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firstSheet="11" activeTab="16"/>
  </bookViews>
  <sheets>
    <sheet name="Pokyny pro vyplnění" sheetId="1" r:id="rId1"/>
    <sheet name="Stavba" sheetId="2" r:id="rId2"/>
    <sheet name="VzorPolozky" sheetId="3" state="hidden" r:id="rId3"/>
    <sheet name="01 1 Pol" sheetId="4" r:id="rId4"/>
    <sheet name="02 1 Pol" sheetId="5" r:id="rId5"/>
    <sheet name="02 2 Pol" sheetId="6" r:id="rId6"/>
    <sheet name="02 3 Pol" sheetId="7" r:id="rId7"/>
    <sheet name="03 1 Pol" sheetId="8" r:id="rId8"/>
    <sheet name="03 2 Pol" sheetId="9" r:id="rId9"/>
    <sheet name="03 3 Pol" sheetId="10" r:id="rId10"/>
    <sheet name="03 4 Pol" sheetId="11" r:id="rId11"/>
    <sheet name="03 5 Pol" sheetId="12" r:id="rId12"/>
    <sheet name="04 1 Pol" sheetId="13" r:id="rId13"/>
    <sheet name="04 2 Pol" sheetId="14" r:id="rId14"/>
    <sheet name="04 3 Pol" sheetId="15" r:id="rId15"/>
    <sheet name="04 4 Pol" sheetId="16" r:id="rId16"/>
    <sheet name="04 5 Pol" sheetId="17" r:id="rId17"/>
  </sheets>
  <externalReferences>
    <externalReference r:id="rId20"/>
  </externalReferences>
  <definedNames>
    <definedName name="_xlnm.Print_Area" localSheetId="3">'01 1 Pol'!$A$1:$X$69</definedName>
    <definedName name="_xlnm.Print_Area" localSheetId="4">'02 1 Pol'!$A$1:$X$129</definedName>
    <definedName name="_xlnm.Print_Area" localSheetId="5">'02 2 Pol'!$A$1:$X$53</definedName>
    <definedName name="_xlnm.Print_Area" localSheetId="6">'02 3 Pol'!$A$1:$X$22</definedName>
    <definedName name="_xlnm.Print_Area" localSheetId="7">'03 1 Pol'!$A$1:$X$90</definedName>
    <definedName name="_xlnm.Print_Area" localSheetId="8">'03 2 Pol'!$A$1:$X$48</definedName>
    <definedName name="_xlnm.Print_Area" localSheetId="9">'03 3 Pol'!$A$1:$X$74</definedName>
    <definedName name="_xlnm.Print_Area" localSheetId="10">'03 4 Pol'!$A$1:$X$53</definedName>
    <definedName name="_xlnm.Print_Area" localSheetId="11">'03 5 Pol'!$A$1:$X$43</definedName>
    <definedName name="_xlnm.Print_Area" localSheetId="12">'04 1 Pol'!$A$1:$X$92</definedName>
    <definedName name="_xlnm.Print_Area" localSheetId="13">'04 2 Pol'!$A$1:$X$53</definedName>
    <definedName name="_xlnm.Print_Area" localSheetId="14">'04 3 Pol'!$A$1:$X$86</definedName>
    <definedName name="_xlnm.Print_Area" localSheetId="15">'04 4 Pol'!$A$1:$X$51</definedName>
    <definedName name="_xlnm.Print_Area" localSheetId="16">'04 5 Pol'!$A$1:$X$46</definedName>
    <definedName name="_xlnm.Print_Area" localSheetId="1">'Stavba'!$A$1:$J$99</definedName>
    <definedName name="CenaCelkem">'Stavba'!$G$28</definedName>
    <definedName name="CenaCelkemBezDPH">'Stavba'!$G$27</definedName>
    <definedName name="cisloobjektu">'Stavba'!$D$3</definedName>
    <definedName name="CisloRozpoctu">'[1]Krycí list'!$C$2</definedName>
    <definedName name="cislostavby">'[1]Krycí list'!$A$7</definedName>
    <definedName name="CisloStavebnihoRozpoctu">'Stavba'!$D$4</definedName>
    <definedName name="dadresa">'Stavba'!$D$12:$G$12</definedName>
    <definedName name="dmisto">'Stavba'!$E$13:$G$13</definedName>
    <definedName name="DPHSni">'Stavba'!$G$23</definedName>
    <definedName name="DPHZakl">'Stavba'!$G$25</definedName>
    <definedName name="Mena">'Stavba'!$J$28</definedName>
    <definedName name="MistoStavby">'Stavba'!$D$4</definedName>
    <definedName name="nazevobjektu">'Stavba'!$E$3</definedName>
    <definedName name="NazevRozpoctu">'[1]Krycí list'!$D$2</definedName>
    <definedName name="nazevstavby">'[1]Krycí list'!$C$7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'Stavba'!$G$22</definedName>
    <definedName name="ZakladDPHZakl">'Stavba'!$G$24</definedName>
    <definedName name="ZaObjednatele">'Stavba'!$G$33</definedName>
    <definedName name="Zaokrouhleni">'Stavba'!$G$26</definedName>
    <definedName name="ZaZhotovitele">'Stavba'!$D$33</definedName>
    <definedName name="Zhotovitel">'Stavba'!$D$11:$G$11</definedName>
    <definedName name="CelkemDPHVypocet" localSheetId="1">'Stavba'!$H$57</definedName>
    <definedName name="CenaCelkemVypocet" localSheetId="1">'Stavba'!$I$57</definedName>
    <definedName name="CisloStavby" localSheetId="1">'Stavba'!$D$2</definedName>
    <definedName name="DIČ" localSheetId="1">'Stavba'!$I$12</definedName>
    <definedName name="dpsc" localSheetId="1">'Stavba'!$D$13</definedName>
    <definedName name="IČO" localSheetId="1">'Stavba'!$I$11</definedName>
    <definedName name="NazevStavby" localSheetId="1">'Stavba'!$E$2</definedName>
    <definedName name="Objednatel" localSheetId="1">'Stavba'!$D$5</definedName>
    <definedName name="Objekt" localSheetId="1">'Stavba'!$B$37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SazbaDPH1" localSheetId="1">'Stavba'!$E$22</definedName>
    <definedName name="SazbaDPH2" localSheetId="1">'Stavba'!$E$24</definedName>
    <definedName name="ZakladDPHSniVypocet" localSheetId="1">'Stavba'!$F$57</definedName>
    <definedName name="ZakladDPHZaklVypocet" localSheetId="1">'Stavba'!$G$57</definedName>
    <definedName name="Z_B7E7C763_C459_487D_8ABA_5CFDDFBD5A84_.wvu.Cols" localSheetId="1">'Stavba'!$A:$A</definedName>
    <definedName name="Z_B7E7C763_C459_487D_8ABA_5CFDDFBD5A84_.wvu.PrintArea" localSheetId="1">'Stavba'!$B$1:$J$35</definedName>
    <definedName name="_xlnm.Print_Titles" localSheetId="3">'01 1 Pol'!$1:$7</definedName>
    <definedName name="_xlnm.Print_Titles" localSheetId="4">'02 1 Pol'!$1:$7</definedName>
    <definedName name="_xlnm.Print_Titles" localSheetId="5">'02 2 Pol'!$1:$7</definedName>
    <definedName name="_xlnm.Print_Titles" localSheetId="6">'02 3 Pol'!$1:$7</definedName>
    <definedName name="_xlnm.Print_Titles" localSheetId="7">'03 1 Pol'!$1:$7</definedName>
    <definedName name="_xlnm.Print_Titles" localSheetId="8">'03 2 Pol'!$1:$7</definedName>
    <definedName name="_xlnm.Print_Titles" localSheetId="9">'03 3 Pol'!$1:$7</definedName>
    <definedName name="_xlnm.Print_Titles" localSheetId="10">'03 4 Pol'!$1:$7</definedName>
    <definedName name="_xlnm.Print_Titles" localSheetId="11">'03 5 Pol'!$1:$7</definedName>
    <definedName name="_xlnm.Print_Titles" localSheetId="12">'04 1 Pol'!$1:$7</definedName>
    <definedName name="_xlnm.Print_Titles" localSheetId="13">'04 2 Pol'!$1:$7</definedName>
    <definedName name="_xlnm.Print_Titles" localSheetId="14">'04 3 Pol'!$1:$7</definedName>
    <definedName name="_xlnm.Print_Titles" localSheetId="15">'04 4 Pol'!$1:$7</definedName>
    <definedName name="_xlnm.Print_Titles" localSheetId="16">'04 5 Pol'!$1:$7</definedName>
  </definedNames>
  <calcPr calcId="145621"/>
  <extLst/>
</workbook>
</file>

<file path=xl/comments10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3" authorId="0">
      <text>
        <r>
          <rPr>
            <sz val="9"/>
            <color rgb="FF000000"/>
            <rFont val="Tahoma"/>
            <family val="2"/>
          </rPr>
          <t>Místo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S6" authorId="0">
      <text>
        <r>
          <rPr>
            <sz val="9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<sst xmlns="http://schemas.openxmlformats.org/spreadsheetml/2006/main" count="4678" uniqueCount="812">
  <si>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</si>
  <si>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</si>
  <si>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</si>
  <si>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 stavby</t>
  </si>
  <si>
    <t>Stavba:</t>
  </si>
  <si>
    <t>0777</t>
  </si>
  <si>
    <t>Stavební úpravy ZŠ Stříbrnická</t>
  </si>
  <si>
    <t>Objednatel:</t>
  </si>
  <si>
    <t>Statutární město Ústí nad Labem</t>
  </si>
  <si>
    <t>IČO:</t>
  </si>
  <si>
    <t>00081531</t>
  </si>
  <si>
    <t>Velká Hradební 2336/8</t>
  </si>
  <si>
    <t>DIČ:</t>
  </si>
  <si>
    <t>CZ00081531</t>
  </si>
  <si>
    <t>40001</t>
  </si>
  <si>
    <t>Ústí nad Labem-Ústí nad Labem-centrum</t>
  </si>
  <si>
    <t>Projektant:</t>
  </si>
  <si>
    <t>Zhotovitel:</t>
  </si>
  <si>
    <t>Vypracoval:</t>
  </si>
  <si>
    <t>Rozpis ceny</t>
  </si>
  <si>
    <t>Celkem</t>
  </si>
  <si>
    <t>HSV</t>
  </si>
  <si>
    <t>PSV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</si>
  <si>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</si>
  <si>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</si>
  <si>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</si>
  <si>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</si>
  <si>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</si>
  <si>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</si>
  <si>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</si>
  <si>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</si>
  <si>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</si>
  <si>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</si>
  <si>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</si>
  <si>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</si>
  <si>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</si>
  <si>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</si>
  <si>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</si>
  <si>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</si>
  <si>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</si>
  <si>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</si>
  <si>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</si>
  <si>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</si>
  <si>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</si>
  <si>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</si>
  <si>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</si>
  <si>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</si>
  <si>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</si>
  <si>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</si>
  <si>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Bezbariérová úprava vstupu</t>
  </si>
  <si>
    <t>1</t>
  </si>
  <si>
    <t>Stavební rozpočet</t>
  </si>
  <si>
    <t>02</t>
  </si>
  <si>
    <t>WC pro imobilní osoby</t>
  </si>
  <si>
    <t>2</t>
  </si>
  <si>
    <t>Rozpočet ZTI</t>
  </si>
  <si>
    <t>3</t>
  </si>
  <si>
    <t>Rozpočet elektro</t>
  </si>
  <si>
    <t>03</t>
  </si>
  <si>
    <t>Učebna fyziky</t>
  </si>
  <si>
    <t>4</t>
  </si>
  <si>
    <t>Rozpočet slaboproud</t>
  </si>
  <si>
    <t>5</t>
  </si>
  <si>
    <t>Mobiliář</t>
  </si>
  <si>
    <t>04</t>
  </si>
  <si>
    <t>Kuchyňka</t>
  </si>
  <si>
    <t>Celkem za stavbu</t>
  </si>
  <si>
    <t>Rekapitulace dílů</t>
  </si>
  <si>
    <t>Typ dílu</t>
  </si>
  <si>
    <t>Dodávky zařízení</t>
  </si>
  <si>
    <t>Zemní práce</t>
  </si>
  <si>
    <t>DATOVÉ ROZVODY</t>
  </si>
  <si>
    <t>Materiál elektromontážní</t>
  </si>
  <si>
    <t>Elektromontáže</t>
  </si>
  <si>
    <t>Svislé a kompletní konstrukce</t>
  </si>
  <si>
    <t>Demontáže</t>
  </si>
  <si>
    <t>KABELOVÉ TRASY</t>
  </si>
  <si>
    <t>Komunikace</t>
  </si>
  <si>
    <t>6</t>
  </si>
  <si>
    <t>Rozpis rozvaděče R-Fyz</t>
  </si>
  <si>
    <t>Rozpis rozvaděče R-Kuch</t>
  </si>
  <si>
    <t>Úpravy povrchu, podlahy</t>
  </si>
  <si>
    <t>61</t>
  </si>
  <si>
    <t>Úpravy povrchů vnitřní</t>
  </si>
  <si>
    <t>63</t>
  </si>
  <si>
    <t>Podlahy a podlahové konstrukce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</si>
  <si>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</si>
  <si>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</si>
  <si>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</si>
  <si>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</si>
  <si>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</si>
  <si>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</si>
  <si>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</si>
  <si>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</si>
  <si>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M98</t>
  </si>
  <si>
    <t>Nábytek a mobiliář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</si>
  <si>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</si>
  <si>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</si>
  <si>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</si>
  <si>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</si>
  <si>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</si>
  <si>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</si>
  <si>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</si>
  <si>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</si>
  <si>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>728</t>
  </si>
  <si>
    <t>Vzduchotechnika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</si>
  <si>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</si>
  <si>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</si>
  <si>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</si>
  <si>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</si>
  <si>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</si>
  <si>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</si>
  <si>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</si>
  <si>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</si>
  <si>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</si>
  <si>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</si>
  <si>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</si>
  <si>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</si>
  <si>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</si>
  <si>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</si>
  <si>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</si>
  <si>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</si>
  <si>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</si>
  <si>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</si>
  <si>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</si>
  <si>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</si>
  <si>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</si>
  <si>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</si>
  <si>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</si>
  <si>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</si>
  <si>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</si>
  <si>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</si>
  <si>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</si>
  <si>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</si>
  <si>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</si>
  <si>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</si>
  <si>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</si>
  <si>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</si>
  <si>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</si>
  <si>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</si>
  <si>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</si>
  <si>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</si>
  <si>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</si>
  <si>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</si>
  <si>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</si>
  <si>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</si>
  <si>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</si>
  <si>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</si>
  <si>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</si>
  <si>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</si>
  <si>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</si>
  <si>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</si>
  <si>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</si>
  <si>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</si>
  <si>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</si>
  <si>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</si>
  <si>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113106231</t>
  </si>
  <si>
    <t>Rozebrání dlažeb ze zámkové dlažby v kamenivu</t>
  </si>
  <si>
    <t>m2</t>
  </si>
  <si>
    <t>RTS 20/ I</t>
  </si>
  <si>
    <t>Práce</t>
  </si>
  <si>
    <t>POL1_</t>
  </si>
  <si>
    <t>1,7*2,0</t>
  </si>
  <si>
    <t>VV</t>
  </si>
  <si>
    <t>113107315</t>
  </si>
  <si>
    <t>Odstranění podkladu pl. do 50 m2,kam.těžené tl.15 cm</t>
  </si>
  <si>
    <t>139601102</t>
  </si>
  <si>
    <t>Ruční výkop jam, rýh a šachet v hornině tř. 3</t>
  </si>
  <si>
    <t>m3</t>
  </si>
  <si>
    <t>2,3*0,3*0,5</t>
  </si>
  <si>
    <t>181101102</t>
  </si>
  <si>
    <t>Úprava pláně v zářezech v hor. 1-4, se zhutněním</t>
  </si>
  <si>
    <t>1,5*2,3</t>
  </si>
  <si>
    <t>174101102</t>
  </si>
  <si>
    <t>Zásyp ruční se zhutněním</t>
  </si>
  <si>
    <t>1,7*0,3*0,3</t>
  </si>
  <si>
    <t>338920011</t>
  </si>
  <si>
    <t>Osazení betonové palisády, š. do 11 cm, dl. 60 cm</t>
  </si>
  <si>
    <t>m</t>
  </si>
  <si>
    <t>59228408</t>
  </si>
  <si>
    <t>Palisáda přírodní 11x11x60 cm</t>
  </si>
  <si>
    <t>kus</t>
  </si>
  <si>
    <t>SPCM</t>
  </si>
  <si>
    <t>Specifikace</t>
  </si>
  <si>
    <t>POL3_</t>
  </si>
  <si>
    <t>564851111</t>
  </si>
  <si>
    <t>Podklad ze štěrkodrti po zhutnění tloušťky 15 cm štěrkodrť frakce 0-32 mm</t>
  </si>
  <si>
    <t>1,5*2,3+1,7*0,2</t>
  </si>
  <si>
    <t>596215021</t>
  </si>
  <si>
    <t>Kladení zámkové dlažby tl. 6 cm do drtě tl. 4 cm</t>
  </si>
  <si>
    <t>59245308</t>
  </si>
  <si>
    <t>Dlažba zámková přírodní  20x10x6</t>
  </si>
  <si>
    <t>3,79</t>
  </si>
  <si>
    <t>Koeficient ztratné 5%: 0,05</t>
  </si>
  <si>
    <t>953981201</t>
  </si>
  <si>
    <t>Chemické kotvy, beton, hl. 80 mm, M8, malta 2složk</t>
  </si>
  <si>
    <t>963042819</t>
  </si>
  <si>
    <t>Bourání schodišťových stupňů betonových</t>
  </si>
  <si>
    <t>1,65*2</t>
  </si>
  <si>
    <t>965043431</t>
  </si>
  <si>
    <t>Bourání podkladů bet., potěr tl. 15 cm, pl. 4 m2 mazanina tl. 10 - 15 cm s potěrem</t>
  </si>
  <si>
    <t>2,285*1,65*0,15</t>
  </si>
  <si>
    <t>965081813</t>
  </si>
  <si>
    <t>Bourání dlažeb tl.do 30 mm, nad 1 m2 ručně, kamenná dlažba</t>
  </si>
  <si>
    <t>(0,25+0,335+0,275)*1,65</t>
  </si>
  <si>
    <t>771249113</t>
  </si>
  <si>
    <t>Řezání dlaždic tl. 30 mm diamantovým kotoučem</t>
  </si>
  <si>
    <t>0,25+0,335+0,275</t>
  </si>
  <si>
    <t>999281105</t>
  </si>
  <si>
    <t>Přesun hmot pro opravy a údržbu do výšky 6 m</t>
  </si>
  <si>
    <t>t</t>
  </si>
  <si>
    <t>Přesun hmot</t>
  </si>
  <si>
    <t>POL7_</t>
  </si>
  <si>
    <t>767161120</t>
  </si>
  <si>
    <t>Montáž zábradlí rovného z trubek do zdiva do 30 kg</t>
  </si>
  <si>
    <t>2,6*2</t>
  </si>
  <si>
    <t>55395101.A</t>
  </si>
  <si>
    <t>Zábradlí ocelové trubkové, žárově zinkováno, nátěr</t>
  </si>
  <si>
    <t>kg</t>
  </si>
  <si>
    <t>Indiv</t>
  </si>
  <si>
    <t>(2,6*4+0,9*3+0,5+0,4+0,3)*15,4</t>
  </si>
  <si>
    <t>998767101</t>
  </si>
  <si>
    <t>Přesun hmot pro zámečnické konstr., výšky do 6 m</t>
  </si>
  <si>
    <t>979082111</t>
  </si>
  <si>
    <t>Vnitrostaveništní doprava suti do 10 m</t>
  </si>
  <si>
    <t>Přesun suti</t>
  </si>
  <si>
    <t>POL8_</t>
  </si>
  <si>
    <t>979086112</t>
  </si>
  <si>
    <t>Nakládání nebo překládání suti a vybouraných hmot</t>
  </si>
  <si>
    <t>979081111</t>
  </si>
  <si>
    <t>Odvoz suti a vybour. hmot na skládku do 1 km</t>
  </si>
  <si>
    <t>979081121</t>
  </si>
  <si>
    <t>Příplatek k odvozu za každý další 1 km</t>
  </si>
  <si>
    <t>979990001</t>
  </si>
  <si>
    <t>Poplatek za skládku stavební suti</t>
  </si>
  <si>
    <t>VRN</t>
  </si>
  <si>
    <t>Sdružená sazba VRN 5%</t>
  </si>
  <si>
    <t>soubor</t>
  </si>
  <si>
    <t>Vlastní</t>
  </si>
  <si>
    <t>POL99_2</t>
  </si>
  <si>
    <t>REZ</t>
  </si>
  <si>
    <t>Finanční rezerva 5%</t>
  </si>
  <si>
    <t>SUM</t>
  </si>
  <si>
    <t>Poznámky uchazeče k zadání</t>
  </si>
  <si>
    <t>POPUZIV</t>
  </si>
  <si>
    <t>END</t>
  </si>
  <si>
    <t>342256253</t>
  </si>
  <si>
    <t>Příčka z tvárnic pórobetonových tl. 100 mm P2-500, 500x250x100 mm</t>
  </si>
  <si>
    <t>3,6*3,25</t>
  </si>
  <si>
    <t>342948111</t>
  </si>
  <si>
    <t>Ukotvení příček k cihel.konstr. kotvami na hmožd.</t>
  </si>
  <si>
    <t>3,25*2</t>
  </si>
  <si>
    <t>347015226</t>
  </si>
  <si>
    <t>Předstěna SDK,tl.102,5 mm,ocel.kce CW,2xMAI 12,5mm</t>
  </si>
  <si>
    <t>317941121</t>
  </si>
  <si>
    <t>Osazení ocelových válcovaných nosníků do č.12</t>
  </si>
  <si>
    <t>2*1,2*0,00242</t>
  </si>
  <si>
    <t>132301410000</t>
  </si>
  <si>
    <t>Úhelník rovnoramenný L jakost S235  40x40x4 mm 11375</t>
  </si>
  <si>
    <t>2*1,2*2,42</t>
  </si>
  <si>
    <t>622300131</t>
  </si>
  <si>
    <t>Vyrovnávací tmel na stěnách tl. do 5 mm</t>
  </si>
  <si>
    <t>po odsekání obkladů : (3,6+2,22)*2*2,1-0,8*2,0</t>
  </si>
  <si>
    <t>612409991</t>
  </si>
  <si>
    <t>Začištění omítek kolem oken,dveří apod.</t>
  </si>
  <si>
    <t>0,8*2+2,0*4</t>
  </si>
  <si>
    <t>601016191</t>
  </si>
  <si>
    <t xml:space="preserve">Penetrační nátěr stropů </t>
  </si>
  <si>
    <t>601011147</t>
  </si>
  <si>
    <t>Stěrka na stropech sádrová, ručně tloušťka vrstvy 3 mm</t>
  </si>
  <si>
    <t>602016191</t>
  </si>
  <si>
    <t xml:space="preserve">Penetrační nátěr stěn </t>
  </si>
  <si>
    <t>(3,6+2,2)*2*1,15</t>
  </si>
  <si>
    <t>602011147</t>
  </si>
  <si>
    <t>Stěrka na stěnách sádrová, ručně tloušťka vrstvy 3 mm</t>
  </si>
  <si>
    <t>642942111</t>
  </si>
  <si>
    <t>Osazení zárubní dveřních ocelových, pl. do 2,5 m2</t>
  </si>
  <si>
    <t>553308403</t>
  </si>
  <si>
    <t>Ocelová zárubeň dvourámová obložková 100 DV 800 L/P, h 1970 mm</t>
  </si>
  <si>
    <t>978059531</t>
  </si>
  <si>
    <t>Odsekání vnitřních obkladů stěn nad 2 m2</t>
  </si>
  <si>
    <t>(1,31+3,6)*2*2,1-0,8*2,0</t>
  </si>
  <si>
    <t>962031124</t>
  </si>
  <si>
    <t>Bourání příček z cihel pálených děrovan. tl.115 mm</t>
  </si>
  <si>
    <t>(0,81+3,6)*3,25-0,8*2,0-0,7*2,0</t>
  </si>
  <si>
    <t>971038621</t>
  </si>
  <si>
    <t>Vybourání otvorů cihly duté pl. 4 m2, tl. 10 cm</t>
  </si>
  <si>
    <t>0,87*2,02</t>
  </si>
  <si>
    <t>965081713</t>
  </si>
  <si>
    <t>Bourání dlažeb keramických tl.10 mm, nad 1 m2 ručně, dlaždice keramické</t>
  </si>
  <si>
    <t>1,31*3,6+0,81*0,8</t>
  </si>
  <si>
    <t>965048150</t>
  </si>
  <si>
    <t>Dočištění povrchu po vybourání dlažeb, tmel do 50%</t>
  </si>
  <si>
    <t>968072455</t>
  </si>
  <si>
    <t>Vybourání kovových dveřních zárubní pl. do 2 m2</t>
  </si>
  <si>
    <t>0,7*2,0+0,8*2,0</t>
  </si>
  <si>
    <t>974042554</t>
  </si>
  <si>
    <t>Vysekání rýh v podlaze betonové, 10x15 cm</t>
  </si>
  <si>
    <t>odhad pro ZTI : 5,0</t>
  </si>
  <si>
    <t>725299101</t>
  </si>
  <si>
    <t>Montáž koupelnových doplňků - mýdelníků, držáků, zásobníků, madel apod.</t>
  </si>
  <si>
    <t>725292001</t>
  </si>
  <si>
    <t>Zásobník na toaletní papír nerezový</t>
  </si>
  <si>
    <t>725292011</t>
  </si>
  <si>
    <t>Zásobník na papírové ručníky nerezový</t>
  </si>
  <si>
    <t>725292041</t>
  </si>
  <si>
    <t>Dávkovač tekutého mýdla nerezový 0,5 l</t>
  </si>
  <si>
    <t>725291113</t>
  </si>
  <si>
    <t>Madlo rovné bílé dl. 500 mm</t>
  </si>
  <si>
    <t>725291114</t>
  </si>
  <si>
    <t>Madlo rovné bílé dl. 600 mm</t>
  </si>
  <si>
    <t>725291132</t>
  </si>
  <si>
    <t xml:space="preserve">Madlo dvojité pevné bílé </t>
  </si>
  <si>
    <t>725291136</t>
  </si>
  <si>
    <t xml:space="preserve">Madlo dvojité sklopné bílé </t>
  </si>
  <si>
    <t>5413205</t>
  </si>
  <si>
    <t>Věšák na oblečení - dvojháček</t>
  </si>
  <si>
    <t>55149032</t>
  </si>
  <si>
    <t>Koš odpadkový nerezový SLZN 12 obsah 20 l</t>
  </si>
  <si>
    <t>998725101</t>
  </si>
  <si>
    <t>Přesun hmot pro zařizovací předměty, výšky do 6 m</t>
  </si>
  <si>
    <t>728114111</t>
  </si>
  <si>
    <t>Montáž potrubí plastového kruhového do d 100 mm</t>
  </si>
  <si>
    <t>429851110</t>
  </si>
  <si>
    <t>Potrubí plastové kulaté VP 100/350 KP</t>
  </si>
  <si>
    <t>728415111</t>
  </si>
  <si>
    <t>Montáž mřížky větrací nebo ventilační do 0,04 m2</t>
  </si>
  <si>
    <t>28349061</t>
  </si>
  <si>
    <t>Mřížka větrací PS kulatá 130/100 mm se síťkou bílá</t>
  </si>
  <si>
    <t>728614611</t>
  </si>
  <si>
    <t>Montáž ventilátoru axiál. nízkotl. nástěn.do d 100 mm</t>
  </si>
  <si>
    <t>429148016</t>
  </si>
  <si>
    <t>Ventilátor axiální do koupelny 100 mm</t>
  </si>
  <si>
    <t>998728101</t>
  </si>
  <si>
    <t>Přesun hmot pro vzduchotechniku, výšky do 6 m</t>
  </si>
  <si>
    <t>766661112</t>
  </si>
  <si>
    <t>Montáž dveří do zárubně,otevíravých 1kř.do 0,8 m</t>
  </si>
  <si>
    <t>61162103</t>
  </si>
  <si>
    <t>Dveře vnitřní fóliované plné 1kř. 80x197 cm</t>
  </si>
  <si>
    <t>766670021</t>
  </si>
  <si>
    <t>Montáž kliky a štítku</t>
  </si>
  <si>
    <t>54914588</t>
  </si>
  <si>
    <t>Kliky se štítem s WC ukazatelem</t>
  </si>
  <si>
    <t>728415112</t>
  </si>
  <si>
    <t>Montáž mřížky větrací do 0,10 m2</t>
  </si>
  <si>
    <t>4297311030</t>
  </si>
  <si>
    <t>Mřížka dveřní větrací 400x250 mm</t>
  </si>
  <si>
    <t>998766101</t>
  </si>
  <si>
    <t>Přesun hmot pro truhlářské konstr., výšky do 6 m</t>
  </si>
  <si>
    <t>771101210</t>
  </si>
  <si>
    <t>Penetrace podkladu pod dlažby</t>
  </si>
  <si>
    <t>771575109</t>
  </si>
  <si>
    <t>Montáž podlah keram.,hladké, tmel, 30x30 cm</t>
  </si>
  <si>
    <t>771579795</t>
  </si>
  <si>
    <t>Příplatek za spárování vodotěsnou hmotou - plošně</t>
  </si>
  <si>
    <t>RTS 19/ II</t>
  </si>
  <si>
    <t>771578011</t>
  </si>
  <si>
    <t>Spára podlaha - stěna, silikonem</t>
  </si>
  <si>
    <t>3,6*2+2,22*2-0,8</t>
  </si>
  <si>
    <t>597623142</t>
  </si>
  <si>
    <t>Dlaždice 30x30 cm dle výběru investora, cenová hladina 500,- Kč</t>
  </si>
  <si>
    <t>8,0</t>
  </si>
  <si>
    <t>998771101</t>
  </si>
  <si>
    <t>Přesun hmot pro podlahy z dlaždic, výšky do 6 m</t>
  </si>
  <si>
    <t>781101210</t>
  </si>
  <si>
    <t>Penetrace podkladu pod obklady</t>
  </si>
  <si>
    <t>(3,6+2,22)*2*2,1-0,8*2,0</t>
  </si>
  <si>
    <t>781475116</t>
  </si>
  <si>
    <t>Obklad vnitřní stěn keramický, do tmele, 30x30 cm</t>
  </si>
  <si>
    <t>781419706</t>
  </si>
  <si>
    <t>Příplatek za spárovací vodotěsnou hmotu - plošně</t>
  </si>
  <si>
    <t>781111115</t>
  </si>
  <si>
    <t>Otvor v obkladačce diamant.korunkou prům.do 30 mm</t>
  </si>
  <si>
    <t>781111116</t>
  </si>
  <si>
    <t>Otvor v obkladačce diamant.korunkou prům.do 90 mm</t>
  </si>
  <si>
    <t>597813700</t>
  </si>
  <si>
    <t>Obkládačka 30x30 cm  dle výběru investora, cenová hladina 400,- Kč</t>
  </si>
  <si>
    <t>22,844</t>
  </si>
  <si>
    <t>998781101</t>
  </si>
  <si>
    <t>Přesun hmot pro obklady keramické, výšky do 6 m</t>
  </si>
  <si>
    <t>783222100</t>
  </si>
  <si>
    <t>Nátěr syntetický kovových konstrukcí dvojnásobný</t>
  </si>
  <si>
    <t>zárubeň : 1,5</t>
  </si>
  <si>
    <t>784161601</t>
  </si>
  <si>
    <t>Penetrace podkladu nátěrem 1 x</t>
  </si>
  <si>
    <t>stěny : 13,34+11,7</t>
  </si>
  <si>
    <t>strop : 8,0</t>
  </si>
  <si>
    <t>ostatní - odhad : 10,0</t>
  </si>
  <si>
    <t>784165612</t>
  </si>
  <si>
    <t>Malba silikátová bílá, bez penetrace, 2x</t>
  </si>
  <si>
    <t>979082121</t>
  </si>
  <si>
    <t>Příplatek k vnitrost. dopravě suti za dalších 5 m</t>
  </si>
  <si>
    <t>721171808</t>
  </si>
  <si>
    <t>Demontáž potrubí z PVC do D 114 mm</t>
  </si>
  <si>
    <t>POL1_0</t>
  </si>
  <si>
    <t>721176102</t>
  </si>
  <si>
    <t>Potrubí HT připojovací D 40 x 1,8 mm</t>
  </si>
  <si>
    <t>721176105</t>
  </si>
  <si>
    <t>Potrubí HT připojovací D 110 x 2,7 mm</t>
  </si>
  <si>
    <t>721194104</t>
  </si>
  <si>
    <t>Vyvedení odpadních výpustek D 40 x 1,8</t>
  </si>
  <si>
    <t>721194109</t>
  </si>
  <si>
    <t>Vyvedení odpadních výpustek D 110 x 2,3</t>
  </si>
  <si>
    <t>721290112</t>
  </si>
  <si>
    <t>Zkouška těsnosti kanalizace vodou DN 200</t>
  </si>
  <si>
    <t>998721102</t>
  </si>
  <si>
    <t>Přesun hmot pro vnitřní kanalizaci, výšky do 6 m</t>
  </si>
  <si>
    <t>722172310</t>
  </si>
  <si>
    <t>Potrubí z P PRCT d16, PN 16</t>
  </si>
  <si>
    <t>722170801</t>
  </si>
  <si>
    <t>Demontáž rozvodů vody z plastů do D 32</t>
  </si>
  <si>
    <t>722190401</t>
  </si>
  <si>
    <t>Vyvedení a upevnění výpustek DN 15</t>
  </si>
  <si>
    <t>722190221</t>
  </si>
  <si>
    <t>Přípojky vodovodní pro pevné připojení DN 15</t>
  </si>
  <si>
    <t>722181212</t>
  </si>
  <si>
    <t>Izolace návleková tll. stěny 9 mm, vnitřní průměr 16 mm</t>
  </si>
  <si>
    <t>722202221</t>
  </si>
  <si>
    <t>Komplet nástěnný PP-R D 20xR1/2</t>
  </si>
  <si>
    <t>722239102</t>
  </si>
  <si>
    <t>Montáž vodovodních armatur 2závity</t>
  </si>
  <si>
    <t>722280107</t>
  </si>
  <si>
    <t>Tlaková zkouška vodovodního potrubí DN 40</t>
  </si>
  <si>
    <t>722290234</t>
  </si>
  <si>
    <t>Proplach a dezinfekce vodovod.potrubí DN 80</t>
  </si>
  <si>
    <t>998722102</t>
  </si>
  <si>
    <t>Přesun hmot pro vnitřní vodovod, výšky do 6m</t>
  </si>
  <si>
    <t>725013125R00</t>
  </si>
  <si>
    <t>Kloz.kombi ZTP,nádrž s arm.odpad vodor,bílý</t>
  </si>
  <si>
    <t>725017122</t>
  </si>
  <si>
    <t>Umyvadlo</t>
  </si>
  <si>
    <t>725110811</t>
  </si>
  <si>
    <t>Demontáž klozetů splachovacích</t>
  </si>
  <si>
    <t>725210821</t>
  </si>
  <si>
    <t>Demontáž umyvadel bez výtokových armatur</t>
  </si>
  <si>
    <t>725820802</t>
  </si>
  <si>
    <t>Demontáž baterie stojánkové do 1otvoru</t>
  </si>
  <si>
    <t>725230811</t>
  </si>
  <si>
    <t>Demontáž bidetů  z diturvitu</t>
  </si>
  <si>
    <t>725200030</t>
  </si>
  <si>
    <t>Montáž zařizovacích předmětů - umyvadlo</t>
  </si>
  <si>
    <t>725814107</t>
  </si>
  <si>
    <t>Ventil rohový s filtrem DN 15 x DN 10</t>
  </si>
  <si>
    <t>725017154</t>
  </si>
  <si>
    <t>Umyvadlo invalidní  64 x 55 cm, barevné</t>
  </si>
  <si>
    <t>725823121</t>
  </si>
  <si>
    <t>Baterie umyvadlová stoján</t>
  </si>
  <si>
    <t>726211312</t>
  </si>
  <si>
    <t>Modul-umyvadlo, ZTP, h 82/98 cm</t>
  </si>
  <si>
    <t>998726121</t>
  </si>
  <si>
    <t>Přesun hmot pro předstěnové systémy, výšky do 6 m</t>
  </si>
  <si>
    <t>LED svítidlo "A" 14W, 3000lm, Ra85, 4000K</t>
  </si>
  <si>
    <t>ks</t>
  </si>
  <si>
    <t>kabel CYKY 3x1,5</t>
  </si>
  <si>
    <t>spínač 10A/250Vstř design Tango řaz.1-možno nabídnout rovnocenné řešení</t>
  </si>
  <si>
    <t>rámeček pro 1 přístroj design Tango-možno nabídnout rovnocenné řešení</t>
  </si>
  <si>
    <t>krabice univerzální/přístrojová</t>
  </si>
  <si>
    <t>Sada signalizace invalidé</t>
  </si>
  <si>
    <t>svorka typu Wago 5x1,5mm2 krabicová bezšroubo</t>
  </si>
  <si>
    <t>kabel(-CYKY) pevně uložený do 3x6/4x4/7x2,5</t>
  </si>
  <si>
    <t>spínač zapuštěný vč.zapojení 1pólový/řazení 1</t>
  </si>
  <si>
    <t>zapojení signalizace invalidé</t>
  </si>
  <si>
    <t>krabicová rozvodka vč.svorkovn.a zapojení</t>
  </si>
  <si>
    <t>demontáž stávající elektroinstalace</t>
  </si>
  <si>
    <t>hod</t>
  </si>
  <si>
    <t>vysekání rýhy/zeď cihla/ hl.do 30mm/š.do 70mm</t>
  </si>
  <si>
    <t>vysekání kapsy/zeď cihla/ do 50x50x50mm</t>
  </si>
  <si>
    <t>poplatek za recyklaci svítidla přes 50cm</t>
  </si>
  <si>
    <t>VRN 1</t>
  </si>
  <si>
    <t>Doprava dodávek</t>
  </si>
  <si>
    <t>POL99_8</t>
  </si>
  <si>
    <t>VRN 2</t>
  </si>
  <si>
    <t>Přesun dodávek</t>
  </si>
  <si>
    <t>VRN 3</t>
  </si>
  <si>
    <t>Prořez</t>
  </si>
  <si>
    <t>VRN 4</t>
  </si>
  <si>
    <t>Materiál podružný</t>
  </si>
  <si>
    <t>VRN 5</t>
  </si>
  <si>
    <t>PPV pro elektromontáže</t>
  </si>
  <si>
    <t>ON 1</t>
  </si>
  <si>
    <t>Kompleteční činnost</t>
  </si>
  <si>
    <t>ON 2</t>
  </si>
  <si>
    <t>Revize</t>
  </si>
  <si>
    <t>347015216</t>
  </si>
  <si>
    <t>Předstěna SDK,tl.77,5 mm,ocel. kce CW,2xMAI 12,5mm</t>
  </si>
  <si>
    <t>(0,965+0,22+1,85+0,21*2+0,93+0,23)*3,25</t>
  </si>
  <si>
    <t>(11,9+7,42+0,4*2+0,325*2)*2*3,25</t>
  </si>
  <si>
    <t>odpočet otvorů : -0,8*2,0*3-2,4*2,35*4</t>
  </si>
  <si>
    <t>odpočet SDK : -14,99875</t>
  </si>
  <si>
    <t>odpočet obkladů : -3,885</t>
  </si>
  <si>
    <t>Stěrka sádrová, ručně tloušťka vrstvy 3 mm</t>
  </si>
  <si>
    <t>631342737</t>
  </si>
  <si>
    <t>Mazanina z betonu perlitového 2,2 MPa, tl. 5-10 cm</t>
  </si>
  <si>
    <t>0,4*1,5*3*0,05</t>
  </si>
  <si>
    <t>0,4*1,5*3*0,075</t>
  </si>
  <si>
    <t>632411105</t>
  </si>
  <si>
    <t>Samonivelační stěrka, ruč.zpracování tl.5 mm</t>
  </si>
  <si>
    <t>965041441</t>
  </si>
  <si>
    <t>Bourání lehčených mazanin tl. nad 10 cm, nad 4 m2 ručně tl. mazaniny 15 - 20 cm</t>
  </si>
  <si>
    <t>(2,72*4,2+1,3*0,2)*0,2</t>
  </si>
  <si>
    <t>965043341</t>
  </si>
  <si>
    <t>Bourání podkladů bet., potěr tl. 10 cm, nad 4 m2 ručně mazanina tl. 5 - 8 cm s potěrem</t>
  </si>
  <si>
    <t>86,5*0,05</t>
  </si>
  <si>
    <t>766661122</t>
  </si>
  <si>
    <t>Montáž dveří do zárubně,otevíravých 1kř.nad 0,8 m</t>
  </si>
  <si>
    <t>61162104</t>
  </si>
  <si>
    <t>Dveře vnitřní fóliované plné 1kř. 90x197 cm, vč. zámku a vložky FAB</t>
  </si>
  <si>
    <t>54914594</t>
  </si>
  <si>
    <t>Kliky se štítem dveř.  804  FAB/90 Cr</t>
  </si>
  <si>
    <t>767132811</t>
  </si>
  <si>
    <t>Demontáž stěn z plechu, šroubovaných</t>
  </si>
  <si>
    <t>(1,9+1,0*2)*3,25</t>
  </si>
  <si>
    <t>767586101</t>
  </si>
  <si>
    <t>Nosný rošt podhledu minerálního modul 60 x 60 cm (kazety)</t>
  </si>
  <si>
    <t>767586201</t>
  </si>
  <si>
    <t>Podhled minerální 60x60 cm, hrana Board  kazety Plain, tl. 15 mm</t>
  </si>
  <si>
    <t>767592122</t>
  </si>
  <si>
    <t xml:space="preserve">Zdvojená podlaha v.do 200 mm, kalcium-sulfát.panel </t>
  </si>
  <si>
    <t>plocha : 86,5-1,5*0,8*3</t>
  </si>
  <si>
    <t>čela : 0,8*6*0,1</t>
  </si>
  <si>
    <t>776511820</t>
  </si>
  <si>
    <t>Odstranění PVC a koberců lepených s podložkou</t>
  </si>
  <si>
    <t>776101121</t>
  </si>
  <si>
    <t>Provedení penetrace podkladu pod.povlak.podlahy</t>
  </si>
  <si>
    <t>86,5</t>
  </si>
  <si>
    <t>776521200</t>
  </si>
  <si>
    <t>Lepení povlakových podlah z dílců PVC  včetně čtverců PVC 608/608/1,7 mm</t>
  </si>
  <si>
    <t>776421100</t>
  </si>
  <si>
    <t>Lepení podlahových soklíků z PVC  včetně dodávky soklíku PVC</t>
  </si>
  <si>
    <t>(11,9+7,4+0,4*2+0,325*2+0,21+0,8*3)*2-0,8*3</t>
  </si>
  <si>
    <t>998776101</t>
  </si>
  <si>
    <t>Přesun hmot pro podlahy povlakové, výšky do 6 m</t>
  </si>
  <si>
    <t>1,85*2,1</t>
  </si>
  <si>
    <t>3,885</t>
  </si>
  <si>
    <t>14,99875+88,76125</t>
  </si>
  <si>
    <t>721171803</t>
  </si>
  <si>
    <t>Demontáž potrubí HT trub</t>
  </si>
  <si>
    <t>Potrubí připojovací D 40 x 1,8 mm</t>
  </si>
  <si>
    <t>721176103</t>
  </si>
  <si>
    <t>Potrubí připojovací D 50 x 1,8 mm</t>
  </si>
  <si>
    <t>721194105</t>
  </si>
  <si>
    <t>Vyvedení odpadních výpustek D 50 x 1,8</t>
  </si>
  <si>
    <t>722130801</t>
  </si>
  <si>
    <t>Demontáž potrubí ocelových závitových</t>
  </si>
  <si>
    <t>722172330</t>
  </si>
  <si>
    <t>Potrubí z trub uměl., 16x2,7 mm, PN20</t>
  </si>
  <si>
    <t>722179191</t>
  </si>
  <si>
    <t>Příplatek za malý rozsah do 20 m rozvodu</t>
  </si>
  <si>
    <t>725820801</t>
  </si>
  <si>
    <t>Demontáž baterie nástěnné</t>
  </si>
  <si>
    <t>Baterie umyvadlová a dřezová stojánková</t>
  </si>
  <si>
    <t>725829121</t>
  </si>
  <si>
    <t>Montáž baterie umyv.a dřezové stojánkové</t>
  </si>
  <si>
    <t>725019121</t>
  </si>
  <si>
    <t>Dřez jednoduchý nerez</t>
  </si>
  <si>
    <t>725319101</t>
  </si>
  <si>
    <t>Montáž dřezů jednoduchých</t>
  </si>
  <si>
    <t>509001</t>
  </si>
  <si>
    <t>LED svítidlo "A" 35W, 4020lm, Ra85, 4000K</t>
  </si>
  <si>
    <t>POL3_0</t>
  </si>
  <si>
    <t>101308</t>
  </si>
  <si>
    <t>kabel CYKY 5x6</t>
  </si>
  <si>
    <t>101105</t>
  </si>
  <si>
    <t>101106</t>
  </si>
  <si>
    <t>kabel CYKY 3x2,5</t>
  </si>
  <si>
    <t>409021</t>
  </si>
  <si>
    <t>přepínač 10A/250Vstř design Tango řaz.5-možno nabídnout rovnocenné řešení</t>
  </si>
  <si>
    <t>POL1_1</t>
  </si>
  <si>
    <t>419100</t>
  </si>
  <si>
    <t>zásuvka 16A/250Vstř design Tango-možno nabídnout rovnocenné řešení</t>
  </si>
  <si>
    <t>420091</t>
  </si>
  <si>
    <t>311115</t>
  </si>
  <si>
    <t>199211</t>
  </si>
  <si>
    <t>svorka typu Wago 3x1,5mm2 krabicová bezšroubo-možno nabídnout rovnocenné řešení</t>
  </si>
  <si>
    <t>199212</t>
  </si>
  <si>
    <t>svorka typu Wago 5x1,5mm2 krabicová bezšroubo-možno nabídnout rovnocenné řešení</t>
  </si>
  <si>
    <t>199222</t>
  </si>
  <si>
    <t>svorka typu Wago 3x2,5mm2 krabicová bezšroubo-možno nabídnout rovnocenné řešení</t>
  </si>
  <si>
    <t>199223</t>
  </si>
  <si>
    <t>svorka typu Wago 4x2,5mm2 krabicová bezšroubo-možno nabídnout rovnocenné řešení</t>
  </si>
  <si>
    <t>199224</t>
  </si>
  <si>
    <t>svorka typu Wago 5x2,5mm2 krabicová bezšroubo-možno nabídnout rovnocenné řešení</t>
  </si>
  <si>
    <t>435026</t>
  </si>
  <si>
    <t>jistič LTN-32B-3 3pól/ch.B/ 32A/10kA</t>
  </si>
  <si>
    <t>900001</t>
  </si>
  <si>
    <t>podlahová krabcice včetně víka</t>
  </si>
  <si>
    <t>210810052</t>
  </si>
  <si>
    <t>kabel(-CYKY) pevně uložený do 5x6/7x4/12x1,5</t>
  </si>
  <si>
    <t>210810048</t>
  </si>
  <si>
    <t>210110043</t>
  </si>
  <si>
    <t>přepínač zapuštěný vč.zapojení sériový/řazení 5-5A</t>
  </si>
  <si>
    <t>210111012</t>
  </si>
  <si>
    <t>zásuvka domovní zapuštěná vč.zapojení průběžně</t>
  </si>
  <si>
    <t>210010321</t>
  </si>
  <si>
    <t>210120452</t>
  </si>
  <si>
    <t>jistič vč.zapojení 3pól/63A</t>
  </si>
  <si>
    <t>210990001</t>
  </si>
  <si>
    <t>montáž podlahové krabice</t>
  </si>
  <si>
    <t>210990051</t>
  </si>
  <si>
    <t>218009001</t>
  </si>
  <si>
    <t>219002612</t>
  </si>
  <si>
    <t>219002212</t>
  </si>
  <si>
    <t>219001112</t>
  </si>
  <si>
    <t>vybourání otvoru ve zdivu/kámen/do 0,25m2/tl.0,60m</t>
  </si>
  <si>
    <t>764821</t>
  </si>
  <si>
    <t>skříň Univers 36M/550x300x161mm/IP44 zapu</t>
  </si>
  <si>
    <t>781173</t>
  </si>
  <si>
    <t>sběrnice hřebenová S3L-160-16mm2 3x3vývod kolíky</t>
  </si>
  <si>
    <t>415064</t>
  </si>
  <si>
    <t>vypínač MSO-63-3 63A/AC250V/3pol na lištu</t>
  </si>
  <si>
    <t>432323</t>
  </si>
  <si>
    <t>poj odp OPT22/3 Ie 63 A, Ie 63A, Ue 1500 V a.c./10</t>
  </si>
  <si>
    <t>432331</t>
  </si>
  <si>
    <t>pojistková patrona válcová PV22(16-63A)gG</t>
  </si>
  <si>
    <t>472212</t>
  </si>
  <si>
    <t>svodič 1pól SVM-440-ZS 440V/20kA typ2</t>
  </si>
  <si>
    <t>434348</t>
  </si>
  <si>
    <t>jistič LTN-10C-1 1pól/ch.C/ 10A/10kA</t>
  </si>
  <si>
    <t>434323</t>
  </si>
  <si>
    <t>jistič LTN-10B-1 1pól/ch.B/ 10A/10kA</t>
  </si>
  <si>
    <t>438033</t>
  </si>
  <si>
    <t>proud chránič+jistič 2p/1+N OLI-16C-N1-030AC</t>
  </si>
  <si>
    <t>pomocný materiál</t>
  </si>
  <si>
    <t>montáž rozvaděče</t>
  </si>
  <si>
    <t>revize rozvaděče</t>
  </si>
  <si>
    <t>Pol__0001</t>
  </si>
  <si>
    <t>Krabice KT100</t>
  </si>
  <si>
    <t>R-položka</t>
  </si>
  <si>
    <t>POL12_1</t>
  </si>
  <si>
    <t>Pol__0002</t>
  </si>
  <si>
    <t>Kabel UTP 4x2x0,5 kat.6</t>
  </si>
  <si>
    <t>Pol__0003</t>
  </si>
  <si>
    <t>Router 8-port</t>
  </si>
  <si>
    <t>Pol__0004</t>
  </si>
  <si>
    <t>Datová zásuvka 1xRJ45 kat.6 design TANGO-možno nabídnout rovnocenné řešení</t>
  </si>
  <si>
    <t>Pol__0007</t>
  </si>
  <si>
    <t>Konektor RJ 45</t>
  </si>
  <si>
    <t>Pol__0009</t>
  </si>
  <si>
    <t>Rámeček pro zásuvky design TANGO-možno nabídnout rovnocenné řešení</t>
  </si>
  <si>
    <t>Pol__0011</t>
  </si>
  <si>
    <t>Krabice pod zásuvku design TANGO-možno nabídnout rovnocenné řešení</t>
  </si>
  <si>
    <t>Pol__0012</t>
  </si>
  <si>
    <t>Popisný štítek datových zásuvek</t>
  </si>
  <si>
    <t>Pol__0013</t>
  </si>
  <si>
    <t>Popisný štítek datových kabelů</t>
  </si>
  <si>
    <t>Pol__0014</t>
  </si>
  <si>
    <t>Ukončení kabelu UTP</t>
  </si>
  <si>
    <t>Pol__0015</t>
  </si>
  <si>
    <t>Měření segmentu UTP včetně protokolu</t>
  </si>
  <si>
    <t>Pol__0016</t>
  </si>
  <si>
    <t>Konfigulace sítě</t>
  </si>
  <si>
    <t>Pol__0017</t>
  </si>
  <si>
    <t>Drobný instalační materiál</t>
  </si>
  <si>
    <t>Lišta PVC 40/20</t>
  </si>
  <si>
    <t>Trubka ohebná 32mm</t>
  </si>
  <si>
    <t>Montáž zásuvek do nábytku</t>
  </si>
  <si>
    <t>Hmožděnka 8mm</t>
  </si>
  <si>
    <t>Pol__0005</t>
  </si>
  <si>
    <t>Vrut 4x50</t>
  </si>
  <si>
    <t>Pol__0006</t>
  </si>
  <si>
    <t>Podložka 4/15</t>
  </si>
  <si>
    <t>Vázací pásky 105x2,5</t>
  </si>
  <si>
    <t>Pol__0008</t>
  </si>
  <si>
    <t>Vázací pásek 205x3,5</t>
  </si>
  <si>
    <t>Vybourání otvoru pro krabice</t>
  </si>
  <si>
    <t>Pol__0010</t>
  </si>
  <si>
    <t>Průraz zdi</t>
  </si>
  <si>
    <t>Frézování drážky do podlahy pro trubku</t>
  </si>
  <si>
    <t>Frézování drážky do zdi pro trubku</t>
  </si>
  <si>
    <t>Doprava materiálu</t>
  </si>
  <si>
    <t>Dokumentace skutečného provedení</t>
  </si>
  <si>
    <t>1a</t>
  </si>
  <si>
    <t>Stůl jednomístný - pevná pracovní plocha, výškově nastavitelný. Konstrukce je z plochooválných a tunelových ocelových profilů 55×35 a 80×25 mm. Stoly jsou vyráběny ve velikostech S (rozsah velikostí 2, 3, 4), M (3, 4, 5) a XL (4, 5, 6 a 7), jednomístné (700×500 mm). Stoly jsou dodávány s pracovní plochou z oboustranně laminované dřevotřískové desky tloušťky 22 mm s 2 mm ABS hranou. Plastové koncovky standardně v barvě šedé RAL 7035. Cena včetně dopravy, instalace.</t>
  </si>
  <si>
    <t>Kalkul</t>
  </si>
  <si>
    <t>POL99_0</t>
  </si>
  <si>
    <t>1b</t>
  </si>
  <si>
    <t>Židle studentská výškově nastavitelná, 3D nastavení sedáku i opěráku. Je vyráběna z plochooválných ocelových profilů 40×20 a 35×15 mm, ve velikostech S, M, XL. Výškové nastavení bez pomoci nářadí je jednoduché a rychlé. Sedáky a opěráky jsou z tvarované bukové překližky v přírodním provedení, lakované polyuretanovým lakem. Sedák standardně vpředu s kolenním ohybem (O). Na požádání sedáky vpředu rovné (U). Opěráky s 3D-ohybem pro správnou ergonomii páteře. Plastové koncovky standardně v barvě šedé RAL 7035. Cena včetně dopravy, instalace.</t>
  </si>
  <si>
    <t>Spodní skříňka čtyř zás. šířě 400x830mm, HPL, hraněno ABS 2 mm, 0.5 mm, lepidlo PUR, kování BLUM - možno nabídnout rovnocenné řešení, zámek lehmann - možno nabídnout rovnocenné řešení, úchytky a kování</t>
  </si>
  <si>
    <t>Spodní skříňka dřezová š.600v830mm, HPL, hraněno ABS 2 mm, 0.5 mm, lepidlo PUR, kování BLUM - možno nabídnout rovnocenné řešení, zámek lehmann - možno nabídnout rovnocenné řešení, úchytky a kování</t>
  </si>
  <si>
    <t>Spodní skříňka dvoudveřová š.900 v.830, HPL, hraněno ABS 2 mm, 0.5 mm, lepidlo PUR, kování BLUM - možno nabídnout rovnocenné řešení, zámek lehmann - možno nabídnout rovnocenné řešení, úchytky a kování</t>
  </si>
  <si>
    <t>Pracovní deska d.3800 hl.920  HPL, hraněno ABS 2 mm</t>
  </si>
  <si>
    <t>Parapet, kryt topení učebna , HPL, hraněno ABS 2 mm</t>
  </si>
  <si>
    <t>7</t>
  </si>
  <si>
    <t>Deska na zeď učebna - magnetická, popisovatelná</t>
  </si>
  <si>
    <t>8</t>
  </si>
  <si>
    <t>Spodní skříňka š.600v830mm, HPL, hraněno ABS 2 mm, 0.5 mm, lepidlo PUR, kování BLUM - možno nabídnout rovnocenné řešení, zámek lehmann - možno nabídnout rovnocenné řešení, úchytky a kování</t>
  </si>
  <si>
    <t>9</t>
  </si>
  <si>
    <t>Spodní skříňka š.650v830mm, HPL, hraněno ABS 2 mm, 0.5 mm, lepidlo PUR, kování BLUM - možno nabídnout rovnocenné řešení, zámek lehmann - možno nabídnout rovnocenné řešení, úchytky a kování</t>
  </si>
  <si>
    <t>10</t>
  </si>
  <si>
    <t>Pracovní deska d.8000 hl.600  HPL, hraněno ABS 2 mm</t>
  </si>
  <si>
    <t>11</t>
  </si>
  <si>
    <t>Skříňka na desku  š.650v1100mm, HPL, hraněno ABS 2 mm, 0.5 mm, lepidlo PUR, kování BLUM - možno nabídnout rovnocenné řešení, zámek lehmann - možno nabídnout rovnocenné řešení, úchytky a kování</t>
  </si>
  <si>
    <t>12</t>
  </si>
  <si>
    <t>Skříňka na desku  š.600v1100mm, HPL, hraněno ABS 2 mm, 0.5 mm, lepidlo PUR, kování BLUM - možno nabídnout rovnocenné řešení, zámek lehmann - možno nabídnout rovnocenné řešení, úchytky a kování</t>
  </si>
  <si>
    <t>13</t>
  </si>
  <si>
    <t>Skříňka závěsná š.650v600mm, HPL, hraněno ABS 2 mm, 0.5 mm, lepidlo PUR, kování BLUM - možno nabídnout rovnocenné řešení, zámek lehmann - možno nabídnout rovnocenné řešení, úchytky a kování</t>
  </si>
  <si>
    <t>14</t>
  </si>
  <si>
    <t>Skříňka závěsná š.600v600mm, HPL, hraněno ABS 2 mm, 0.5 mm, lepidlo PUR, kování BLUM - možno nabídnout rovnocenné řešení, zámek lehmann - možno nabídnout rovnocenné řešení, úchytky a kování</t>
  </si>
  <si>
    <t>15</t>
  </si>
  <si>
    <t>Skříňka závěsná š.900v600mm, HPL, hraněno ABS 2 mm, 0.5 mm, lepidlo PUR, kování BLUM - možno nabídnout rovnocenné řešení, zámek lehmann - možno nabídnout rovnocenné řešení, úchytky a kování</t>
  </si>
  <si>
    <t>16</t>
  </si>
  <si>
    <t>Skříňka závěsná š.950v600mm, HPL, hraněno ABS 2 mm, 0.5 mm, lepidlo PUR, kování BLUM - možno nabídnout rovnocenné řešení, zámek lehmann - možno nabídnout rovnocenné řešení, úchytky a kování</t>
  </si>
  <si>
    <t>17</t>
  </si>
  <si>
    <t>Komoda se čtyřmi zásuvkami 800x830, HPL, hraněno ABS 2 mm, 0.5 mm, lepidlo PUR, kování BLUM- možno nabídnout rovnocenné řešení, zámek lehmann - možno nabídnout rovnocenné řešení, úchytky a kování</t>
  </si>
  <si>
    <t>18</t>
  </si>
  <si>
    <t>Skříň volně stojící š.500x830mm, HPL, hraněno ABS 2 mm, 0.5 mm, lepidlo PUR, kování BLUM - možno nabídnout rovnocenné řešení, zámek lehmann - možno nabídnout rovnocenné řešení, úchytky a kování</t>
  </si>
  <si>
    <t>19</t>
  </si>
  <si>
    <t>Skříň volně stojící 600x830, HPL, hraněno ABS 2 mm, 0.5 mm, lepidlo PUR, kování BLUM - možno nabídnout rovnocenné řešení, zámek lehmann - možno nabídnout rovnocenné řešení, úchytky a kování</t>
  </si>
  <si>
    <t>20</t>
  </si>
  <si>
    <t>Pracovní deska d.4600 hl.600  HPL, hraněno ABS 2 mm</t>
  </si>
  <si>
    <t>21</t>
  </si>
  <si>
    <t>Obkladový panel d.4600 hl.600  HPL, hraněno ABS 2 mm</t>
  </si>
  <si>
    <t>22</t>
  </si>
  <si>
    <t>Sokl pro elektroinstalace d.4600 hl.200  HPL, hraněno ABS 2 mm</t>
  </si>
  <si>
    <t>(4,7+2,9+0,185)*3,25</t>
  </si>
  <si>
    <t>6,04+2,65</t>
  </si>
  <si>
    <t>(2,77+2,18+1,275+2,18+8,71+6,96)*2*3,25</t>
  </si>
  <si>
    <t>odpočet otvorů : -0,9*2,0*5-2,4*2,35*3</t>
  </si>
  <si>
    <t>odpočet SDK : -25,3</t>
  </si>
  <si>
    <t>odpočet obkladů : -11,856</t>
  </si>
  <si>
    <t>962036112</t>
  </si>
  <si>
    <t>Demontáž SDK příčky, 1x kov.kce., 1x opláštěné 12,5 mm</t>
  </si>
  <si>
    <t>2,5*3,27</t>
  </si>
  <si>
    <t>726190906</t>
  </si>
  <si>
    <t>Odmontování kuchyňské linky s armaturou</t>
  </si>
  <si>
    <t>725310823</t>
  </si>
  <si>
    <t>Demontáž dřezů 1dílných v kuchyňské sestavě</t>
  </si>
  <si>
    <t>725610810</t>
  </si>
  <si>
    <t>Demontáž sporáku</t>
  </si>
  <si>
    <t>725330820</t>
  </si>
  <si>
    <t xml:space="preserve">Demontáž výlevky </t>
  </si>
  <si>
    <t xml:space="preserve">Demontáž baterie nástěnné </t>
  </si>
  <si>
    <t>3,0*3,25</t>
  </si>
  <si>
    <t>6,04+51,38+2,65</t>
  </si>
  <si>
    <t>Lepení povlakových podlah z dílců PVC a CV (vinyl) včetně vinylové podlahoviny tl. 2 mm</t>
  </si>
  <si>
    <t>Lepení podlahových soklíků z PVC včetně dodávky soklíku PVC</t>
  </si>
  <si>
    <t>(2,77+2,18+8,71+6,96+1,275+2,18)*2-0,9*5</t>
  </si>
  <si>
    <t>(2,9+0,26)*2,1</t>
  </si>
  <si>
    <t>6,96*0,75</t>
  </si>
  <si>
    <t>11,856</t>
  </si>
  <si>
    <t>stěny : 25,30125+93,4115</t>
  </si>
  <si>
    <t>strop : 6,04+2,65</t>
  </si>
  <si>
    <t>722172311</t>
  </si>
  <si>
    <t>Potrubí z trub uměl. 20x2,8 mm, PN 20</t>
  </si>
  <si>
    <t>Izolace návleková tl. stěny 9 mm, vnitřní průměr 20 mm</t>
  </si>
  <si>
    <t>728414611</t>
  </si>
  <si>
    <t>Montáž digestoře vestavěné</t>
  </si>
  <si>
    <t>34730100</t>
  </si>
  <si>
    <t>Digestoř kuchyňská, uhlíková</t>
  </si>
  <si>
    <t>LED svítidlo "B" 34W, 3900lm, Ra85, 4000K</t>
  </si>
  <si>
    <t>POL12_0</t>
  </si>
  <si>
    <t>LED svítidlo "C" 20W, 2500lm, Ra85, 4000K</t>
  </si>
  <si>
    <t>101306</t>
  </si>
  <si>
    <t>kabel CYKY 5x2,5</t>
  </si>
  <si>
    <t>333161</t>
  </si>
  <si>
    <t>lišta vkládací LHD 40x40</t>
  </si>
  <si>
    <t>409011</t>
  </si>
  <si>
    <t>409023</t>
  </si>
  <si>
    <t>přepínač 10A/250Vstř design Tango řaz.6-možno nabídnout rovnocenné řešení</t>
  </si>
  <si>
    <t>410139</t>
  </si>
  <si>
    <t>spínač 16A/400Vstř design Tango 3425A-0344 ř.3P +krabice-možno nabídnout rovnocenné řešení</t>
  </si>
  <si>
    <t>zásuvka 16A/250Vstř desing Tango-možno nabídnout rovnocenné řešení</t>
  </si>
  <si>
    <t>435053</t>
  </si>
  <si>
    <t>jistič LTN-32C-3 3pól/ch.C/ 32A/10kA</t>
  </si>
  <si>
    <t>210010105</t>
  </si>
  <si>
    <t>lišta vkládací úplná pevně uložená do š.40mm</t>
  </si>
  <si>
    <t>210110041</t>
  </si>
  <si>
    <t>210110045</t>
  </si>
  <si>
    <t>přepínač zapuštěný vč.zapojení střídavý/řazení 6</t>
  </si>
  <si>
    <t>210110006</t>
  </si>
  <si>
    <t>spínač nástěnný do IP.1 vč.zapojení 3pólový/25A</t>
  </si>
  <si>
    <t>210100101</t>
  </si>
  <si>
    <t>ukončení na svorkovnici vodič do 16mm2</t>
  </si>
  <si>
    <t>764824</t>
  </si>
  <si>
    <t>skříň Univers 48M/650x300x161mm/IP44 zapu</t>
  </si>
  <si>
    <t>435050</t>
  </si>
  <si>
    <t>jistič LTN-16C-3 3pól/ch.C/ 16A/10kA</t>
  </si>
  <si>
    <t>montáž rožvaděče</t>
  </si>
  <si>
    <t>revize rožvaděče</t>
  </si>
  <si>
    <t>Varná deska, indukce</t>
  </si>
  <si>
    <t>kompl</t>
  </si>
  <si>
    <t>Trouba A +++ , tepelná sonda</t>
  </si>
  <si>
    <t xml:space="preserve">ks    </t>
  </si>
  <si>
    <t>Stůl pro 4 osoby + židle</t>
  </si>
  <si>
    <t>Stůl pro 6 osob + židle</t>
  </si>
  <si>
    <t>myčka A+++</t>
  </si>
  <si>
    <t>Stolová deska š.1800 x d.800 tl.18 , HPL, hraněno ABS 2 mm, lepidlo PUR</t>
  </si>
  <si>
    <t>Stolová deska  š.800 v.800 tl.18 HPL, hraněno ABS 2 mm, lepidlo PUR</t>
  </si>
  <si>
    <t>Stolové podnoží 1800x800, kovová rámová konstrukce 40x40 mm, barva RAL 9006, prášková</t>
  </si>
  <si>
    <t>Stolové podnoží 800x800 kovová rámová konstrukce 40x40 mm, barva RAL 9006, prášková</t>
  </si>
  <si>
    <t>Židle Kuchyň, plastový sedák, omyvatelný, kovová konstrukce</t>
  </si>
  <si>
    <t>Parapety dle PD , HPL, hraněno ABS 2 mm, lepidlo PUR</t>
  </si>
  <si>
    <t>Kryt topení dle PD , HPL, hraněno ABS 2 mm, lepidlo PUR</t>
  </si>
  <si>
    <t>Pracovní deska š1200 mm , HPL, hraněno ABS 2 mm, lepidlo PUR</t>
  </si>
  <si>
    <t>bm</t>
  </si>
  <si>
    <t>Kovová konstukce se šuplíky ke kuchyni , HPL, hraněno ABS 2 mm, lepidlo PUR, kovová rámová konstrukce 40x40 mm, barva RAL 9006, prášková</t>
  </si>
  <si>
    <t>Skříň volně stojící š.700 v.2000, HPL, hraněno ABS 2 mm, 0.5 mm, lepidlo PUR, kování BLUM - možno nabídnout rovnocenné řešení, zámek lehmann - možno nabídnout rovnocenné řešení, úchytky a kování</t>
  </si>
  <si>
    <t>Rohová skříňka  900x900mm , HPL/LTD, hraněno ABS 2 mm, 0.5 mm, lepidlo PUR, kování BLUM - možno nabídnout rovnocenné řešení, úchytky a kování</t>
  </si>
  <si>
    <t>Dvířka pro myčku kuchyň</t>
  </si>
  <si>
    <t>Skříňka spodní š.600v830mm kuchyň, HPL/LTD, hraněno ABS 2 mm, 0.5 mm, lepidlo PUR, kování BLUM - možno nabídnout rovnocenné řešení, úchytky a kování</t>
  </si>
  <si>
    <t>Skříňka na troubu š.600v830 kuchyň, HPL/LTD, hraněno ABS 2 mm, 0.5 mm, lepidlo PUR, kování BLUM - možno nabídnout rovnocenné řešení, úchytky a kování</t>
  </si>
  <si>
    <t>Horní skříňka š.500 v.710mm kuchyň, HPL/LTD, hraněno ABS 2 mm, 0.5 mm, lepidlo PUR, kování BLUM - možno nabídnout rovnocenné řešení, úchytky a kování</t>
  </si>
  <si>
    <t>Skříňka horní š.800 v.710 kuchyň, HPL/LTD, hraněno ABS 2 mm, 0.5 mm, lepidlo PUR, kování BLUM - možno nabídnout rovnocenné řešení, úchytky a kování</t>
  </si>
  <si>
    <t>Skříňka horní š.900 v.710 Kuchyň, HPL/LTD, hraněno ABS 2 mm, 0.5 mm, lepidlo PUR, kování BLUM - možno nabídnout rovnocenné řešení, úchytky a kování</t>
  </si>
  <si>
    <t>23</t>
  </si>
  <si>
    <t>Skříňka horní š.700 v.710 kuchyň, HPL/LTD, hraněno ABS 2 mm, 0.5 mm, lepidlo PUR, kování BLUM - možno nabídnout rovnocenné řešení, úchytky a kování</t>
  </si>
  <si>
    <t>24</t>
  </si>
  <si>
    <t>Skříňka horní  š.600 v.710 kuchyň, HPL/LTD, hraněno ABS 2 mm, 0.5 mm, lepidlo PUR, kování BLUM - možno nabídnout rovnocenné řešení, úchytky a kování</t>
  </si>
  <si>
    <t>25</t>
  </si>
  <si>
    <t>Pracovní deska Š.600 Kuchyň, HPL, hraněno ABS 2 mm, lepidlo PUR</t>
  </si>
  <si>
    <t>26</t>
  </si>
  <si>
    <t>Těsnící lišta pracovní desky kuchyň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</si>
</sst>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/m/yyyy"/>
    <numFmt numFmtId="167" formatCode="0"/>
    <numFmt numFmtId="168" formatCode="#,##0.00"/>
    <numFmt numFmtId="169" formatCode="0.00"/>
    <numFmt numFmtId="170" formatCode="#,##0"/>
    <numFmt numFmtId="171" formatCode="#,##0.00000"/>
    <numFmt numFmtId="172" formatCode="000000000"/>
    <numFmt numFmtId="173" formatCode="#,##0&quot; Kč&quot;"/>
  </numFmts>
  <fonts count="1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FF00FF"/>
      <name val="Arial CE"/>
      <family val="2"/>
    </font>
    <font>
      <sz val="8"/>
      <color rgb="FF000000"/>
      <name val="Arial"/>
      <family val="2"/>
    </font>
    <font>
      <sz val="8"/>
      <name val="Arial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thin">
        <color rgb="FF808080"/>
      </left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61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0" xfId="0" applyFont="1" applyBorder="1" applyAlignment="1" applyProtection="1">
      <alignment horizontal="left"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0" fillId="0" borderId="3" xfId="0" applyBorder="1" applyAlignment="1" applyProtection="1">
      <alignment/>
      <protection hidden="1"/>
    </xf>
    <xf numFmtId="164" fontId="5" fillId="3" borderId="3" xfId="0" applyFont="1" applyBorder="1" applyAlignment="1" applyProtection="1">
      <alignment horizontal="left" vertical="center" indent="1"/>
      <protection hidden="1"/>
    </xf>
    <xf numFmtId="164" fontId="0" fillId="3" borderId="0" xfId="0" applyAlignment="1" applyProtection="1">
      <alignment wrapText="1"/>
      <protection hidden="1"/>
    </xf>
    <xf numFmtId="165" fontId="6" fillId="3" borderId="0" xfId="0" applyFont="1" applyAlignment="1" applyProtection="1">
      <alignment horizontal="left" vertical="center" wrapText="1"/>
      <protection hidden="1"/>
    </xf>
    <xf numFmtId="165" fontId="6" fillId="3" borderId="4" xfId="0" applyFont="1" applyBorder="1" applyAlignment="1" applyProtection="1">
      <alignment horizontal="left" vertical="center" wrapText="1"/>
      <protection hidden="1"/>
    </xf>
    <xf numFmtId="166" fontId="3" fillId="0" borderId="0" xfId="0" applyFont="1" applyAlignment="1" applyProtection="1">
      <alignment horizontal="left"/>
      <protection hidden="1"/>
    </xf>
    <xf numFmtId="164" fontId="0" fillId="3" borderId="3" xfId="0" applyBorder="1" applyAlignment="1" applyProtection="1">
      <alignment horizontal="left" vertical="center" indent="1"/>
      <protection hidden="1"/>
    </xf>
    <xf numFmtId="164" fontId="2" fillId="3" borderId="0" xfId="0" applyFont="1" applyAlignment="1" applyProtection="1">
      <alignment horizontal="left" vertical="center" wrapText="1"/>
      <protection hidden="1"/>
    </xf>
    <xf numFmtId="164" fontId="2" fillId="3" borderId="5" xfId="0" applyFont="1" applyBorder="1" applyAlignment="1" applyProtection="1">
      <alignment horizontal="left" vertical="center" wrapText="1"/>
      <protection hidden="1"/>
    </xf>
    <xf numFmtId="164" fontId="0" fillId="3" borderId="6" xfId="0" applyBorder="1" applyAlignment="1" applyProtection="1">
      <alignment horizontal="left" vertical="center" indent="1"/>
      <protection hidden="1"/>
    </xf>
    <xf numFmtId="164" fontId="0" fillId="3" borderId="7" xfId="0" applyBorder="1" applyAlignment="1" applyProtection="1">
      <alignment wrapText="1"/>
      <protection hidden="1"/>
    </xf>
    <xf numFmtId="164" fontId="2" fillId="3" borderId="7" xfId="0" applyFont="1" applyBorder="1" applyAlignment="1" applyProtection="1">
      <alignment horizontal="left" vertical="center" wrapText="1"/>
      <protection hidden="1"/>
    </xf>
    <xf numFmtId="164" fontId="2" fillId="3" borderId="8" xfId="0" applyFont="1" applyBorder="1" applyAlignment="1" applyProtection="1">
      <alignment horizontal="left" vertical="center" wrapText="1"/>
      <protection hidden="1"/>
    </xf>
    <xf numFmtId="164" fontId="0" fillId="0" borderId="3" xfId="0" applyFont="1" applyBorder="1" applyAlignment="1" applyProtection="1">
      <alignment horizontal="left" vertical="center" indent="1"/>
      <protection hidden="1"/>
    </xf>
    <xf numFmtId="165" fontId="2" fillId="0" borderId="9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5" fontId="2" fillId="0" borderId="0" xfId="0" applyFont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/>
      <protection hidden="1"/>
    </xf>
    <xf numFmtId="164" fontId="2" fillId="0" borderId="3" xfId="0" applyFont="1" applyBorder="1" applyAlignment="1" applyProtection="1">
      <alignment horizontal="left" vertical="center" inden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5" fontId="2" fillId="0" borderId="0" xfId="0" applyFont="1" applyBorder="1" applyAlignment="1" applyProtection="1">
      <alignment horizontal="left" vertical="center" wrapText="1"/>
      <protection hidden="1"/>
    </xf>
    <xf numFmtId="164" fontId="2" fillId="0" borderId="6" xfId="0" applyFont="1" applyBorder="1" applyAlignment="1" applyProtection="1">
      <alignment horizontal="left" vertical="center" indent="1"/>
      <protection hidden="1"/>
    </xf>
    <xf numFmtId="164" fontId="2" fillId="0" borderId="7" xfId="0" applyFont="1" applyBorder="1" applyAlignment="1" applyProtection="1">
      <alignment horizontal="right" vertical="center" wrapText="1"/>
      <protection hidden="1"/>
    </xf>
    <xf numFmtId="165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0" applyFont="1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2" fillId="0" borderId="7" xfId="0" applyFont="1" applyBorder="1" applyAlignment="1" applyProtection="1">
      <alignment vertical="center"/>
      <protection hidden="1"/>
    </xf>
    <xf numFmtId="164" fontId="0" fillId="0" borderId="8" xfId="0" applyBorder="1" applyAlignment="1" applyProtection="1">
      <alignment/>
      <protection hidden="1"/>
    </xf>
    <xf numFmtId="164" fontId="2" fillId="0" borderId="0" xfId="0" applyFont="1" applyAlignment="1" applyProtection="1">
      <alignment horizontal="left"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6" xfId="0" applyBorder="1" applyAlignment="1" applyProtection="1">
      <alignment horizontal="left" inden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4" fontId="0" fillId="0" borderId="7" xfId="0" applyBorder="1" applyAlignment="1" applyProtection="1">
      <alignment vertical="center" wrapText="1"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 applyProtection="1">
      <alignment horizontal="right"/>
      <protection hidden="1"/>
    </xf>
    <xf numFmtId="164" fontId="2" fillId="4" borderId="9" xfId="0" applyFont="1" applyBorder="1" applyAlignment="1" applyProtection="1">
      <alignment horizontal="left" vertical="center"/>
      <protection hidden="1"/>
    </xf>
    <xf numFmtId="164" fontId="2" fillId="4" borderId="0" xfId="0" applyFont="1" applyAlignment="1" applyProtection="1">
      <alignment horizontal="left" vertical="center"/>
      <protection hidden="1"/>
    </xf>
    <xf numFmtId="164" fontId="2" fillId="4" borderId="0" xfId="0" applyFont="1" applyBorder="1" applyAlignment="1" applyProtection="1">
      <alignment horizontal="left" vertical="center"/>
      <protection hidden="1"/>
    </xf>
    <xf numFmtId="164" fontId="2" fillId="4" borderId="7" xfId="0" applyFont="1" applyBorder="1" applyAlignment="1" applyProtection="1">
      <alignment horizontal="left" vertical="center" wrapText="1"/>
      <protection hidden="1"/>
    </xf>
    <xf numFmtId="164" fontId="2" fillId="4" borderId="7" xfId="0" applyFont="1" applyBorder="1" applyAlignment="1" applyProtection="1">
      <alignment horizontal="left" vertical="center"/>
      <protection hidden="1"/>
    </xf>
    <xf numFmtId="164" fontId="0" fillId="0" borderId="7" xfId="0" applyBorder="1" applyAlignment="1" applyProtection="1">
      <alignment horizontal="right" vertical="center"/>
      <protection hidden="1"/>
    </xf>
    <xf numFmtId="164" fontId="0" fillId="0" borderId="10" xfId="0" applyFont="1" applyBorder="1" applyAlignment="1" applyProtection="1">
      <alignment horizontal="left" vertical="top" indent="1"/>
      <protection hidden="1"/>
    </xf>
    <xf numFmtId="164" fontId="0" fillId="0" borderId="9" xfId="0" applyBorder="1" applyAlignment="1" applyProtection="1">
      <alignment vertical="top" wrapText="1"/>
      <protection hidden="1"/>
    </xf>
    <xf numFmtId="164" fontId="2" fillId="0" borderId="9" xfId="0" applyFont="1" applyBorder="1" applyAlignment="1" applyProtection="1">
      <alignment horizontal="left" vertical="top" wrapText="1"/>
      <protection hidden="1"/>
    </xf>
    <xf numFmtId="164" fontId="2" fillId="0" borderId="9" xfId="0" applyFont="1" applyBorder="1" applyAlignment="1" applyProtection="1">
      <alignment vertical="center" wrapText="1"/>
      <protection hidden="1"/>
    </xf>
    <xf numFmtId="164" fontId="2" fillId="0" borderId="9" xfId="0" applyFont="1" applyBorder="1" applyAlignment="1" applyProtection="1">
      <alignment vertical="center"/>
      <protection hidden="1"/>
    </xf>
    <xf numFmtId="164" fontId="0" fillId="0" borderId="9" xfId="0" applyBorder="1" applyAlignment="1" applyProtection="1">
      <alignment horizontal="right" vertical="center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7" xfId="0" applyBorder="1" applyAlignment="1" applyProtection="1">
      <alignment horizontal="left" wrapText="1"/>
      <protection hidden="1"/>
    </xf>
    <xf numFmtId="164" fontId="0" fillId="0" borderId="7" xfId="0" applyBorder="1" applyAlignment="1" applyProtection="1">
      <alignment wrapText="1"/>
      <protection hidden="1"/>
    </xf>
    <xf numFmtId="167" fontId="0" fillId="0" borderId="7" xfId="0" applyBorder="1" applyAlignment="1" applyProtection="1">
      <alignment horizontal="right" indent="1"/>
      <protection hidden="1"/>
    </xf>
    <xf numFmtId="164" fontId="0" fillId="0" borderId="7" xfId="0" applyBorder="1" applyAlignment="1" applyProtection="1">
      <alignment horizontal="right" indent="1"/>
      <protection hidden="1"/>
    </xf>
    <xf numFmtId="164" fontId="0" fillId="0" borderId="8" xfId="0" applyFont="1" applyBorder="1" applyAlignment="1" applyProtection="1">
      <alignment horizontal="right" indent="1"/>
      <protection hidden="1"/>
    </xf>
    <xf numFmtId="165" fontId="0" fillId="0" borderId="3" xfId="0" applyFont="1" applyBorder="1" applyAlignment="1" applyProtection="1">
      <alignment/>
      <protection hidden="1"/>
    </xf>
    <xf numFmtId="164" fontId="0" fillId="0" borderId="11" xfId="0" applyFont="1" applyBorder="1" applyAlignment="1" applyProtection="1">
      <alignment horizontal="left" vertical="center" indent="1"/>
      <protection hidden="1"/>
    </xf>
    <xf numFmtId="164" fontId="0" fillId="0" borderId="12" xfId="0" applyBorder="1" applyAlignment="1" applyProtection="1">
      <alignment horizontal="left" vertical="center" wrapText="1"/>
      <protection hidden="1"/>
    </xf>
    <xf numFmtId="164" fontId="0" fillId="0" borderId="12" xfId="0" applyBorder="1" applyAlignment="1" applyProtection="1">
      <alignment wrapText="1"/>
      <protection hidden="1"/>
    </xf>
    <xf numFmtId="168" fontId="7" fillId="0" borderId="13" xfId="0" applyFont="1" applyBorder="1" applyAlignment="1" applyProtection="1">
      <alignment horizontal="right" vertical="center" indent="1"/>
      <protection hidden="1"/>
    </xf>
    <xf numFmtId="168" fontId="7" fillId="0" borderId="14" xfId="0" applyFont="1" applyBorder="1" applyAlignment="1" applyProtection="1">
      <alignment horizontal="right" vertical="center" indent="1"/>
      <protection hidden="1"/>
    </xf>
    <xf numFmtId="164" fontId="2" fillId="0" borderId="11" xfId="0" applyFont="1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horizontal="left" vertical="center" wrapText="1"/>
      <protection hidden="1"/>
    </xf>
    <xf numFmtId="164" fontId="2" fillId="0" borderId="12" xfId="0" applyFont="1" applyBorder="1" applyAlignment="1" applyProtection="1">
      <alignment wrapText="1"/>
      <protection hidden="1"/>
    </xf>
    <xf numFmtId="168" fontId="8" fillId="0" borderId="13" xfId="0" applyFont="1" applyBorder="1" applyAlignment="1" applyProtection="1">
      <alignment horizontal="right" vertical="center" indent="1"/>
      <protection hidden="1"/>
    </xf>
    <xf numFmtId="168" fontId="8" fillId="0" borderId="14" xfId="0" applyFont="1" applyBorder="1" applyAlignment="1" applyProtection="1">
      <alignment horizontal="right" vertical="center" indent="1"/>
      <protection hidden="1"/>
    </xf>
    <xf numFmtId="164" fontId="0" fillId="0" borderId="11" xfId="0" applyFont="1" applyBorder="1" applyAlignment="1" applyProtection="1">
      <alignment horizontal="left" indent="1"/>
      <protection hidden="1"/>
    </xf>
    <xf numFmtId="167" fontId="2" fillId="0" borderId="12" xfId="0" applyFont="1" applyBorder="1" applyAlignment="1" applyProtection="1">
      <alignment horizontal="right" vertical="center" wrapText="1"/>
      <protection hidden="1"/>
    </xf>
    <xf numFmtId="164" fontId="0" fillId="0" borderId="12" xfId="0" applyBorder="1" applyAlignment="1" applyProtection="1">
      <alignment horizontal="left" vertical="center" indent="1"/>
      <protection hidden="1"/>
    </xf>
    <xf numFmtId="164" fontId="2" fillId="0" borderId="12" xfId="0" applyFont="1" applyBorder="1" applyAlignment="1" applyProtection="1">
      <alignment vertical="center"/>
      <protection hidden="1"/>
    </xf>
    <xf numFmtId="165" fontId="0" fillId="0" borderId="15" xfId="0" applyBorder="1" applyAlignment="1" applyProtection="1">
      <alignment horizontal="left" vertical="center"/>
      <protection hidden="1"/>
    </xf>
    <xf numFmtId="167" fontId="2" fillId="0" borderId="16" xfId="0" applyFont="1" applyBorder="1" applyAlignment="1" applyProtection="1">
      <alignment horizontal="right" vertical="center" wrapText="1"/>
      <protection hidden="1"/>
    </xf>
    <xf numFmtId="168" fontId="8" fillId="0" borderId="16" xfId="0" applyFont="1" applyBorder="1" applyAlignment="1" applyProtection="1">
      <alignment vertical="center"/>
      <protection hidden="1"/>
    </xf>
    <xf numFmtId="168" fontId="8" fillId="0" borderId="16" xfId="0" applyFont="1" applyBorder="1" applyAlignment="1" applyProtection="1">
      <alignment horizontal="right" vertical="center"/>
      <protection hidden="1"/>
    </xf>
    <xf numFmtId="164" fontId="0" fillId="0" borderId="6" xfId="0" applyFont="1" applyBorder="1" applyAlignment="1" applyProtection="1">
      <alignment horizontal="left" vertical="center" indent="1"/>
      <protection hidden="1"/>
    </xf>
    <xf numFmtId="164" fontId="0" fillId="0" borderId="7" xfId="0" applyBorder="1" applyAlignment="1" applyProtection="1">
      <alignment horizontal="left" vertical="center" wrapText="1"/>
      <protection hidden="1"/>
    </xf>
    <xf numFmtId="167" fontId="2" fillId="0" borderId="17" xfId="0" applyFont="1" applyBorder="1" applyAlignment="1" applyProtection="1">
      <alignment horizontal="right" vertical="center" wrapText="1"/>
      <protection hidden="1"/>
    </xf>
    <xf numFmtId="164" fontId="0" fillId="0" borderId="7" xfId="0" applyFont="1" applyBorder="1" applyAlignment="1" applyProtection="1">
      <alignment horizontal="left" vertical="center" indent="1"/>
      <protection hidden="1"/>
    </xf>
    <xf numFmtId="168" fontId="8" fillId="0" borderId="17" xfId="0" applyFont="1" applyBorder="1" applyAlignment="1" applyProtection="1">
      <alignment horizontal="right" vertical="center"/>
      <protection hidden="1"/>
    </xf>
    <xf numFmtId="165" fontId="0" fillId="0" borderId="8" xfId="0" applyBorder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7" fontId="0" fillId="0" borderId="0" xfId="0" applyAlignment="1" applyProtection="1">
      <alignment horizontal="left" vertical="center" wrapText="1"/>
      <protection hidden="1"/>
    </xf>
    <xf numFmtId="168" fontId="0" fillId="0" borderId="0" xfId="0" applyAlignment="1" applyProtection="1">
      <alignment horizontal="left" vertical="center"/>
      <protection hidden="1"/>
    </xf>
    <xf numFmtId="168" fontId="8" fillId="0" borderId="9" xfId="0" applyFont="1" applyBorder="1" applyAlignment="1" applyProtection="1">
      <alignment horizontal="right" vertical="center"/>
      <protection hidden="1"/>
    </xf>
    <xf numFmtId="165" fontId="0" fillId="0" borderId="5" xfId="0" applyBorder="1" applyAlignment="1" applyProtection="1">
      <alignment horizontal="left" vertical="center"/>
      <protection hidden="1"/>
    </xf>
    <xf numFmtId="164" fontId="6" fillId="3" borderId="18" xfId="0" applyFont="1" applyBorder="1" applyAlignment="1" applyProtection="1">
      <alignment horizontal="left" vertical="center" indent="1"/>
      <protection hidden="1"/>
    </xf>
    <xf numFmtId="164" fontId="2" fillId="3" borderId="19" xfId="0" applyFont="1" applyBorder="1" applyAlignment="1" applyProtection="1">
      <alignment horizontal="left" vertical="center" wrapText="1"/>
      <protection hidden="1"/>
    </xf>
    <xf numFmtId="164" fontId="0" fillId="3" borderId="19" xfId="0" applyBorder="1" applyAlignment="1" applyProtection="1">
      <alignment horizontal="left" vertical="center" wrapText="1"/>
      <protection hidden="1"/>
    </xf>
    <xf numFmtId="168" fontId="6" fillId="3" borderId="19" xfId="0" applyFont="1" applyBorder="1" applyAlignment="1" applyProtection="1">
      <alignment horizontal="left" vertical="center"/>
      <protection hidden="1"/>
    </xf>
    <xf numFmtId="169" fontId="9" fillId="3" borderId="19" xfId="0" applyFont="1" applyBorder="1" applyAlignment="1" applyProtection="1">
      <alignment horizontal="right" vertical="center"/>
      <protection hidden="1"/>
    </xf>
    <xf numFmtId="165" fontId="0" fillId="3" borderId="20" xfId="0" applyBorder="1" applyAlignment="1" applyProtection="1">
      <alignment horizontal="left" vertical="center"/>
      <protection hidden="1"/>
    </xf>
    <xf numFmtId="164" fontId="0" fillId="3" borderId="19" xfId="0" applyBorder="1" applyAlignment="1" applyProtection="1">
      <alignment wrapText="1"/>
      <protection hidden="1"/>
    </xf>
    <xf numFmtId="164" fontId="0" fillId="3" borderId="19" xfId="0" applyBorder="1" applyAlignment="1" applyProtection="1">
      <alignment/>
      <protection hidden="1"/>
    </xf>
    <xf numFmtId="168" fontId="9" fillId="3" borderId="19" xfId="0" applyFont="1" applyBorder="1" applyAlignment="1" applyProtection="1">
      <alignment horizontal="right" vertical="center"/>
      <protection hidden="1"/>
    </xf>
    <xf numFmtId="165" fontId="2" fillId="3" borderId="20" xfId="0" applyFont="1" applyBorder="1" applyAlignment="1" applyProtection="1">
      <alignment horizontal="left" vertical="center"/>
      <protection hidden="1"/>
    </xf>
    <xf numFmtId="164" fontId="0" fillId="0" borderId="5" xfId="0" applyBorder="1" applyAlignment="1" applyProtection="1">
      <alignment horizontal="right"/>
      <protection hidden="1"/>
    </xf>
    <xf numFmtId="164" fontId="0" fillId="0" borderId="3" xfId="0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vertical="top" wrapText="1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vertical="top"/>
      <protection hidden="1"/>
    </xf>
    <xf numFmtId="166" fontId="2" fillId="0" borderId="7" xfId="0" applyFont="1" applyBorder="1" applyAlignment="1" applyProtection="1">
      <alignment horizontal="center" vertical="top"/>
      <protection hidden="1"/>
    </xf>
    <xf numFmtId="164" fontId="2" fillId="0" borderId="3" xfId="0" applyFont="1" applyBorder="1" applyAlignment="1" applyProtection="1">
      <alignment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right"/>
      <protection hidden="1"/>
    </xf>
    <xf numFmtId="164" fontId="0" fillId="0" borderId="9" xfId="0" applyFont="1" applyBorder="1" applyAlignment="1" applyProtection="1">
      <alignment horizontal="center" wrapText="1"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21" xfId="0" applyBorder="1" applyAlignment="1" applyProtection="1">
      <alignment/>
      <protection hidden="1"/>
    </xf>
    <xf numFmtId="164" fontId="0" fillId="0" borderId="22" xfId="0" applyBorder="1" applyAlignment="1" applyProtection="1">
      <alignment wrapText="1"/>
      <protection hidden="1"/>
    </xf>
    <xf numFmtId="164" fontId="0" fillId="0" borderId="22" xfId="0" applyBorder="1" applyAlignment="1" applyProtection="1">
      <alignment/>
      <protection hidden="1"/>
    </xf>
    <xf numFmtId="164" fontId="0" fillId="0" borderId="23" xfId="0" applyBorder="1" applyAlignment="1" applyProtection="1">
      <alignment horizontal="right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shrinkToFi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8" fontId="0" fillId="0" borderId="24" xfId="0" applyFont="1" applyBorder="1" applyAlignment="1" applyProtection="1">
      <alignment/>
      <protection hidden="1"/>
    </xf>
    <xf numFmtId="168" fontId="3" fillId="5" borderId="16" xfId="0" applyFont="1" applyBorder="1" applyAlignment="1" applyProtection="1">
      <alignment vertical="center"/>
      <protection hidden="1"/>
    </xf>
    <xf numFmtId="168" fontId="3" fillId="5" borderId="12" xfId="0" applyFont="1" applyBorder="1" applyAlignment="1" applyProtection="1">
      <alignment vertical="center" wrapText="1"/>
      <protection hidden="1"/>
    </xf>
    <xf numFmtId="168" fontId="10" fillId="5" borderId="13" xfId="0" applyFont="1" applyBorder="1" applyAlignment="1" applyProtection="1">
      <alignment horizontal="center" vertical="center" wrapText="1" shrinkToFit="1"/>
      <protection hidden="1"/>
    </xf>
    <xf numFmtId="168" fontId="3" fillId="5" borderId="13" xfId="0" applyFont="1" applyBorder="1" applyAlignment="1" applyProtection="1">
      <alignment horizontal="center" vertical="center" wrapText="1" shrinkToFit="1"/>
      <protection hidden="1"/>
    </xf>
    <xf numFmtId="170" fontId="3" fillId="5" borderId="13" xfId="0" applyFont="1" applyBorder="1" applyAlignment="1" applyProtection="1">
      <alignment horizontal="center" vertical="center" wrapText="1"/>
      <protection hidden="1"/>
    </xf>
    <xf numFmtId="168" fontId="0" fillId="0" borderId="16" xfId="0" applyFont="1" applyBorder="1" applyAlignment="1" applyProtection="1">
      <alignment vertical="center"/>
      <protection hidden="1"/>
    </xf>
    <xf numFmtId="168" fontId="0" fillId="0" borderId="12" xfId="0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right" vertical="center" wrapText="1" shrinkToFit="1"/>
      <protection hidden="1"/>
    </xf>
    <xf numFmtId="168" fontId="3" fillId="0" borderId="13" xfId="0" applyFont="1" applyBorder="1" applyAlignment="1" applyProtection="1">
      <alignment horizontal="right" vertical="center" shrinkToFit="1"/>
      <protection hidden="1"/>
    </xf>
    <xf numFmtId="168" fontId="0" fillId="0" borderId="13" xfId="0" applyBorder="1" applyAlignment="1" applyProtection="1">
      <alignment vertical="center" shrinkToFit="1"/>
      <protection hidden="1"/>
    </xf>
    <xf numFmtId="170" fontId="0" fillId="0" borderId="13" xfId="0" applyBorder="1" applyAlignment="1" applyProtection="1">
      <alignment vertical="center"/>
      <protection hidden="1"/>
    </xf>
    <xf numFmtId="168" fontId="2" fillId="0" borderId="16" xfId="0" applyFont="1" applyBorder="1" applyAlignment="1" applyProtection="1">
      <alignment vertical="center"/>
      <protection hidden="1"/>
    </xf>
    <xf numFmtId="168" fontId="2" fillId="0" borderId="12" xfId="0" applyFont="1" applyBorder="1" applyAlignment="1" applyProtection="1">
      <alignment vertical="center" wrapText="1"/>
      <protection hidden="1"/>
    </xf>
    <xf numFmtId="168" fontId="2" fillId="0" borderId="13" xfId="0" applyFont="1" applyBorder="1" applyAlignment="1" applyProtection="1">
      <alignment vertical="center" wrapText="1" shrinkToFit="1"/>
      <protection hidden="1"/>
    </xf>
    <xf numFmtId="168" fontId="2" fillId="0" borderId="13" xfId="0" applyFont="1" applyBorder="1" applyAlignment="1" applyProtection="1">
      <alignment vertical="center" shrinkToFit="1"/>
      <protection hidden="1"/>
    </xf>
    <xf numFmtId="170" fontId="2" fillId="0" borderId="13" xfId="0" applyFont="1" applyBorder="1" applyAlignment="1" applyProtection="1">
      <alignment vertical="center"/>
      <protection hidden="1"/>
    </xf>
    <xf numFmtId="168" fontId="0" fillId="0" borderId="16" xfId="0" applyFont="1" applyBorder="1" applyAlignment="1" applyProtection="1">
      <alignment horizontal="left" vertical="center"/>
      <protection hidden="1"/>
    </xf>
    <xf numFmtId="168" fontId="0" fillId="0" borderId="13" xfId="0" applyBorder="1" applyAlignment="1" applyProtection="1">
      <alignment vertical="center" wrapText="1" shrinkToFit="1"/>
      <protection hidden="1"/>
    </xf>
    <xf numFmtId="168" fontId="0" fillId="3" borderId="13" xfId="0" applyFont="1" applyBorder="1" applyAlignment="1" applyProtection="1">
      <alignment vertical="center"/>
      <protection hidden="1"/>
    </xf>
    <xf numFmtId="168" fontId="0" fillId="3" borderId="13" xfId="0" applyBorder="1" applyAlignment="1" applyProtection="1">
      <alignment vertical="center" wrapText="1" shrinkToFit="1"/>
      <protection hidden="1"/>
    </xf>
    <xf numFmtId="168" fontId="0" fillId="3" borderId="13" xfId="0" applyBorder="1" applyAlignment="1" applyProtection="1">
      <alignment vertical="center" shrinkToFit="1"/>
      <protection hidden="1"/>
    </xf>
    <xf numFmtId="170" fontId="0" fillId="3" borderId="13" xfId="0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24" xfId="0" applyFont="1" applyBorder="1" applyAlignment="1" applyProtection="1">
      <alignment horizontal="center" vertical="center" wrapText="1"/>
      <protection hidden="1"/>
    </xf>
    <xf numFmtId="164" fontId="11" fillId="5" borderId="16" xfId="0" applyFont="1" applyBorder="1" applyAlignment="1" applyProtection="1">
      <alignment horizontal="center" vertical="center" wrapText="1"/>
      <protection hidden="1"/>
    </xf>
    <xf numFmtId="164" fontId="11" fillId="5" borderId="12" xfId="0" applyFont="1" applyBorder="1" applyAlignment="1" applyProtection="1">
      <alignment horizontal="center" vertical="center" wrapText="1"/>
      <protection hidden="1"/>
    </xf>
    <xf numFmtId="164" fontId="11" fillId="5" borderId="13" xfId="0" applyFont="1" applyBorder="1" applyAlignment="1" applyProtection="1">
      <alignment horizontal="center" vertical="center" wrapText="1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/>
      <protection hidden="1"/>
    </xf>
    <xf numFmtId="165" fontId="3" fillId="0" borderId="16" xfId="0" applyFont="1" applyBorder="1" applyAlignment="1" applyProtection="1">
      <alignment vertical="center" wrapText="1"/>
      <protection hidden="1"/>
    </xf>
    <xf numFmtId="168" fontId="3" fillId="0" borderId="13" xfId="0" applyFont="1" applyBorder="1" applyAlignment="1" applyProtection="1">
      <alignment horizontal="center" vertical="center"/>
      <protection hidden="1"/>
    </xf>
    <xf numFmtId="168" fontId="3" fillId="0" borderId="13" xfId="0" applyFont="1" applyBorder="1" applyAlignment="1" applyProtection="1">
      <alignment vertical="center"/>
      <protection hidden="1"/>
    </xf>
    <xf numFmtId="170" fontId="3" fillId="0" borderId="13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/>
      <protection hidden="1"/>
    </xf>
    <xf numFmtId="164" fontId="3" fillId="3" borderId="16" xfId="0" applyFont="1" applyBorder="1" applyAlignment="1" applyProtection="1">
      <alignment vertical="center"/>
      <protection hidden="1"/>
    </xf>
    <xf numFmtId="164" fontId="3" fillId="3" borderId="16" xfId="0" applyFont="1" applyBorder="1" applyAlignment="1" applyProtection="1">
      <alignment vertical="center" wrapText="1"/>
      <protection hidden="1"/>
    </xf>
    <xf numFmtId="164" fontId="3" fillId="3" borderId="12" xfId="0" applyFont="1" applyBorder="1" applyAlignment="1" applyProtection="1">
      <alignment vertical="center" wrapText="1"/>
      <protection hidden="1"/>
    </xf>
    <xf numFmtId="168" fontId="3" fillId="3" borderId="13" xfId="0" applyFont="1" applyBorder="1" applyAlignment="1" applyProtection="1">
      <alignment horizontal="center" vertical="center"/>
      <protection hidden="1"/>
    </xf>
    <xf numFmtId="168" fontId="3" fillId="3" borderId="13" xfId="0" applyFont="1" applyBorder="1" applyAlignment="1" applyProtection="1">
      <alignment vertical="center"/>
      <protection hidden="1"/>
    </xf>
    <xf numFmtId="170" fontId="3" fillId="3" borderId="13" xfId="0" applyFont="1" applyBorder="1" applyAlignment="1" applyProtection="1">
      <alignment vertical="center"/>
      <protection hidden="1"/>
    </xf>
    <xf numFmtId="168" fontId="0" fillId="0" borderId="0" xfId="0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center" vertical="top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12" xfId="0" applyBorder="1" applyAlignment="1" applyProtection="1">
      <alignment vertical="center"/>
      <protection hidden="1"/>
    </xf>
    <xf numFmtId="165" fontId="0" fillId="0" borderId="25" xfId="0" applyBorder="1" applyAlignment="1" applyProtection="1">
      <alignment vertical="center" shrinkToFit="1"/>
      <protection hidden="1"/>
    </xf>
    <xf numFmtId="165" fontId="0" fillId="0" borderId="0" xfId="0" applyAlignment="1" applyProtection="1">
      <alignment vertical="top"/>
      <protection hidden="1"/>
    </xf>
    <xf numFmtId="165" fontId="0" fillId="0" borderId="0" xfId="0" applyAlignment="1" applyProtection="1">
      <alignment vertical="top" wrapText="1"/>
      <protection hidden="1"/>
    </xf>
    <xf numFmtId="164" fontId="0" fillId="0" borderId="0" xfId="0" applyAlignment="1" applyProtection="1">
      <alignment horizontal="center" vertical="top"/>
      <protection hidden="1"/>
    </xf>
    <xf numFmtId="165" fontId="0" fillId="0" borderId="0" xfId="0" applyAlignment="1" applyProtection="1">
      <alignment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5" fontId="0" fillId="0" borderId="25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5" fontId="0" fillId="3" borderId="12" xfId="0" applyFont="1" applyBorder="1" applyAlignment="1" applyProtection="1">
      <alignment vertical="center"/>
      <protection hidden="1"/>
    </xf>
    <xf numFmtId="165" fontId="0" fillId="3" borderId="25" xfId="0" applyFont="1" applyBorder="1" applyAlignment="1" applyProtection="1">
      <alignment vertical="center"/>
      <protection hidden="1"/>
    </xf>
    <xf numFmtId="164" fontId="0" fillId="5" borderId="13" xfId="0" applyFont="1" applyBorder="1" applyAlignment="1" applyProtection="1">
      <alignment/>
      <protection hidden="1"/>
    </xf>
    <xf numFmtId="165" fontId="0" fillId="5" borderId="13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horizontal="center"/>
      <protection hidden="1"/>
    </xf>
    <xf numFmtId="164" fontId="0" fillId="5" borderId="16" xfId="0" applyFont="1" applyBorder="1" applyAlignment="1" applyProtection="1">
      <alignment/>
      <protection hidden="1"/>
    </xf>
    <xf numFmtId="164" fontId="0" fillId="5" borderId="13" xfId="0" applyFont="1" applyBorder="1" applyAlignment="1" applyProtection="1">
      <alignment wrapText="1"/>
      <protection hidden="1"/>
    </xf>
    <xf numFmtId="171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vertical="top"/>
      <protection hidden="1"/>
    </xf>
    <xf numFmtId="164" fontId="2" fillId="3" borderId="26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vertical="top"/>
      <protection hidden="1"/>
    </xf>
    <xf numFmtId="165" fontId="2" fillId="3" borderId="9" xfId="0" applyFont="1" applyBorder="1" applyAlignment="1" applyProtection="1">
      <alignment horizontal="left" vertical="top" wrapText="1"/>
      <protection hidden="1"/>
    </xf>
    <xf numFmtId="164" fontId="2" fillId="3" borderId="9" xfId="0" applyFont="1" applyBorder="1" applyAlignment="1" applyProtection="1">
      <alignment horizontal="center" vertical="top" shrinkToFit="1"/>
      <protection hidden="1"/>
    </xf>
    <xf numFmtId="171" fontId="2" fillId="3" borderId="9" xfId="0" applyFont="1" applyBorder="1" applyAlignment="1" applyProtection="1">
      <alignment vertical="top" shrinkToFit="1"/>
      <protection hidden="1"/>
    </xf>
    <xf numFmtId="168" fontId="2" fillId="3" borderId="9" xfId="0" applyFont="1" applyBorder="1" applyAlignment="1" applyProtection="1">
      <alignment vertical="top" shrinkToFit="1"/>
      <protection hidden="1"/>
    </xf>
    <xf numFmtId="168" fontId="2" fillId="3" borderId="27" xfId="0" applyFont="1" applyBorder="1" applyAlignment="1" applyProtection="1">
      <alignment vertical="top" shrinkToFit="1"/>
      <protection hidden="1"/>
    </xf>
    <xf numFmtId="168" fontId="2" fillId="3" borderId="0" xfId="0" applyFont="1" applyBorder="1" applyAlignment="1" applyProtection="1">
      <alignment vertical="top" shrinkToFit="1"/>
      <protection hidden="1"/>
    </xf>
    <xf numFmtId="164" fontId="13" fillId="0" borderId="28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vertical="top"/>
      <protection hidden="1"/>
    </xf>
    <xf numFmtId="165" fontId="13" fillId="0" borderId="29" xfId="0" applyFont="1" applyBorder="1" applyAlignment="1" applyProtection="1">
      <alignment horizontal="left" vertical="top" wrapText="1"/>
      <protection hidden="1"/>
    </xf>
    <xf numFmtId="164" fontId="13" fillId="0" borderId="29" xfId="0" applyFont="1" applyBorder="1" applyAlignment="1" applyProtection="1">
      <alignment horizontal="center" vertical="top" shrinkToFit="1"/>
      <protection hidden="1"/>
    </xf>
    <xf numFmtId="171" fontId="13" fillId="0" borderId="29" xfId="0" applyFont="1" applyBorder="1" applyAlignment="1" applyProtection="1">
      <alignment vertical="top" shrinkToFit="1"/>
      <protection hidden="1"/>
    </xf>
    <xf numFmtId="168" fontId="13" fillId="4" borderId="29" xfId="0" applyFont="1" applyBorder="1" applyAlignment="1" applyProtection="1">
      <alignment vertical="top" shrinkToFit="1"/>
      <protection hidden="1"/>
    </xf>
    <xf numFmtId="168" fontId="13" fillId="0" borderId="30" xfId="0" applyFont="1" applyBorder="1" applyAlignment="1" applyProtection="1">
      <alignment vertical="top" shrinkToFit="1"/>
      <protection hidden="1"/>
    </xf>
    <xf numFmtId="168" fontId="13" fillId="4" borderId="0" xfId="0" applyFont="1" applyBorder="1" applyAlignment="1" applyProtection="1">
      <alignment vertical="top" shrinkToFit="1"/>
      <protection hidden="1"/>
    </xf>
    <xf numFmtId="168" fontId="13" fillId="0" borderId="0" xfId="0" applyFont="1" applyBorder="1" applyAlignment="1" applyProtection="1">
      <alignment vertical="top" shrinkToFit="1"/>
      <protection hidden="1"/>
    </xf>
    <xf numFmtId="164" fontId="13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vertical="top"/>
      <protection hidden="1"/>
    </xf>
    <xf numFmtId="165" fontId="13" fillId="0" borderId="0" xfId="0" applyFont="1" applyBorder="1" applyAlignment="1" applyProtection="1">
      <alignment vertical="top"/>
      <protection hidden="1"/>
    </xf>
    <xf numFmtId="171" fontId="14" fillId="0" borderId="0" xfId="0" applyFont="1" applyBorder="1" applyAlignment="1" applyProtection="1">
      <alignment horizontal="left" vertical="top" wrapText="1"/>
      <protection hidden="1"/>
    </xf>
    <xf numFmtId="171" fontId="14" fillId="0" borderId="0" xfId="0" applyFont="1" applyBorder="1" applyAlignment="1" applyProtection="1">
      <alignment horizontal="center" vertical="top" wrapText="1" shrinkToFit="1"/>
      <protection hidden="1"/>
    </xf>
    <xf numFmtId="171" fontId="14" fillId="0" borderId="0" xfId="0" applyFont="1" applyBorder="1" applyAlignment="1" applyProtection="1">
      <alignment vertical="top" wrapText="1" shrinkToFit="1"/>
      <protection hidden="1"/>
    </xf>
    <xf numFmtId="164" fontId="13" fillId="0" borderId="31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vertical="top"/>
      <protection hidden="1"/>
    </xf>
    <xf numFmtId="165" fontId="13" fillId="0" borderId="32" xfId="0" applyFont="1" applyBorder="1" applyAlignment="1" applyProtection="1">
      <alignment horizontal="left" vertical="top" wrapText="1"/>
      <protection hidden="1"/>
    </xf>
    <xf numFmtId="164" fontId="13" fillId="0" borderId="32" xfId="0" applyFont="1" applyBorder="1" applyAlignment="1" applyProtection="1">
      <alignment horizontal="center" vertical="top" shrinkToFit="1"/>
      <protection hidden="1"/>
    </xf>
    <xf numFmtId="171" fontId="13" fillId="0" borderId="32" xfId="0" applyFont="1" applyBorder="1" applyAlignment="1" applyProtection="1">
      <alignment vertical="top" shrinkToFit="1"/>
      <protection hidden="1"/>
    </xf>
    <xf numFmtId="168" fontId="13" fillId="4" borderId="32" xfId="0" applyFont="1" applyBorder="1" applyAlignment="1" applyProtection="1">
      <alignment vertical="top" shrinkToFit="1"/>
      <protection hidden="1"/>
    </xf>
    <xf numFmtId="168" fontId="13" fillId="0" borderId="33" xfId="0" applyFont="1" applyBorder="1" applyAlignment="1" applyProtection="1">
      <alignment vertical="top" shrinkToFit="1"/>
      <protection hidden="1"/>
    </xf>
    <xf numFmtId="171" fontId="15" fillId="0" borderId="0" xfId="0" applyFont="1" applyBorder="1" applyAlignment="1" applyProtection="1">
      <alignment horizontal="left" vertical="top" wrapText="1"/>
      <protection hidden="1"/>
    </xf>
    <xf numFmtId="171" fontId="15" fillId="0" borderId="0" xfId="0" applyFont="1" applyBorder="1" applyAlignment="1" applyProtection="1">
      <alignment horizontal="center" vertical="top" wrapText="1" shrinkToFit="1"/>
      <protection hidden="1"/>
    </xf>
    <xf numFmtId="171" fontId="15" fillId="0" borderId="0" xfId="0" applyFont="1" applyBorder="1" applyAlignment="1" applyProtection="1">
      <alignment vertical="top" wrapText="1" shrinkToFit="1"/>
      <protection hidden="1"/>
    </xf>
    <xf numFmtId="165" fontId="0" fillId="0" borderId="0" xfId="0" applyAlignment="1" applyProtection="1">
      <alignment horizontal="left" vertical="top" wrapText="1"/>
      <protection hidden="1"/>
    </xf>
    <xf numFmtId="164" fontId="2" fillId="3" borderId="16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vertical="top"/>
      <protection hidden="1"/>
    </xf>
    <xf numFmtId="165" fontId="2" fillId="3" borderId="12" xfId="0" applyFont="1" applyBorder="1" applyAlignment="1" applyProtection="1">
      <alignment horizontal="left" vertical="top" wrapText="1"/>
      <protection hidden="1"/>
    </xf>
    <xf numFmtId="164" fontId="2" fillId="3" borderId="12" xfId="0" applyFont="1" applyBorder="1" applyAlignment="1" applyProtection="1">
      <alignment horizontal="center" vertical="top"/>
      <protection hidden="1"/>
    </xf>
    <xf numFmtId="164" fontId="2" fillId="3" borderId="12" xfId="0" applyFont="1" applyBorder="1" applyAlignment="1" applyProtection="1">
      <alignment vertical="top"/>
      <protection hidden="1"/>
    </xf>
    <xf numFmtId="168" fontId="2" fillId="3" borderId="25" xfId="0" applyFont="1" applyBorder="1" applyAlignment="1" applyProtection="1">
      <alignment vertical="top"/>
      <protection hidden="1"/>
    </xf>
    <xf numFmtId="164" fontId="0" fillId="0" borderId="0" xfId="0" applyFont="1" applyBorder="1" applyAlignment="1" applyProtection="1">
      <alignment vertical="top"/>
      <protection hidden="1"/>
    </xf>
    <xf numFmtId="164" fontId="0" fillId="4" borderId="13" xfId="0" applyBorder="1" applyAlignment="1" applyProtection="1">
      <alignment vertical="top" wrapText="1"/>
      <protection hidden="1"/>
    </xf>
    <xf numFmtId="165" fontId="0" fillId="0" borderId="0" xfId="0" applyAlignment="1" applyProtection="1">
      <alignment horizontal="left" wrapText="1"/>
      <protection hidden="1"/>
    </xf>
    <xf numFmtId="164" fontId="16" fillId="0" borderId="34" xfId="0" applyFont="1" applyBorder="1" applyAlignment="1" applyProtection="1">
      <alignment/>
      <protection hidden="1"/>
    </xf>
    <xf numFmtId="172" fontId="16" fillId="0" borderId="35" xfId="0" applyFont="1" applyBorder="1" applyAlignment="1" applyProtection="1">
      <alignment/>
      <protection hidden="1"/>
    </xf>
    <xf numFmtId="165" fontId="16" fillId="0" borderId="35" xfId="0" applyFont="1" applyBorder="1" applyAlignment="1" applyProtection="1">
      <alignment/>
      <protection hidden="1"/>
    </xf>
    <xf numFmtId="169" fontId="16" fillId="0" borderId="35" xfId="0" applyFont="1" applyBorder="1" applyAlignment="1" applyProtection="1">
      <alignment/>
      <protection hidden="1"/>
    </xf>
    <xf numFmtId="173" fontId="16" fillId="4" borderId="35" xfId="0" applyFont="1" applyBorder="1" applyAlignment="1" applyProtection="1">
      <alignment/>
      <protection hidden="1"/>
    </xf>
    <xf numFmtId="173" fontId="16" fillId="0" borderId="35" xfId="0" applyFont="1" applyBorder="1" applyAlignment="1" applyProtection="1">
      <alignment/>
      <protection hidden="1"/>
    </xf>
    <xf numFmtId="164" fontId="16" fillId="0" borderId="36" xfId="0" applyFont="1" applyBorder="1" applyAlignment="1" applyProtection="1">
      <alignment/>
      <protection hidden="1"/>
    </xf>
    <xf numFmtId="172" fontId="16" fillId="0" borderId="37" xfId="0" applyFont="1" applyBorder="1" applyAlignment="1" applyProtection="1">
      <alignment/>
      <protection hidden="1"/>
    </xf>
    <xf numFmtId="165" fontId="16" fillId="0" borderId="37" xfId="0" applyFont="1" applyBorder="1" applyAlignment="1" applyProtection="1">
      <alignment/>
      <protection hidden="1"/>
    </xf>
    <xf numFmtId="169" fontId="16" fillId="0" borderId="37" xfId="0" applyFont="1" applyBorder="1" applyAlignment="1" applyProtection="1">
      <alignment/>
      <protection hidden="1"/>
    </xf>
    <xf numFmtId="173" fontId="16" fillId="4" borderId="37" xfId="0" applyFont="1" applyBorder="1" applyAlignment="1" applyProtection="1">
      <alignment/>
      <protection hidden="1"/>
    </xf>
    <xf numFmtId="173" fontId="16" fillId="0" borderId="37" xfId="0" applyFont="1" applyBorder="1" applyAlignment="1" applyProtection="1">
      <alignment/>
      <protection hidden="1"/>
    </xf>
    <xf numFmtId="165" fontId="16" fillId="0" borderId="37" xfId="0" applyFont="1" applyBorder="1" applyAlignment="1" applyProtection="1">
      <alignment wrapText="1"/>
      <protection hidden="1"/>
    </xf>
    <xf numFmtId="164" fontId="16" fillId="0" borderId="38" xfId="0" applyFont="1" applyBorder="1" applyAlignment="1" applyProtection="1">
      <alignment/>
      <protection hidden="1"/>
    </xf>
    <xf numFmtId="172" fontId="16" fillId="0" borderId="39" xfId="0" applyFont="1" applyBorder="1" applyAlignment="1" applyProtection="1">
      <alignment/>
      <protection hidden="1"/>
    </xf>
    <xf numFmtId="165" fontId="16" fillId="0" borderId="39" xfId="0" applyFont="1" applyBorder="1" applyAlignment="1" applyProtection="1">
      <alignment/>
      <protection hidden="1"/>
    </xf>
    <xf numFmtId="169" fontId="16" fillId="0" borderId="39" xfId="0" applyFont="1" applyBorder="1" applyAlignment="1" applyProtection="1">
      <alignment/>
      <protection hidden="1"/>
    </xf>
    <xf numFmtId="173" fontId="16" fillId="4" borderId="39" xfId="0" applyFont="1" applyBorder="1" applyAlignment="1" applyProtection="1">
      <alignment/>
      <protection hidden="1"/>
    </xf>
    <xf numFmtId="173" fontId="16" fillId="0" borderId="39" xfId="0" applyFont="1" applyBorder="1" applyAlignment="1" applyProtection="1">
      <alignment/>
      <protection hidden="1"/>
    </xf>
    <xf numFmtId="165" fontId="17" fillId="0" borderId="32" xfId="0" applyFont="1" applyBorder="1" applyAlignment="1" applyProtection="1">
      <alignment horizontal="left" vertical="top" wrapText="1"/>
      <protection hidden="1"/>
    </xf>
    <xf numFmtId="165" fontId="13" fillId="0" borderId="40" xfId="0" applyFont="1" applyBorder="1" applyAlignment="1" applyProtection="1">
      <alignment vertical="top"/>
      <protection hidden="1"/>
    </xf>
    <xf numFmtId="164" fontId="13" fillId="0" borderId="13" xfId="0" applyFont="1" applyBorder="1" applyAlignment="1" applyProtection="1">
      <alignment horizontal="left" vertical="top" wrapText="1"/>
      <protection hidden="1"/>
    </xf>
    <xf numFmtId="164" fontId="13" fillId="0" borderId="13" xfId="0" applyFont="1" applyBorder="1" applyAlignment="1" applyProtection="1">
      <alignment horizontal="center" vertical="top" shrinkToFit="1"/>
      <protection hidden="1"/>
    </xf>
    <xf numFmtId="171" fontId="13" fillId="0" borderId="13" xfId="0" applyFont="1" applyBorder="1" applyAlignment="1" applyProtection="1">
      <alignment vertical="top" shrinkToFit="1"/>
      <protection hidden="1"/>
    </xf>
    <xf numFmtId="165" fontId="13" fillId="0" borderId="30" xfId="0" applyFont="1" applyBorder="1" applyAlignment="1" applyProtection="1">
      <alignment vertical="top"/>
      <protection hidden="1"/>
    </xf>
    <xf numFmtId="165" fontId="13" fillId="0" borderId="13" xfId="0" applyFont="1" applyBorder="1" applyAlignment="1" applyProtection="1">
      <alignment horizontal="left" vertical="top" wrapText="1"/>
      <protection hidden="1"/>
    </xf>
    <xf numFmtId="164" fontId="13" fillId="0" borderId="13" xfId="0" applyFont="1" applyBorder="1" applyAlignment="1" applyProtection="1">
      <alignment horizontal="center" vertical="top"/>
      <protection hidden="1"/>
    </xf>
    <xf numFmtId="164" fontId="13" fillId="0" borderId="41" xfId="0" applyFont="1" applyBorder="1" applyAlignment="1" applyProtection="1">
      <alignment horizontal="left" vertical="top" wrapText="1"/>
      <protection hidden="1"/>
    </xf>
    <xf numFmtId="164" fontId="13" fillId="0" borderId="42" xfId="0" applyFont="1" applyBorder="1" applyAlignment="1" applyProtection="1">
      <alignment horizontal="center" vertical="top" shrinkToFit="1"/>
      <protection hidden="1"/>
    </xf>
    <xf numFmtId="171" fontId="13" fillId="0" borderId="41" xfId="0" applyFont="1" applyBorder="1" applyAlignment="1" applyProtection="1">
      <alignment vertical="top" shrinkToFit="1"/>
      <protection hidden="1"/>
    </xf>
    <xf numFmtId="168" fontId="13" fillId="0" borderId="13" xfId="0" applyFont="1" applyBorder="1" applyAlignment="1" applyProtection="1">
      <alignment vertical="top" shrinkToFi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</externalBook>
</externalLink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8">
      <c r="A1" s="1" t="s">
        <v>0</v>
      </c>
    </row>
    <row r="2" spans="1:7" ht="57.75" customHeight="1">
      <c r="A2" s="2" t="s">
        <v>1</v>
      </c>
      <c r="B2" s="2"/>
      <c r="C2" s="2"/>
      <c r="D2" s="2"/>
      <c r="E2" s="2"/>
      <c r="F2" s="2"/>
      <c r="G2" s="2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1074"/>
  <sheetViews>
    <sheetView workbookViewId="0" topLeftCell="A1">
      <pane ySplit="7" topLeftCell="A11" activePane="bottomLeft" state="frozen"/>
      <selection pane="topLeft" activeCell="A1" sqref="A1"/>
      <selection pane="bottomLeft" activeCell="C15" sqref="C15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58</v>
      </c>
      <c r="C3" s="176" t="s">
        <v>59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56</v>
      </c>
      <c r="C4" s="179" t="s">
        <v>57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50</v>
      </c>
      <c r="C8" s="189" t="s">
        <v>69</v>
      </c>
      <c r="D8" s="190"/>
      <c r="E8" s="191"/>
      <c r="F8" s="192"/>
      <c r="G8" s="193">
        <f>SUMIF(AG9:AG9,"&lt;&gt;NOR",G9:G9)</f>
        <v>0</v>
      </c>
      <c r="H8" s="194"/>
      <c r="I8" s="194">
        <f>SUM(I9:I9)</f>
        <v>0</v>
      </c>
      <c r="J8" s="194"/>
      <c r="K8" s="194">
        <f>SUM(K9:K9)</f>
        <v>0</v>
      </c>
      <c r="L8" s="194"/>
      <c r="M8" s="194">
        <f>SUM(M9:M9)</f>
        <v>0</v>
      </c>
      <c r="N8" s="194"/>
      <c r="O8" s="194">
        <f>SUM(O9:O9)</f>
        <v>0</v>
      </c>
      <c r="P8" s="194"/>
      <c r="Q8" s="194">
        <f>SUM(Q9:Q9)</f>
        <v>0</v>
      </c>
      <c r="R8" s="194"/>
      <c r="S8" s="194"/>
      <c r="T8" s="194"/>
      <c r="U8" s="194"/>
      <c r="V8" s="194">
        <f>SUM(V9:V9)</f>
        <v>0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557</v>
      </c>
      <c r="C9" s="212" t="s">
        <v>558</v>
      </c>
      <c r="D9" s="213" t="s">
        <v>452</v>
      </c>
      <c r="E9" s="214">
        <v>12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183</v>
      </c>
      <c r="Y9" s="204"/>
      <c r="Z9" s="204"/>
      <c r="AA9" s="204"/>
      <c r="AB9" s="204"/>
      <c r="AC9" s="204"/>
      <c r="AD9" s="204"/>
      <c r="AE9" s="204"/>
      <c r="AF9" s="204"/>
      <c r="AG9" s="204" t="s">
        <v>559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33" ht="12.8">
      <c r="A10" s="187" t="s">
        <v>154</v>
      </c>
      <c r="B10" s="188" t="s">
        <v>54</v>
      </c>
      <c r="C10" s="189" t="s">
        <v>72</v>
      </c>
      <c r="D10" s="190"/>
      <c r="E10" s="191"/>
      <c r="F10" s="192"/>
      <c r="G10" s="193">
        <f>SUMIF(AG11:AG24,"&lt;&gt;NOR",G11:G24)</f>
        <v>0</v>
      </c>
      <c r="H10" s="194"/>
      <c r="I10" s="194">
        <f>SUM(I11:I24)</f>
        <v>0</v>
      </c>
      <c r="J10" s="194"/>
      <c r="K10" s="194">
        <f>SUM(K11:K24)</f>
        <v>0</v>
      </c>
      <c r="L10" s="194"/>
      <c r="M10" s="194">
        <f>SUM(M11:M24)</f>
        <v>0</v>
      </c>
      <c r="N10" s="194"/>
      <c r="O10" s="194">
        <f>SUM(O11:O24)</f>
        <v>0</v>
      </c>
      <c r="P10" s="194"/>
      <c r="Q10" s="194">
        <f>SUM(Q11:Q24)</f>
        <v>0</v>
      </c>
      <c r="R10" s="194"/>
      <c r="S10" s="194"/>
      <c r="T10" s="194"/>
      <c r="U10" s="194"/>
      <c r="V10" s="194">
        <f>SUM(V11:V24)</f>
        <v>0</v>
      </c>
      <c r="W10" s="194"/>
      <c r="X10" s="194"/>
      <c r="AG10" t="s">
        <v>155</v>
      </c>
    </row>
    <row r="11" spans="1:60" ht="12.8" outlineLevel="1">
      <c r="A11" s="210">
        <v>2</v>
      </c>
      <c r="B11" s="211" t="s">
        <v>560</v>
      </c>
      <c r="C11" s="212" t="s">
        <v>561</v>
      </c>
      <c r="D11" s="213" t="s">
        <v>178</v>
      </c>
      <c r="E11" s="214">
        <v>50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183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559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10">
        <v>3</v>
      </c>
      <c r="B12" s="211" t="s">
        <v>562</v>
      </c>
      <c r="C12" s="212" t="s">
        <v>453</v>
      </c>
      <c r="D12" s="213" t="s">
        <v>178</v>
      </c>
      <c r="E12" s="214">
        <v>135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</v>
      </c>
      <c r="V12" s="203">
        <f>ROUND(E12*U12,2)</f>
        <v>0</v>
      </c>
      <c r="W12" s="203"/>
      <c r="X12" s="203" t="s">
        <v>183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559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4</v>
      </c>
      <c r="B13" s="211" t="s">
        <v>563</v>
      </c>
      <c r="C13" s="212" t="s">
        <v>564</v>
      </c>
      <c r="D13" s="213" t="s">
        <v>178</v>
      </c>
      <c r="E13" s="214">
        <v>90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183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559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9.4" outlineLevel="1">
      <c r="A14" s="210">
        <v>5</v>
      </c>
      <c r="B14" s="211" t="s">
        <v>565</v>
      </c>
      <c r="C14" s="212" t="s">
        <v>566</v>
      </c>
      <c r="D14" s="213" t="s">
        <v>452</v>
      </c>
      <c r="E14" s="214">
        <v>2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567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9.4" outlineLevel="1">
      <c r="A15" s="210">
        <v>6</v>
      </c>
      <c r="B15" s="211" t="s">
        <v>568</v>
      </c>
      <c r="C15" s="212" t="s">
        <v>569</v>
      </c>
      <c r="D15" s="213" t="s">
        <v>452</v>
      </c>
      <c r="E15" s="214">
        <v>14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0</v>
      </c>
      <c r="V15" s="203">
        <f>ROUND(E15*U15,2)</f>
        <v>0</v>
      </c>
      <c r="W15" s="203"/>
      <c r="X15" s="203" t="s">
        <v>183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559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9.4" outlineLevel="1">
      <c r="A16" s="210">
        <v>7</v>
      </c>
      <c r="B16" s="211" t="s">
        <v>570</v>
      </c>
      <c r="C16" s="212" t="s">
        <v>455</v>
      </c>
      <c r="D16" s="213" t="s">
        <v>452</v>
      </c>
      <c r="E16" s="214">
        <v>16</v>
      </c>
      <c r="F16" s="215"/>
      <c r="G16" s="216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</v>
      </c>
      <c r="Q16" s="203">
        <f>ROUND(E16*P16,2)</f>
        <v>0</v>
      </c>
      <c r="R16" s="203"/>
      <c r="S16" s="203" t="s">
        <v>238</v>
      </c>
      <c r="T16" s="203" t="s">
        <v>219</v>
      </c>
      <c r="U16" s="203">
        <v>0</v>
      </c>
      <c r="V16" s="203">
        <f>ROUND(E16*U16,2)</f>
        <v>0</v>
      </c>
      <c r="W16" s="203"/>
      <c r="X16" s="203" t="s">
        <v>183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559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8</v>
      </c>
      <c r="B17" s="211" t="s">
        <v>571</v>
      </c>
      <c r="C17" s="212" t="s">
        <v>456</v>
      </c>
      <c r="D17" s="213" t="s">
        <v>452</v>
      </c>
      <c r="E17" s="214">
        <v>16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</v>
      </c>
      <c r="O17" s="203">
        <f>ROUND(E17*N17,2)</f>
        <v>0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</v>
      </c>
      <c r="V17" s="203">
        <f>ROUND(E17*U17,2)</f>
        <v>0</v>
      </c>
      <c r="W17" s="203"/>
      <c r="X17" s="203" t="s">
        <v>183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559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9.4" outlineLevel="1">
      <c r="A18" s="210">
        <v>9</v>
      </c>
      <c r="B18" s="211" t="s">
        <v>572</v>
      </c>
      <c r="C18" s="212" t="s">
        <v>573</v>
      </c>
      <c r="D18" s="213" t="s">
        <v>452</v>
      </c>
      <c r="E18" s="214">
        <v>20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</v>
      </c>
      <c r="O18" s="203">
        <f>ROUND(E18*N18,2)</f>
        <v>0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</v>
      </c>
      <c r="V18" s="203">
        <f>ROUND(E18*U18,2)</f>
        <v>0</v>
      </c>
      <c r="W18" s="203"/>
      <c r="X18" s="203" t="s">
        <v>183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559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9.4" outlineLevel="1">
      <c r="A19" s="210">
        <v>10</v>
      </c>
      <c r="B19" s="211" t="s">
        <v>574</v>
      </c>
      <c r="C19" s="212" t="s">
        <v>575</v>
      </c>
      <c r="D19" s="213" t="s">
        <v>452</v>
      </c>
      <c r="E19" s="214">
        <v>20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</v>
      </c>
      <c r="V19" s="203">
        <f>ROUND(E19*U19,2)</f>
        <v>0</v>
      </c>
      <c r="W19" s="203"/>
      <c r="X19" s="203" t="s">
        <v>183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559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9.4" outlineLevel="1">
      <c r="A20" s="210">
        <v>11</v>
      </c>
      <c r="B20" s="211" t="s">
        <v>576</v>
      </c>
      <c r="C20" s="212" t="s">
        <v>577</v>
      </c>
      <c r="D20" s="213" t="s">
        <v>452</v>
      </c>
      <c r="E20" s="214">
        <v>20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</v>
      </c>
      <c r="V20" s="203">
        <f>ROUND(E20*U20,2)</f>
        <v>0</v>
      </c>
      <c r="W20" s="203"/>
      <c r="X20" s="203" t="s">
        <v>183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559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9.4" outlineLevel="1">
      <c r="A21" s="210">
        <v>12</v>
      </c>
      <c r="B21" s="211" t="s">
        <v>578</v>
      </c>
      <c r="C21" s="212" t="s">
        <v>579</v>
      </c>
      <c r="D21" s="213" t="s">
        <v>452</v>
      </c>
      <c r="E21" s="214">
        <v>20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</v>
      </c>
      <c r="O21" s="203">
        <f>ROUND(E21*N21,2)</f>
        <v>0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0</v>
      </c>
      <c r="V21" s="203">
        <f>ROUND(E21*U21,2)</f>
        <v>0</v>
      </c>
      <c r="W21" s="203"/>
      <c r="X21" s="203" t="s">
        <v>183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559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9.4" outlineLevel="1">
      <c r="A22" s="210">
        <v>13</v>
      </c>
      <c r="B22" s="211" t="s">
        <v>580</v>
      </c>
      <c r="C22" s="212" t="s">
        <v>581</v>
      </c>
      <c r="D22" s="213" t="s">
        <v>452</v>
      </c>
      <c r="E22" s="214">
        <v>20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</v>
      </c>
      <c r="O22" s="203">
        <f>ROUND(E22*N22,2)</f>
        <v>0</v>
      </c>
      <c r="P22" s="203">
        <v>0</v>
      </c>
      <c r="Q22" s="203">
        <f>ROUND(E22*P22,2)</f>
        <v>0</v>
      </c>
      <c r="R22" s="203"/>
      <c r="S22" s="203" t="s">
        <v>238</v>
      </c>
      <c r="T22" s="203" t="s">
        <v>219</v>
      </c>
      <c r="U22" s="203">
        <v>0</v>
      </c>
      <c r="V22" s="203">
        <f>ROUND(E22*U22,2)</f>
        <v>0</v>
      </c>
      <c r="W22" s="203"/>
      <c r="X22" s="203" t="s">
        <v>183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559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10">
        <v>14</v>
      </c>
      <c r="B23" s="211" t="s">
        <v>582</v>
      </c>
      <c r="C23" s="212" t="s">
        <v>583</v>
      </c>
      <c r="D23" s="213" t="s">
        <v>452</v>
      </c>
      <c r="E23" s="214">
        <v>1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</v>
      </c>
      <c r="V23" s="203">
        <f>ROUND(E23*U23,2)</f>
        <v>0</v>
      </c>
      <c r="W23" s="203"/>
      <c r="X23" s="203" t="s">
        <v>183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559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584</v>
      </c>
      <c r="C24" s="212" t="s">
        <v>585</v>
      </c>
      <c r="D24" s="213" t="s">
        <v>452</v>
      </c>
      <c r="E24" s="214">
        <v>2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</v>
      </c>
      <c r="V24" s="203">
        <f>ROUND(E24*U24,2)</f>
        <v>0</v>
      </c>
      <c r="W24" s="203"/>
      <c r="X24" s="203" t="s">
        <v>183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559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33" ht="12.8">
      <c r="A25" s="187" t="s">
        <v>154</v>
      </c>
      <c r="B25" s="188" t="s">
        <v>56</v>
      </c>
      <c r="C25" s="189" t="s">
        <v>73</v>
      </c>
      <c r="D25" s="190"/>
      <c r="E25" s="191"/>
      <c r="F25" s="192"/>
      <c r="G25" s="193">
        <f>SUMIF(AG26:AG33,"&lt;&gt;NOR",G26:G33)</f>
        <v>0</v>
      </c>
      <c r="H25" s="194"/>
      <c r="I25" s="194">
        <f>SUM(I26:I33)</f>
        <v>0</v>
      </c>
      <c r="J25" s="194"/>
      <c r="K25" s="194">
        <f>SUM(K26:K33)</f>
        <v>0</v>
      </c>
      <c r="L25" s="194"/>
      <c r="M25" s="194">
        <f>SUM(M26:M33)</f>
        <v>0</v>
      </c>
      <c r="N25" s="194"/>
      <c r="O25" s="194">
        <f>SUM(O26:O33)</f>
        <v>0</v>
      </c>
      <c r="P25" s="194"/>
      <c r="Q25" s="194">
        <f>SUM(Q26:Q33)</f>
        <v>0</v>
      </c>
      <c r="R25" s="194"/>
      <c r="S25" s="194"/>
      <c r="T25" s="194"/>
      <c r="U25" s="194"/>
      <c r="V25" s="194">
        <f>SUM(V26:V33)</f>
        <v>0</v>
      </c>
      <c r="W25" s="194"/>
      <c r="X25" s="194"/>
      <c r="AG25" t="s">
        <v>155</v>
      </c>
    </row>
    <row r="26" spans="1:60" ht="12.8" outlineLevel="1">
      <c r="A26" s="210">
        <v>16</v>
      </c>
      <c r="B26" s="211" t="s">
        <v>586</v>
      </c>
      <c r="C26" s="212" t="s">
        <v>587</v>
      </c>
      <c r="D26" s="213" t="s">
        <v>178</v>
      </c>
      <c r="E26" s="214">
        <v>50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0</v>
      </c>
      <c r="V26" s="203">
        <f>ROUND(E26*U26,2)</f>
        <v>0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567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10">
        <v>17</v>
      </c>
      <c r="B27" s="211" t="s">
        <v>588</v>
      </c>
      <c r="C27" s="212" t="s">
        <v>459</v>
      </c>
      <c r="D27" s="213" t="s">
        <v>178</v>
      </c>
      <c r="E27" s="214">
        <v>135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238</v>
      </c>
      <c r="T27" s="203" t="s">
        <v>219</v>
      </c>
      <c r="U27" s="203">
        <v>0</v>
      </c>
      <c r="V27" s="203">
        <f>ROUND(E27*U27,2)</f>
        <v>0</v>
      </c>
      <c r="W27" s="203"/>
      <c r="X27" s="203" t="s">
        <v>160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567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10">
        <v>18</v>
      </c>
      <c r="B28" s="211" t="s">
        <v>588</v>
      </c>
      <c r="C28" s="212" t="s">
        <v>459</v>
      </c>
      <c r="D28" s="213" t="s">
        <v>178</v>
      </c>
      <c r="E28" s="214">
        <v>90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</v>
      </c>
      <c r="Q28" s="203">
        <f>ROUND(E28*P28,2)</f>
        <v>0</v>
      </c>
      <c r="R28" s="203"/>
      <c r="S28" s="203" t="s">
        <v>238</v>
      </c>
      <c r="T28" s="203" t="s">
        <v>219</v>
      </c>
      <c r="U28" s="203">
        <v>0</v>
      </c>
      <c r="V28" s="203">
        <f>ROUND(E28*U28,2)</f>
        <v>0</v>
      </c>
      <c r="W28" s="203"/>
      <c r="X28" s="203" t="s">
        <v>160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567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19</v>
      </c>
      <c r="B29" s="211" t="s">
        <v>589</v>
      </c>
      <c r="C29" s="212" t="s">
        <v>590</v>
      </c>
      <c r="D29" s="213" t="s">
        <v>452</v>
      </c>
      <c r="E29" s="214">
        <v>2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</v>
      </c>
      <c r="V29" s="203">
        <f>ROUND(E29*U29,2)</f>
        <v>0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567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20</v>
      </c>
      <c r="B30" s="211" t="s">
        <v>591</v>
      </c>
      <c r="C30" s="212" t="s">
        <v>592</v>
      </c>
      <c r="D30" s="213" t="s">
        <v>452</v>
      </c>
      <c r="E30" s="214">
        <v>14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</v>
      </c>
      <c r="V30" s="203">
        <f>ROUND(E30*U30,2)</f>
        <v>0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567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21</v>
      </c>
      <c r="B31" s="211" t="s">
        <v>593</v>
      </c>
      <c r="C31" s="212" t="s">
        <v>462</v>
      </c>
      <c r="D31" s="213" t="s">
        <v>452</v>
      </c>
      <c r="E31" s="214">
        <v>16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0</v>
      </c>
      <c r="V31" s="203">
        <f>ROUND(E31*U31,2)</f>
        <v>0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567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22</v>
      </c>
      <c r="B32" s="211" t="s">
        <v>594</v>
      </c>
      <c r="C32" s="212" t="s">
        <v>595</v>
      </c>
      <c r="D32" s="213" t="s">
        <v>452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</v>
      </c>
      <c r="V32" s="203">
        <f>ROUND(E32*U32,2)</f>
        <v>0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567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23</v>
      </c>
      <c r="B33" s="211" t="s">
        <v>596</v>
      </c>
      <c r="C33" s="212" t="s">
        <v>597</v>
      </c>
      <c r="D33" s="213" t="s">
        <v>452</v>
      </c>
      <c r="E33" s="214">
        <v>2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</v>
      </c>
      <c r="V33" s="203">
        <f>ROUND(E33*U33,2)</f>
        <v>0</v>
      </c>
      <c r="W33" s="203"/>
      <c r="X33" s="203" t="s">
        <v>160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567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33" ht="12.8">
      <c r="A34" s="187" t="s">
        <v>154</v>
      </c>
      <c r="B34" s="188" t="s">
        <v>60</v>
      </c>
      <c r="C34" s="189" t="s">
        <v>75</v>
      </c>
      <c r="D34" s="190"/>
      <c r="E34" s="191"/>
      <c r="F34" s="192"/>
      <c r="G34" s="193">
        <f>SUMIF(AG35:AG35,"&lt;&gt;NOR",G35:G35)</f>
        <v>0</v>
      </c>
      <c r="H34" s="194"/>
      <c r="I34" s="194">
        <f>SUM(I35:I35)</f>
        <v>0</v>
      </c>
      <c r="J34" s="194"/>
      <c r="K34" s="194">
        <f>SUM(K35:K35)</f>
        <v>0</v>
      </c>
      <c r="L34" s="194"/>
      <c r="M34" s="194">
        <f>SUM(M35:M35)</f>
        <v>0</v>
      </c>
      <c r="N34" s="194"/>
      <c r="O34" s="194">
        <f>SUM(O35:O35)</f>
        <v>0</v>
      </c>
      <c r="P34" s="194"/>
      <c r="Q34" s="194">
        <f>SUM(Q35:Q35)</f>
        <v>0</v>
      </c>
      <c r="R34" s="194"/>
      <c r="S34" s="194"/>
      <c r="T34" s="194"/>
      <c r="U34" s="194"/>
      <c r="V34" s="194">
        <f>SUM(V35:V35)</f>
        <v>0</v>
      </c>
      <c r="W34" s="194"/>
      <c r="X34" s="194"/>
      <c r="AG34" t="s">
        <v>155</v>
      </c>
    </row>
    <row r="35" spans="1:60" ht="12.8" outlineLevel="1">
      <c r="A35" s="210">
        <v>24</v>
      </c>
      <c r="B35" s="211" t="s">
        <v>598</v>
      </c>
      <c r="C35" s="212" t="s">
        <v>463</v>
      </c>
      <c r="D35" s="213" t="s">
        <v>464</v>
      </c>
      <c r="E35" s="214">
        <v>4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</v>
      </c>
      <c r="V35" s="203">
        <f>ROUND(E35*U35,2)</f>
        <v>0</v>
      </c>
      <c r="W35" s="203"/>
      <c r="X35" s="203" t="s">
        <v>160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567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33" ht="12.8">
      <c r="A36" s="187" t="s">
        <v>154</v>
      </c>
      <c r="B36" s="188" t="s">
        <v>62</v>
      </c>
      <c r="C36" s="189" t="s">
        <v>26</v>
      </c>
      <c r="D36" s="190"/>
      <c r="E36" s="191"/>
      <c r="F36" s="192"/>
      <c r="G36" s="193">
        <f>SUMIF(AG37:AG40,"&lt;&gt;NOR",G37:G40)</f>
        <v>0</v>
      </c>
      <c r="H36" s="194"/>
      <c r="I36" s="194">
        <f>SUM(I37:I40)</f>
        <v>0</v>
      </c>
      <c r="J36" s="194"/>
      <c r="K36" s="194">
        <f>SUM(K37:K40)</f>
        <v>0</v>
      </c>
      <c r="L36" s="194"/>
      <c r="M36" s="194">
        <f>SUM(M37:M40)</f>
        <v>0</v>
      </c>
      <c r="N36" s="194"/>
      <c r="O36" s="194">
        <f>SUM(O37:O40)</f>
        <v>0</v>
      </c>
      <c r="P36" s="194"/>
      <c r="Q36" s="194">
        <f>SUM(Q37:Q40)</f>
        <v>0</v>
      </c>
      <c r="R36" s="194"/>
      <c r="S36" s="194"/>
      <c r="T36" s="194"/>
      <c r="U36" s="194"/>
      <c r="V36" s="194">
        <f>SUM(V37:V40)</f>
        <v>0</v>
      </c>
      <c r="W36" s="194"/>
      <c r="X36" s="194"/>
      <c r="AG36" t="s">
        <v>155</v>
      </c>
    </row>
    <row r="37" spans="1:60" ht="12.8" outlineLevel="1">
      <c r="A37" s="210">
        <v>25</v>
      </c>
      <c r="B37" s="211" t="s">
        <v>599</v>
      </c>
      <c r="C37" s="212" t="s">
        <v>467</v>
      </c>
      <c r="D37" s="213" t="s">
        <v>452</v>
      </c>
      <c r="E37" s="214">
        <v>12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0</v>
      </c>
      <c r="V37" s="203">
        <f>ROUND(E37*U37,2)</f>
        <v>0</v>
      </c>
      <c r="W37" s="203"/>
      <c r="X37" s="203" t="s">
        <v>160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567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10">
        <v>26</v>
      </c>
      <c r="B38" s="211" t="s">
        <v>600</v>
      </c>
      <c r="C38" s="212" t="s">
        <v>465</v>
      </c>
      <c r="D38" s="213" t="s">
        <v>178</v>
      </c>
      <c r="E38" s="214">
        <v>70</v>
      </c>
      <c r="F38" s="215"/>
      <c r="G38" s="216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238</v>
      </c>
      <c r="T38" s="203" t="s">
        <v>219</v>
      </c>
      <c r="U38" s="203">
        <v>0</v>
      </c>
      <c r="V38" s="203">
        <f>ROUND(E38*U38,2)</f>
        <v>0</v>
      </c>
      <c r="W38" s="203"/>
      <c r="X38" s="203" t="s">
        <v>160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567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8" outlineLevel="1">
      <c r="A39" s="210">
        <v>27</v>
      </c>
      <c r="B39" s="211" t="s">
        <v>601</v>
      </c>
      <c r="C39" s="212" t="s">
        <v>466</v>
      </c>
      <c r="D39" s="213" t="s">
        <v>452</v>
      </c>
      <c r="E39" s="214">
        <v>15</v>
      </c>
      <c r="F39" s="215"/>
      <c r="G39" s="216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</v>
      </c>
      <c r="O39" s="203">
        <f>ROUND(E39*N39,2)</f>
        <v>0</v>
      </c>
      <c r="P39" s="203">
        <v>0</v>
      </c>
      <c r="Q39" s="203">
        <f>ROUND(E39*P39,2)</f>
        <v>0</v>
      </c>
      <c r="R39" s="203"/>
      <c r="S39" s="203" t="s">
        <v>238</v>
      </c>
      <c r="T39" s="203" t="s">
        <v>219</v>
      </c>
      <c r="U39" s="203">
        <v>0</v>
      </c>
      <c r="V39" s="203">
        <f>ROUND(E39*U39,2)</f>
        <v>0</v>
      </c>
      <c r="W39" s="203"/>
      <c r="X39" s="203" t="s">
        <v>160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567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2.8" outlineLevel="1">
      <c r="A40" s="210">
        <v>28</v>
      </c>
      <c r="B40" s="211" t="s">
        <v>602</v>
      </c>
      <c r="C40" s="212" t="s">
        <v>603</v>
      </c>
      <c r="D40" s="213" t="s">
        <v>452</v>
      </c>
      <c r="E40" s="214">
        <v>1</v>
      </c>
      <c r="F40" s="215"/>
      <c r="G40" s="216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</v>
      </c>
      <c r="O40" s="203">
        <f>ROUND(E40*N40,2)</f>
        <v>0</v>
      </c>
      <c r="P40" s="203">
        <v>0</v>
      </c>
      <c r="Q40" s="203">
        <f>ROUND(E40*P40,2)</f>
        <v>0</v>
      </c>
      <c r="R40" s="203"/>
      <c r="S40" s="203" t="s">
        <v>238</v>
      </c>
      <c r="T40" s="203" t="s">
        <v>219</v>
      </c>
      <c r="U40" s="203">
        <v>0</v>
      </c>
      <c r="V40" s="203">
        <f>ROUND(E40*U40,2)</f>
        <v>0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567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33" ht="12.8">
      <c r="A41" s="187" t="s">
        <v>154</v>
      </c>
      <c r="B41" s="188" t="s">
        <v>78</v>
      </c>
      <c r="C41" s="189" t="s">
        <v>79</v>
      </c>
      <c r="D41" s="190"/>
      <c r="E41" s="191"/>
      <c r="F41" s="192"/>
      <c r="G41" s="193">
        <f>SUMIF(AG42:AG53,"&lt;&gt;NOR",G42:G53)</f>
        <v>0</v>
      </c>
      <c r="H41" s="194"/>
      <c r="I41" s="194">
        <f>SUM(I42:I53)</f>
        <v>0</v>
      </c>
      <c r="J41" s="194"/>
      <c r="K41" s="194">
        <f>SUM(K42:K53)</f>
        <v>0</v>
      </c>
      <c r="L41" s="194"/>
      <c r="M41" s="194">
        <f>SUM(M42:M53)</f>
        <v>0</v>
      </c>
      <c r="N41" s="194"/>
      <c r="O41" s="194">
        <f>SUM(O42:O53)</f>
        <v>0</v>
      </c>
      <c r="P41" s="194"/>
      <c r="Q41" s="194">
        <f>SUM(Q42:Q53)</f>
        <v>0</v>
      </c>
      <c r="R41" s="194"/>
      <c r="S41" s="194"/>
      <c r="T41" s="194"/>
      <c r="U41" s="194"/>
      <c r="V41" s="194">
        <f>SUM(V42:V53)</f>
        <v>0</v>
      </c>
      <c r="W41" s="194"/>
      <c r="X41" s="194"/>
      <c r="AG41" t="s">
        <v>155</v>
      </c>
    </row>
    <row r="42" spans="1:60" ht="12.8" outlineLevel="1">
      <c r="A42" s="210">
        <v>29</v>
      </c>
      <c r="B42" s="211" t="s">
        <v>604</v>
      </c>
      <c r="C42" s="212" t="s">
        <v>605</v>
      </c>
      <c r="D42" s="213" t="s">
        <v>452</v>
      </c>
      <c r="E42" s="214">
        <v>1</v>
      </c>
      <c r="F42" s="215"/>
      <c r="G42" s="216">
        <f>ROUND(E42*F42,2)</f>
        <v>0</v>
      </c>
      <c r="H42" s="202"/>
      <c r="I42" s="203">
        <f>ROUND(E42*H42,2)</f>
        <v>0</v>
      </c>
      <c r="J42" s="202"/>
      <c r="K42" s="203">
        <f>ROUND(E42*J42,2)</f>
        <v>0</v>
      </c>
      <c r="L42" s="203">
        <v>21</v>
      </c>
      <c r="M42" s="203">
        <f>G42*(1+L42/100)</f>
        <v>0</v>
      </c>
      <c r="N42" s="203">
        <v>0</v>
      </c>
      <c r="O42" s="203">
        <f>ROUND(E42*N42,2)</f>
        <v>0</v>
      </c>
      <c r="P42" s="203">
        <v>0</v>
      </c>
      <c r="Q42" s="203">
        <f>ROUND(E42*P42,2)</f>
        <v>0</v>
      </c>
      <c r="R42" s="203"/>
      <c r="S42" s="203" t="s">
        <v>238</v>
      </c>
      <c r="T42" s="203" t="s">
        <v>219</v>
      </c>
      <c r="U42" s="203">
        <v>0</v>
      </c>
      <c r="V42" s="203">
        <f>ROUND(E42*U42,2)</f>
        <v>0</v>
      </c>
      <c r="W42" s="203"/>
      <c r="X42" s="203" t="s">
        <v>183</v>
      </c>
      <c r="Y42" s="204"/>
      <c r="Z42" s="204"/>
      <c r="AA42" s="204"/>
      <c r="AB42" s="204"/>
      <c r="AC42" s="204"/>
      <c r="AD42" s="204"/>
      <c r="AE42" s="204"/>
      <c r="AF42" s="204"/>
      <c r="AG42" s="204" t="s">
        <v>559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2.8" outlineLevel="1">
      <c r="A43" s="210">
        <v>30</v>
      </c>
      <c r="B43" s="211" t="s">
        <v>606</v>
      </c>
      <c r="C43" s="212" t="s">
        <v>607</v>
      </c>
      <c r="D43" s="213" t="s">
        <v>452</v>
      </c>
      <c r="E43" s="214">
        <v>2</v>
      </c>
      <c r="F43" s="215"/>
      <c r="G43" s="216">
        <f>ROUND(E43*F43,2)</f>
        <v>0</v>
      </c>
      <c r="H43" s="202"/>
      <c r="I43" s="203">
        <f>ROUND(E43*H43,2)</f>
        <v>0</v>
      </c>
      <c r="J43" s="202"/>
      <c r="K43" s="203">
        <f>ROUND(E43*J43,2)</f>
        <v>0</v>
      </c>
      <c r="L43" s="203">
        <v>21</v>
      </c>
      <c r="M43" s="203">
        <f>G43*(1+L43/100)</f>
        <v>0</v>
      </c>
      <c r="N43" s="203">
        <v>0</v>
      </c>
      <c r="O43" s="203">
        <f>ROUND(E43*N43,2)</f>
        <v>0</v>
      </c>
      <c r="P43" s="203">
        <v>0</v>
      </c>
      <c r="Q43" s="203">
        <f>ROUND(E43*P43,2)</f>
        <v>0</v>
      </c>
      <c r="R43" s="203"/>
      <c r="S43" s="203" t="s">
        <v>238</v>
      </c>
      <c r="T43" s="203" t="s">
        <v>219</v>
      </c>
      <c r="U43" s="203">
        <v>0</v>
      </c>
      <c r="V43" s="203">
        <f>ROUND(E43*U43,2)</f>
        <v>0</v>
      </c>
      <c r="W43" s="203"/>
      <c r="X43" s="203" t="s">
        <v>183</v>
      </c>
      <c r="Y43" s="204"/>
      <c r="Z43" s="204"/>
      <c r="AA43" s="204"/>
      <c r="AB43" s="204"/>
      <c r="AC43" s="204"/>
      <c r="AD43" s="204"/>
      <c r="AE43" s="204"/>
      <c r="AF43" s="204"/>
      <c r="AG43" s="204" t="s">
        <v>559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10">
        <v>31</v>
      </c>
      <c r="B44" s="211" t="s">
        <v>608</v>
      </c>
      <c r="C44" s="212" t="s">
        <v>609</v>
      </c>
      <c r="D44" s="213" t="s">
        <v>452</v>
      </c>
      <c r="E44" s="214">
        <v>1</v>
      </c>
      <c r="F44" s="215"/>
      <c r="G44" s="216">
        <f>ROUND(E44*F44,2)</f>
        <v>0</v>
      </c>
      <c r="H44" s="202"/>
      <c r="I44" s="203">
        <f>ROUND(E44*H44,2)</f>
        <v>0</v>
      </c>
      <c r="J44" s="202"/>
      <c r="K44" s="203">
        <f>ROUND(E44*J44,2)</f>
        <v>0</v>
      </c>
      <c r="L44" s="203">
        <v>21</v>
      </c>
      <c r="M44" s="203">
        <f>G44*(1+L44/100)</f>
        <v>0</v>
      </c>
      <c r="N44" s="203">
        <v>0</v>
      </c>
      <c r="O44" s="203">
        <f>ROUND(E44*N44,2)</f>
        <v>0</v>
      </c>
      <c r="P44" s="203">
        <v>0</v>
      </c>
      <c r="Q44" s="203">
        <f>ROUND(E44*P44,2)</f>
        <v>0</v>
      </c>
      <c r="R44" s="203"/>
      <c r="S44" s="203" t="s">
        <v>238</v>
      </c>
      <c r="T44" s="203" t="s">
        <v>219</v>
      </c>
      <c r="U44" s="203">
        <v>0</v>
      </c>
      <c r="V44" s="203">
        <f>ROUND(E44*U44,2)</f>
        <v>0</v>
      </c>
      <c r="W44" s="203"/>
      <c r="X44" s="203" t="s">
        <v>183</v>
      </c>
      <c r="Y44" s="204"/>
      <c r="Z44" s="204"/>
      <c r="AA44" s="204"/>
      <c r="AB44" s="204"/>
      <c r="AC44" s="204"/>
      <c r="AD44" s="204"/>
      <c r="AE44" s="204"/>
      <c r="AF44" s="204"/>
      <c r="AG44" s="204" t="s">
        <v>559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12.8" outlineLevel="1">
      <c r="A45" s="210">
        <v>32</v>
      </c>
      <c r="B45" s="211" t="s">
        <v>610</v>
      </c>
      <c r="C45" s="212" t="s">
        <v>611</v>
      </c>
      <c r="D45" s="213" t="s">
        <v>452</v>
      </c>
      <c r="E45" s="214">
        <v>1</v>
      </c>
      <c r="F45" s="215"/>
      <c r="G45" s="216">
        <f>ROUND(E45*F45,2)</f>
        <v>0</v>
      </c>
      <c r="H45" s="202"/>
      <c r="I45" s="203">
        <f>ROUND(E45*H45,2)</f>
        <v>0</v>
      </c>
      <c r="J45" s="202"/>
      <c r="K45" s="203">
        <f>ROUND(E45*J45,2)</f>
        <v>0</v>
      </c>
      <c r="L45" s="203">
        <v>21</v>
      </c>
      <c r="M45" s="203">
        <f>G45*(1+L45/100)</f>
        <v>0</v>
      </c>
      <c r="N45" s="203">
        <v>0</v>
      </c>
      <c r="O45" s="203">
        <f>ROUND(E45*N45,2)</f>
        <v>0</v>
      </c>
      <c r="P45" s="203">
        <v>0</v>
      </c>
      <c r="Q45" s="203">
        <f>ROUND(E45*P45,2)</f>
        <v>0</v>
      </c>
      <c r="R45" s="203"/>
      <c r="S45" s="203" t="s">
        <v>238</v>
      </c>
      <c r="T45" s="203" t="s">
        <v>219</v>
      </c>
      <c r="U45" s="203">
        <v>0</v>
      </c>
      <c r="V45" s="203">
        <f>ROUND(E45*U45,2)</f>
        <v>0</v>
      </c>
      <c r="W45" s="203"/>
      <c r="X45" s="203" t="s">
        <v>183</v>
      </c>
      <c r="Y45" s="204"/>
      <c r="Z45" s="204"/>
      <c r="AA45" s="204"/>
      <c r="AB45" s="204"/>
      <c r="AC45" s="204"/>
      <c r="AD45" s="204"/>
      <c r="AE45" s="204"/>
      <c r="AF45" s="204"/>
      <c r="AG45" s="204" t="s">
        <v>559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ht="12.8" outlineLevel="1">
      <c r="A46" s="210">
        <v>33</v>
      </c>
      <c r="B46" s="211" t="s">
        <v>612</v>
      </c>
      <c r="C46" s="212" t="s">
        <v>613</v>
      </c>
      <c r="D46" s="213" t="s">
        <v>452</v>
      </c>
      <c r="E46" s="214">
        <v>3</v>
      </c>
      <c r="F46" s="215"/>
      <c r="G46" s="216">
        <f>ROUND(E46*F46,2)</f>
        <v>0</v>
      </c>
      <c r="H46" s="202"/>
      <c r="I46" s="203">
        <f>ROUND(E46*H46,2)</f>
        <v>0</v>
      </c>
      <c r="J46" s="202"/>
      <c r="K46" s="203">
        <f>ROUND(E46*J46,2)</f>
        <v>0</v>
      </c>
      <c r="L46" s="203">
        <v>21</v>
      </c>
      <c r="M46" s="203">
        <f>G46*(1+L46/100)</f>
        <v>0</v>
      </c>
      <c r="N46" s="203">
        <v>0</v>
      </c>
      <c r="O46" s="203">
        <f>ROUND(E46*N46,2)</f>
        <v>0</v>
      </c>
      <c r="P46" s="203">
        <v>0</v>
      </c>
      <c r="Q46" s="203">
        <f>ROUND(E46*P46,2)</f>
        <v>0</v>
      </c>
      <c r="R46" s="203"/>
      <c r="S46" s="203" t="s">
        <v>238</v>
      </c>
      <c r="T46" s="203" t="s">
        <v>219</v>
      </c>
      <c r="U46" s="203">
        <v>0</v>
      </c>
      <c r="V46" s="203">
        <f>ROUND(E46*U46,2)</f>
        <v>0</v>
      </c>
      <c r="W46" s="203"/>
      <c r="X46" s="203" t="s">
        <v>183</v>
      </c>
      <c r="Y46" s="204"/>
      <c r="Z46" s="204"/>
      <c r="AA46" s="204"/>
      <c r="AB46" s="204"/>
      <c r="AC46" s="204"/>
      <c r="AD46" s="204"/>
      <c r="AE46" s="204"/>
      <c r="AF46" s="204"/>
      <c r="AG46" s="204" t="s">
        <v>559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ht="12.8" outlineLevel="1">
      <c r="A47" s="210">
        <v>34</v>
      </c>
      <c r="B47" s="211" t="s">
        <v>614</v>
      </c>
      <c r="C47" s="212" t="s">
        <v>615</v>
      </c>
      <c r="D47" s="213" t="s">
        <v>452</v>
      </c>
      <c r="E47" s="214">
        <v>1</v>
      </c>
      <c r="F47" s="215"/>
      <c r="G47" s="216">
        <f>ROUND(E47*F47,2)</f>
        <v>0</v>
      </c>
      <c r="H47" s="202"/>
      <c r="I47" s="203">
        <f>ROUND(E47*H47,2)</f>
        <v>0</v>
      </c>
      <c r="J47" s="202"/>
      <c r="K47" s="203">
        <f>ROUND(E47*J47,2)</f>
        <v>0</v>
      </c>
      <c r="L47" s="203">
        <v>21</v>
      </c>
      <c r="M47" s="203">
        <f>G47*(1+L47/100)</f>
        <v>0</v>
      </c>
      <c r="N47" s="203">
        <v>0</v>
      </c>
      <c r="O47" s="203">
        <f>ROUND(E47*N47,2)</f>
        <v>0</v>
      </c>
      <c r="P47" s="203">
        <v>0</v>
      </c>
      <c r="Q47" s="203">
        <f>ROUND(E47*P47,2)</f>
        <v>0</v>
      </c>
      <c r="R47" s="203"/>
      <c r="S47" s="203" t="s">
        <v>238</v>
      </c>
      <c r="T47" s="203" t="s">
        <v>219</v>
      </c>
      <c r="U47" s="203">
        <v>0</v>
      </c>
      <c r="V47" s="203">
        <f>ROUND(E47*U47,2)</f>
        <v>0</v>
      </c>
      <c r="W47" s="203"/>
      <c r="X47" s="203" t="s">
        <v>183</v>
      </c>
      <c r="Y47" s="204"/>
      <c r="Z47" s="204"/>
      <c r="AA47" s="204"/>
      <c r="AB47" s="204"/>
      <c r="AC47" s="204"/>
      <c r="AD47" s="204"/>
      <c r="AE47" s="204"/>
      <c r="AF47" s="204"/>
      <c r="AG47" s="204" t="s">
        <v>559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ht="12.8" outlineLevel="1">
      <c r="A48" s="210">
        <v>35</v>
      </c>
      <c r="B48" s="211" t="s">
        <v>616</v>
      </c>
      <c r="C48" s="212" t="s">
        <v>617</v>
      </c>
      <c r="D48" s="213" t="s">
        <v>452</v>
      </c>
      <c r="E48" s="214">
        <v>4</v>
      </c>
      <c r="F48" s="215"/>
      <c r="G48" s="216">
        <f>ROUND(E48*F48,2)</f>
        <v>0</v>
      </c>
      <c r="H48" s="202"/>
      <c r="I48" s="203">
        <f>ROUND(E48*H48,2)</f>
        <v>0</v>
      </c>
      <c r="J48" s="202"/>
      <c r="K48" s="203">
        <f>ROUND(E48*J48,2)</f>
        <v>0</v>
      </c>
      <c r="L48" s="203">
        <v>21</v>
      </c>
      <c r="M48" s="203">
        <f>G48*(1+L48/100)</f>
        <v>0</v>
      </c>
      <c r="N48" s="203">
        <v>0</v>
      </c>
      <c r="O48" s="203">
        <f>ROUND(E48*N48,2)</f>
        <v>0</v>
      </c>
      <c r="P48" s="203">
        <v>0</v>
      </c>
      <c r="Q48" s="203">
        <f>ROUND(E48*P48,2)</f>
        <v>0</v>
      </c>
      <c r="R48" s="203"/>
      <c r="S48" s="203" t="s">
        <v>238</v>
      </c>
      <c r="T48" s="203" t="s">
        <v>219</v>
      </c>
      <c r="U48" s="203">
        <v>0</v>
      </c>
      <c r="V48" s="203">
        <f>ROUND(E48*U48,2)</f>
        <v>0</v>
      </c>
      <c r="W48" s="203"/>
      <c r="X48" s="203" t="s">
        <v>183</v>
      </c>
      <c r="Y48" s="204"/>
      <c r="Z48" s="204"/>
      <c r="AA48" s="204"/>
      <c r="AB48" s="204"/>
      <c r="AC48" s="204"/>
      <c r="AD48" s="204"/>
      <c r="AE48" s="204"/>
      <c r="AF48" s="204"/>
      <c r="AG48" s="204" t="s">
        <v>559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12.8" outlineLevel="1">
      <c r="A49" s="210">
        <v>36</v>
      </c>
      <c r="B49" s="211" t="s">
        <v>618</v>
      </c>
      <c r="C49" s="212" t="s">
        <v>619</v>
      </c>
      <c r="D49" s="213" t="s">
        <v>452</v>
      </c>
      <c r="E49" s="214">
        <v>1</v>
      </c>
      <c r="F49" s="215"/>
      <c r="G49" s="216">
        <f>ROUND(E49*F49,2)</f>
        <v>0</v>
      </c>
      <c r="H49" s="202"/>
      <c r="I49" s="203">
        <f>ROUND(E49*H49,2)</f>
        <v>0</v>
      </c>
      <c r="J49" s="202"/>
      <c r="K49" s="203">
        <f>ROUND(E49*J49,2)</f>
        <v>0</v>
      </c>
      <c r="L49" s="203">
        <v>21</v>
      </c>
      <c r="M49" s="203">
        <f>G49*(1+L49/100)</f>
        <v>0</v>
      </c>
      <c r="N49" s="203">
        <v>0</v>
      </c>
      <c r="O49" s="203">
        <f>ROUND(E49*N49,2)</f>
        <v>0</v>
      </c>
      <c r="P49" s="203">
        <v>0</v>
      </c>
      <c r="Q49" s="203">
        <f>ROUND(E49*P49,2)</f>
        <v>0</v>
      </c>
      <c r="R49" s="203"/>
      <c r="S49" s="203" t="s">
        <v>238</v>
      </c>
      <c r="T49" s="203" t="s">
        <v>219</v>
      </c>
      <c r="U49" s="203">
        <v>0</v>
      </c>
      <c r="V49" s="203">
        <f>ROUND(E49*U49,2)</f>
        <v>0</v>
      </c>
      <c r="W49" s="203"/>
      <c r="X49" s="203" t="s">
        <v>183</v>
      </c>
      <c r="Y49" s="204"/>
      <c r="Z49" s="204"/>
      <c r="AA49" s="204"/>
      <c r="AB49" s="204"/>
      <c r="AC49" s="204"/>
      <c r="AD49" s="204"/>
      <c r="AE49" s="204"/>
      <c r="AF49" s="204"/>
      <c r="AG49" s="204" t="s">
        <v>559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12.8" outlineLevel="1">
      <c r="A50" s="210">
        <v>37</v>
      </c>
      <c r="B50" s="211" t="s">
        <v>620</v>
      </c>
      <c r="C50" s="212" t="s">
        <v>621</v>
      </c>
      <c r="D50" s="213" t="s">
        <v>452</v>
      </c>
      <c r="E50" s="214">
        <v>4</v>
      </c>
      <c r="F50" s="215"/>
      <c r="G50" s="216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0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238</v>
      </c>
      <c r="T50" s="203" t="s">
        <v>219</v>
      </c>
      <c r="U50" s="203">
        <v>0</v>
      </c>
      <c r="V50" s="203">
        <f>ROUND(E50*U50,2)</f>
        <v>0</v>
      </c>
      <c r="W50" s="203"/>
      <c r="X50" s="203" t="s">
        <v>183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559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10">
        <v>38</v>
      </c>
      <c r="B51" s="211" t="s">
        <v>50</v>
      </c>
      <c r="C51" s="212" t="s">
        <v>622</v>
      </c>
      <c r="D51" s="213" t="s">
        <v>452</v>
      </c>
      <c r="E51" s="214">
        <v>1</v>
      </c>
      <c r="F51" s="215"/>
      <c r="G51" s="216">
        <f>ROUND(E51*F51,2)</f>
        <v>0</v>
      </c>
      <c r="H51" s="202"/>
      <c r="I51" s="203">
        <f>ROUND(E51*H51,2)</f>
        <v>0</v>
      </c>
      <c r="J51" s="202"/>
      <c r="K51" s="203">
        <f>ROUND(E51*J51,2)</f>
        <v>0</v>
      </c>
      <c r="L51" s="203">
        <v>21</v>
      </c>
      <c r="M51" s="203">
        <f>G51*(1+L51/100)</f>
        <v>0</v>
      </c>
      <c r="N51" s="203">
        <v>0</v>
      </c>
      <c r="O51" s="203">
        <f>ROUND(E51*N51,2)</f>
        <v>0</v>
      </c>
      <c r="P51" s="203">
        <v>0</v>
      </c>
      <c r="Q51" s="203">
        <f>ROUND(E51*P51,2)</f>
        <v>0</v>
      </c>
      <c r="R51" s="203"/>
      <c r="S51" s="203" t="s">
        <v>238</v>
      </c>
      <c r="T51" s="203" t="s">
        <v>219</v>
      </c>
      <c r="U51" s="203">
        <v>0</v>
      </c>
      <c r="V51" s="203">
        <f>ROUND(E51*U51,2)</f>
        <v>0</v>
      </c>
      <c r="W51" s="203"/>
      <c r="X51" s="203" t="s">
        <v>183</v>
      </c>
      <c r="Y51" s="204"/>
      <c r="Z51" s="204"/>
      <c r="AA51" s="204"/>
      <c r="AB51" s="204"/>
      <c r="AC51" s="204"/>
      <c r="AD51" s="204"/>
      <c r="AE51" s="204"/>
      <c r="AF51" s="204"/>
      <c r="AG51" s="204" t="s">
        <v>559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39</v>
      </c>
      <c r="B52" s="211" t="s">
        <v>54</v>
      </c>
      <c r="C52" s="212" t="s">
        <v>623</v>
      </c>
      <c r="D52" s="213" t="s">
        <v>452</v>
      </c>
      <c r="E52" s="214">
        <v>1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238</v>
      </c>
      <c r="T52" s="203" t="s">
        <v>219</v>
      </c>
      <c r="U52" s="203">
        <v>0</v>
      </c>
      <c r="V52" s="203">
        <f>ROUND(E52*U52,2)</f>
        <v>0</v>
      </c>
      <c r="W52" s="203"/>
      <c r="X52" s="203" t="s">
        <v>160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567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12.8" outlineLevel="1">
      <c r="A53" s="210">
        <v>40</v>
      </c>
      <c r="B53" s="211" t="s">
        <v>56</v>
      </c>
      <c r="C53" s="212" t="s">
        <v>624</v>
      </c>
      <c r="D53" s="213" t="s">
        <v>452</v>
      </c>
      <c r="E53" s="214">
        <v>1</v>
      </c>
      <c r="F53" s="215"/>
      <c r="G53" s="216">
        <f>ROUND(E53*F53,2)</f>
        <v>0</v>
      </c>
      <c r="H53" s="202"/>
      <c r="I53" s="203">
        <f>ROUND(E53*H53,2)</f>
        <v>0</v>
      </c>
      <c r="J53" s="202"/>
      <c r="K53" s="203">
        <f>ROUND(E53*J53,2)</f>
        <v>0</v>
      </c>
      <c r="L53" s="203">
        <v>21</v>
      </c>
      <c r="M53" s="203">
        <f>G53*(1+L53/100)</f>
        <v>0</v>
      </c>
      <c r="N53" s="203">
        <v>0</v>
      </c>
      <c r="O53" s="203">
        <f>ROUND(E53*N53,2)</f>
        <v>0</v>
      </c>
      <c r="P53" s="203">
        <v>0</v>
      </c>
      <c r="Q53" s="203">
        <f>ROUND(E53*P53,2)</f>
        <v>0</v>
      </c>
      <c r="R53" s="203"/>
      <c r="S53" s="203" t="s">
        <v>238</v>
      </c>
      <c r="T53" s="203" t="s">
        <v>219</v>
      </c>
      <c r="U53" s="203">
        <v>0</v>
      </c>
      <c r="V53" s="203">
        <f>ROUND(E53*U53,2)</f>
        <v>0</v>
      </c>
      <c r="W53" s="203"/>
      <c r="X53" s="203" t="s">
        <v>160</v>
      </c>
      <c r="Y53" s="204"/>
      <c r="Z53" s="204"/>
      <c r="AA53" s="204"/>
      <c r="AB53" s="204"/>
      <c r="AC53" s="204"/>
      <c r="AD53" s="204"/>
      <c r="AE53" s="204"/>
      <c r="AF53" s="204"/>
      <c r="AG53" s="204" t="s">
        <v>567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33" ht="12.8">
      <c r="A54" s="187" t="s">
        <v>154</v>
      </c>
      <c r="B54" s="188" t="s">
        <v>23</v>
      </c>
      <c r="C54" s="189" t="s">
        <v>24</v>
      </c>
      <c r="D54" s="190"/>
      <c r="E54" s="191"/>
      <c r="F54" s="192"/>
      <c r="G54" s="193">
        <f>SUMIF(AG55:AG59,"&lt;&gt;NOR",G55:G59)</f>
        <v>0</v>
      </c>
      <c r="H54" s="194"/>
      <c r="I54" s="194">
        <f>SUM(I55:I59)</f>
        <v>0</v>
      </c>
      <c r="J54" s="194"/>
      <c r="K54" s="194">
        <f>SUM(K55:K59)</f>
        <v>0</v>
      </c>
      <c r="L54" s="194"/>
      <c r="M54" s="194">
        <f>SUM(M55:M59)</f>
        <v>0</v>
      </c>
      <c r="N54" s="194"/>
      <c r="O54" s="194">
        <f>SUM(O55:O59)</f>
        <v>0</v>
      </c>
      <c r="P54" s="194"/>
      <c r="Q54" s="194">
        <f>SUM(Q55:Q59)</f>
        <v>0</v>
      </c>
      <c r="R54" s="194"/>
      <c r="S54" s="194"/>
      <c r="T54" s="194"/>
      <c r="U54" s="194"/>
      <c r="V54" s="194">
        <f>SUM(V55:V59)</f>
        <v>0</v>
      </c>
      <c r="W54" s="194"/>
      <c r="X54" s="194"/>
      <c r="AG54" t="s">
        <v>155</v>
      </c>
    </row>
    <row r="55" spans="1:60" ht="12.8" outlineLevel="1">
      <c r="A55" s="210">
        <v>41</v>
      </c>
      <c r="B55" s="211" t="s">
        <v>468</v>
      </c>
      <c r="C55" s="212" t="s">
        <v>469</v>
      </c>
      <c r="D55" s="213" t="s">
        <v>237</v>
      </c>
      <c r="E55" s="214">
        <v>1</v>
      </c>
      <c r="F55" s="215"/>
      <c r="G55" s="216">
        <f>ROUND(E55*F55,2)</f>
        <v>0</v>
      </c>
      <c r="H55" s="202"/>
      <c r="I55" s="203">
        <f>ROUND(E55*H55,2)</f>
        <v>0</v>
      </c>
      <c r="J55" s="202"/>
      <c r="K55" s="203">
        <f>ROUND(E55*J55,2)</f>
        <v>0</v>
      </c>
      <c r="L55" s="203">
        <v>21</v>
      </c>
      <c r="M55" s="203">
        <f>G55*(1+L55/100)</f>
        <v>0</v>
      </c>
      <c r="N55" s="203">
        <v>0</v>
      </c>
      <c r="O55" s="203">
        <f>ROUND(E55*N55,2)</f>
        <v>0</v>
      </c>
      <c r="P55" s="203">
        <v>0</v>
      </c>
      <c r="Q55" s="203">
        <f>ROUND(E55*P55,2)</f>
        <v>0</v>
      </c>
      <c r="R55" s="203"/>
      <c r="S55" s="203" t="s">
        <v>238</v>
      </c>
      <c r="T55" s="203" t="s">
        <v>219</v>
      </c>
      <c r="U55" s="203">
        <v>0</v>
      </c>
      <c r="V55" s="203">
        <f>ROUND(E55*U55,2)</f>
        <v>0</v>
      </c>
      <c r="W55" s="203"/>
      <c r="X55" s="203" t="s">
        <v>235</v>
      </c>
      <c r="Y55" s="204"/>
      <c r="Z55" s="204"/>
      <c r="AA55" s="204"/>
      <c r="AB55" s="204"/>
      <c r="AC55" s="204"/>
      <c r="AD55" s="204"/>
      <c r="AE55" s="204"/>
      <c r="AF55" s="204"/>
      <c r="AG55" s="204" t="s">
        <v>470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8" outlineLevel="1">
      <c r="A56" s="210">
        <v>42</v>
      </c>
      <c r="B56" s="211" t="s">
        <v>471</v>
      </c>
      <c r="C56" s="212" t="s">
        <v>472</v>
      </c>
      <c r="D56" s="213" t="s">
        <v>237</v>
      </c>
      <c r="E56" s="214">
        <v>1</v>
      </c>
      <c r="F56" s="215"/>
      <c r="G56" s="216">
        <f>ROUND(E56*F56,2)</f>
        <v>0</v>
      </c>
      <c r="H56" s="202"/>
      <c r="I56" s="203">
        <f>ROUND(E56*H56,2)</f>
        <v>0</v>
      </c>
      <c r="J56" s="202"/>
      <c r="K56" s="203">
        <f>ROUND(E56*J56,2)</f>
        <v>0</v>
      </c>
      <c r="L56" s="203">
        <v>21</v>
      </c>
      <c r="M56" s="203">
        <f>G56*(1+L56/100)</f>
        <v>0</v>
      </c>
      <c r="N56" s="203">
        <v>0</v>
      </c>
      <c r="O56" s="203">
        <f>ROUND(E56*N56,2)</f>
        <v>0</v>
      </c>
      <c r="P56" s="203">
        <v>0</v>
      </c>
      <c r="Q56" s="203">
        <f>ROUND(E56*P56,2)</f>
        <v>0</v>
      </c>
      <c r="R56" s="203"/>
      <c r="S56" s="203" t="s">
        <v>238</v>
      </c>
      <c r="T56" s="203" t="s">
        <v>219</v>
      </c>
      <c r="U56" s="203">
        <v>0</v>
      </c>
      <c r="V56" s="203">
        <f>ROUND(E56*U56,2)</f>
        <v>0</v>
      </c>
      <c r="W56" s="203"/>
      <c r="X56" s="203" t="s">
        <v>235</v>
      </c>
      <c r="Y56" s="204"/>
      <c r="Z56" s="204"/>
      <c r="AA56" s="204"/>
      <c r="AB56" s="204"/>
      <c r="AC56" s="204"/>
      <c r="AD56" s="204"/>
      <c r="AE56" s="204"/>
      <c r="AF56" s="204"/>
      <c r="AG56" s="204" t="s">
        <v>470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12.8" outlineLevel="1">
      <c r="A57" s="210">
        <v>43</v>
      </c>
      <c r="B57" s="211" t="s">
        <v>473</v>
      </c>
      <c r="C57" s="212" t="s">
        <v>474</v>
      </c>
      <c r="D57" s="213" t="s">
        <v>237</v>
      </c>
      <c r="E57" s="214">
        <v>1</v>
      </c>
      <c r="F57" s="215"/>
      <c r="G57" s="216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</v>
      </c>
      <c r="O57" s="203">
        <f>ROUND(E57*N57,2)</f>
        <v>0</v>
      </c>
      <c r="P57" s="203">
        <v>0</v>
      </c>
      <c r="Q57" s="203">
        <f>ROUND(E57*P57,2)</f>
        <v>0</v>
      </c>
      <c r="R57" s="203"/>
      <c r="S57" s="203" t="s">
        <v>238</v>
      </c>
      <c r="T57" s="203" t="s">
        <v>219</v>
      </c>
      <c r="U57" s="203">
        <v>0</v>
      </c>
      <c r="V57" s="203">
        <f>ROUND(E57*U57,2)</f>
        <v>0</v>
      </c>
      <c r="W57" s="203"/>
      <c r="X57" s="203" t="s">
        <v>235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470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2.8" outlineLevel="1">
      <c r="A58" s="210">
        <v>44</v>
      </c>
      <c r="B58" s="211" t="s">
        <v>475</v>
      </c>
      <c r="C58" s="212" t="s">
        <v>476</v>
      </c>
      <c r="D58" s="213" t="s">
        <v>237</v>
      </c>
      <c r="E58" s="214">
        <v>1</v>
      </c>
      <c r="F58" s="215"/>
      <c r="G58" s="216">
        <f>ROUND(E58*F58,2)</f>
        <v>0</v>
      </c>
      <c r="H58" s="202"/>
      <c r="I58" s="203">
        <f>ROUND(E58*H58,2)</f>
        <v>0</v>
      </c>
      <c r="J58" s="202"/>
      <c r="K58" s="203">
        <f>ROUND(E58*J58,2)</f>
        <v>0</v>
      </c>
      <c r="L58" s="203">
        <v>21</v>
      </c>
      <c r="M58" s="203">
        <f>G58*(1+L58/100)</f>
        <v>0</v>
      </c>
      <c r="N58" s="203">
        <v>0</v>
      </c>
      <c r="O58" s="203">
        <f>ROUND(E58*N58,2)</f>
        <v>0</v>
      </c>
      <c r="P58" s="203">
        <v>0</v>
      </c>
      <c r="Q58" s="203">
        <f>ROUND(E58*P58,2)</f>
        <v>0</v>
      </c>
      <c r="R58" s="203"/>
      <c r="S58" s="203" t="s">
        <v>238</v>
      </c>
      <c r="T58" s="203" t="s">
        <v>219</v>
      </c>
      <c r="U58" s="203">
        <v>0</v>
      </c>
      <c r="V58" s="203">
        <f>ROUND(E58*U58,2)</f>
        <v>0</v>
      </c>
      <c r="W58" s="203"/>
      <c r="X58" s="203" t="s">
        <v>235</v>
      </c>
      <c r="Y58" s="204"/>
      <c r="Z58" s="204"/>
      <c r="AA58" s="204"/>
      <c r="AB58" s="204"/>
      <c r="AC58" s="204"/>
      <c r="AD58" s="204"/>
      <c r="AE58" s="204"/>
      <c r="AF58" s="204"/>
      <c r="AG58" s="204" t="s">
        <v>470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2.8" outlineLevel="1">
      <c r="A59" s="210">
        <v>45</v>
      </c>
      <c r="B59" s="211" t="s">
        <v>477</v>
      </c>
      <c r="C59" s="212" t="s">
        <v>478</v>
      </c>
      <c r="D59" s="213" t="s">
        <v>237</v>
      </c>
      <c r="E59" s="214">
        <v>1</v>
      </c>
      <c r="F59" s="215"/>
      <c r="G59" s="216">
        <f>ROUND(E59*F59,2)</f>
        <v>0</v>
      </c>
      <c r="H59" s="202"/>
      <c r="I59" s="203">
        <f>ROUND(E59*H59,2)</f>
        <v>0</v>
      </c>
      <c r="J59" s="202"/>
      <c r="K59" s="203">
        <f>ROUND(E59*J59,2)</f>
        <v>0</v>
      </c>
      <c r="L59" s="203">
        <v>21</v>
      </c>
      <c r="M59" s="203">
        <f>G59*(1+L59/100)</f>
        <v>0</v>
      </c>
      <c r="N59" s="203">
        <v>0</v>
      </c>
      <c r="O59" s="203">
        <f>ROUND(E59*N59,2)</f>
        <v>0</v>
      </c>
      <c r="P59" s="203">
        <v>0</v>
      </c>
      <c r="Q59" s="203">
        <f>ROUND(E59*P59,2)</f>
        <v>0</v>
      </c>
      <c r="R59" s="203"/>
      <c r="S59" s="203" t="s">
        <v>238</v>
      </c>
      <c r="T59" s="203" t="s">
        <v>219</v>
      </c>
      <c r="U59" s="203">
        <v>0</v>
      </c>
      <c r="V59" s="203">
        <f>ROUND(E59*U59,2)</f>
        <v>0</v>
      </c>
      <c r="W59" s="203"/>
      <c r="X59" s="203" t="s">
        <v>235</v>
      </c>
      <c r="Y59" s="204"/>
      <c r="Z59" s="204"/>
      <c r="AA59" s="204"/>
      <c r="AB59" s="204"/>
      <c r="AC59" s="204"/>
      <c r="AD59" s="204"/>
      <c r="AE59" s="204"/>
      <c r="AF59" s="204"/>
      <c r="AG59" s="204" t="s">
        <v>470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33" ht="12.8">
      <c r="A60" s="187" t="s">
        <v>154</v>
      </c>
      <c r="B60" s="188" t="s">
        <v>25</v>
      </c>
      <c r="C60" s="189" t="s">
        <v>26</v>
      </c>
      <c r="D60" s="190"/>
      <c r="E60" s="191"/>
      <c r="F60" s="192"/>
      <c r="G60" s="193">
        <f>SUMIF(AG61:AG62,"&lt;&gt;NOR",G61:G62)</f>
        <v>0</v>
      </c>
      <c r="H60" s="194"/>
      <c r="I60" s="194">
        <f>SUM(I61:I62)</f>
        <v>0</v>
      </c>
      <c r="J60" s="194"/>
      <c r="K60" s="194">
        <f>SUM(K61:K62)</f>
        <v>0</v>
      </c>
      <c r="L60" s="194"/>
      <c r="M60" s="194">
        <f>SUM(M61:M62)</f>
        <v>0</v>
      </c>
      <c r="N60" s="194"/>
      <c r="O60" s="194">
        <f>SUM(O61:O62)</f>
        <v>0</v>
      </c>
      <c r="P60" s="194"/>
      <c r="Q60" s="194">
        <f>SUM(Q61:Q62)</f>
        <v>0</v>
      </c>
      <c r="R60" s="194"/>
      <c r="S60" s="194"/>
      <c r="T60" s="194"/>
      <c r="U60" s="194"/>
      <c r="V60" s="194">
        <f>SUM(V61:V62)</f>
        <v>0</v>
      </c>
      <c r="W60" s="194"/>
      <c r="X60" s="194"/>
      <c r="AG60" t="s">
        <v>155</v>
      </c>
    </row>
    <row r="61" spans="1:60" ht="12.8" outlineLevel="1">
      <c r="A61" s="210">
        <v>46</v>
      </c>
      <c r="B61" s="211" t="s">
        <v>479</v>
      </c>
      <c r="C61" s="212" t="s">
        <v>480</v>
      </c>
      <c r="D61" s="213" t="s">
        <v>237</v>
      </c>
      <c r="E61" s="214">
        <v>1</v>
      </c>
      <c r="F61" s="215"/>
      <c r="G61" s="216">
        <f>ROUND(E61*F61,2)</f>
        <v>0</v>
      </c>
      <c r="H61" s="202"/>
      <c r="I61" s="203">
        <f>ROUND(E61*H61,2)</f>
        <v>0</v>
      </c>
      <c r="J61" s="202"/>
      <c r="K61" s="203">
        <f>ROUND(E61*J61,2)</f>
        <v>0</v>
      </c>
      <c r="L61" s="203">
        <v>21</v>
      </c>
      <c r="M61" s="203">
        <f>G61*(1+L61/100)</f>
        <v>0</v>
      </c>
      <c r="N61" s="203">
        <v>0</v>
      </c>
      <c r="O61" s="203">
        <f>ROUND(E61*N61,2)</f>
        <v>0</v>
      </c>
      <c r="P61" s="203">
        <v>0</v>
      </c>
      <c r="Q61" s="203">
        <f>ROUND(E61*P61,2)</f>
        <v>0</v>
      </c>
      <c r="R61" s="203"/>
      <c r="S61" s="203" t="s">
        <v>238</v>
      </c>
      <c r="T61" s="203" t="s">
        <v>219</v>
      </c>
      <c r="U61" s="203">
        <v>0</v>
      </c>
      <c r="V61" s="203">
        <f>ROUND(E61*U61,2)</f>
        <v>0</v>
      </c>
      <c r="W61" s="203"/>
      <c r="X61" s="203" t="s">
        <v>235</v>
      </c>
      <c r="Y61" s="204"/>
      <c r="Z61" s="204"/>
      <c r="AA61" s="204"/>
      <c r="AB61" s="204"/>
      <c r="AC61" s="204"/>
      <c r="AD61" s="204"/>
      <c r="AE61" s="204"/>
      <c r="AF61" s="204"/>
      <c r="AG61" s="204" t="s">
        <v>470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12.8" outlineLevel="1">
      <c r="A62" s="195">
        <v>47</v>
      </c>
      <c r="B62" s="196" t="s">
        <v>481</v>
      </c>
      <c r="C62" s="197" t="s">
        <v>482</v>
      </c>
      <c r="D62" s="198" t="s">
        <v>237</v>
      </c>
      <c r="E62" s="199">
        <v>1</v>
      </c>
      <c r="F62" s="200"/>
      <c r="G62" s="201">
        <f>ROUND(E62*F62,2)</f>
        <v>0</v>
      </c>
      <c r="H62" s="202"/>
      <c r="I62" s="203">
        <f>ROUND(E62*H62,2)</f>
        <v>0</v>
      </c>
      <c r="J62" s="202"/>
      <c r="K62" s="203">
        <f>ROUND(E62*J62,2)</f>
        <v>0</v>
      </c>
      <c r="L62" s="203">
        <v>21</v>
      </c>
      <c r="M62" s="203">
        <f>G62*(1+L62/100)</f>
        <v>0</v>
      </c>
      <c r="N62" s="203">
        <v>0</v>
      </c>
      <c r="O62" s="203">
        <f>ROUND(E62*N62,2)</f>
        <v>0</v>
      </c>
      <c r="P62" s="203">
        <v>0</v>
      </c>
      <c r="Q62" s="203">
        <f>ROUND(E62*P62,2)</f>
        <v>0</v>
      </c>
      <c r="R62" s="203"/>
      <c r="S62" s="203" t="s">
        <v>238</v>
      </c>
      <c r="T62" s="203" t="s">
        <v>219</v>
      </c>
      <c r="U62" s="203">
        <v>0</v>
      </c>
      <c r="V62" s="203">
        <f>ROUND(E62*U62,2)</f>
        <v>0</v>
      </c>
      <c r="W62" s="203"/>
      <c r="X62" s="203" t="s">
        <v>235</v>
      </c>
      <c r="Y62" s="204"/>
      <c r="Z62" s="204"/>
      <c r="AA62" s="204"/>
      <c r="AB62" s="204"/>
      <c r="AC62" s="204"/>
      <c r="AD62" s="204"/>
      <c r="AE62" s="204"/>
      <c r="AF62" s="204"/>
      <c r="AG62" s="204" t="s">
        <v>470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33" ht="12.8">
      <c r="A63" s="164"/>
      <c r="B63" s="170"/>
      <c r="C63" s="220"/>
      <c r="D63" s="172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AE63">
        <v>15</v>
      </c>
      <c r="AF63">
        <v>21</v>
      </c>
      <c r="AG63" t="s">
        <v>141</v>
      </c>
    </row>
    <row r="64" spans="1:33" ht="12.8">
      <c r="A64" s="221"/>
      <c r="B64" s="222" t="s">
        <v>20</v>
      </c>
      <c r="C64" s="223"/>
      <c r="D64" s="224"/>
      <c r="E64" s="225"/>
      <c r="F64" s="225"/>
      <c r="G64" s="226">
        <f>G8+G10+G25+G34+G36+G41+G54+G60</f>
        <v>0</v>
      </c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AE64">
        <f>SUMIF(L7:L62,AE63,G7:G62)</f>
        <v>0</v>
      </c>
      <c r="AF64">
        <f>SUMIF(L7:L62,AF63,G7:G62)</f>
        <v>0</v>
      </c>
      <c r="AG64" t="s">
        <v>242</v>
      </c>
    </row>
    <row r="65" spans="1:24" ht="12.8">
      <c r="A65" s="164"/>
      <c r="B65" s="170"/>
      <c r="C65" s="220"/>
      <c r="D65" s="172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ht="12.8">
      <c r="A66" s="164"/>
      <c r="B66" s="170"/>
      <c r="C66" s="220"/>
      <c r="D66" s="172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</row>
    <row r="67" spans="1:24" ht="12.8">
      <c r="A67" s="227" t="s">
        <v>243</v>
      </c>
      <c r="B67" s="227"/>
      <c r="C67" s="227"/>
      <c r="D67" s="172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33" ht="12.8">
      <c r="A68" s="228"/>
      <c r="B68" s="228"/>
      <c r="C68" s="228"/>
      <c r="D68" s="228"/>
      <c r="E68" s="228"/>
      <c r="F68" s="228"/>
      <c r="G68" s="228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AG68" t="s">
        <v>244</v>
      </c>
    </row>
    <row r="69" spans="1:24" ht="12.8">
      <c r="A69" s="228"/>
      <c r="B69" s="228"/>
      <c r="C69" s="228"/>
      <c r="D69" s="228"/>
      <c r="E69" s="228"/>
      <c r="F69" s="228"/>
      <c r="G69" s="228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</row>
    <row r="70" spans="1:24" ht="12.8">
      <c r="A70" s="228"/>
      <c r="B70" s="228"/>
      <c r="C70" s="228"/>
      <c r="D70" s="228"/>
      <c r="E70" s="228"/>
      <c r="F70" s="228"/>
      <c r="G70" s="228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</row>
    <row r="71" spans="1:24" ht="12.8">
      <c r="A71" s="228"/>
      <c r="B71" s="228"/>
      <c r="C71" s="228"/>
      <c r="D71" s="228"/>
      <c r="E71" s="228"/>
      <c r="F71" s="228"/>
      <c r="G71" s="228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</row>
    <row r="72" spans="1:24" ht="12.8">
      <c r="A72" s="228"/>
      <c r="B72" s="228"/>
      <c r="C72" s="228"/>
      <c r="D72" s="228"/>
      <c r="E72" s="228"/>
      <c r="F72" s="228"/>
      <c r="G72" s="228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</row>
    <row r="73" spans="1:24" ht="12.8">
      <c r="A73" s="164"/>
      <c r="B73" s="170"/>
      <c r="C73" s="220"/>
      <c r="D73" s="172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</row>
    <row r="74" spans="3:33" ht="12.8">
      <c r="C74" s="229"/>
      <c r="D74" s="112"/>
      <c r="AG74" t="s">
        <v>245</v>
      </c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  <row r="1070" ht="12.8">
      <c r="D1070" s="112"/>
    </row>
    <row r="1071" ht="12.8">
      <c r="D1071" s="112"/>
    </row>
    <row r="1072" ht="12.8">
      <c r="D1072" s="112"/>
    </row>
    <row r="1073" ht="12.8">
      <c r="D1073" s="112"/>
    </row>
    <row r="1074" ht="12.8">
      <c r="D1074" s="112"/>
    </row>
  </sheetData>
  <mergeCells count="6">
    <mergeCell ref="A1:G1"/>
    <mergeCell ref="C2:G2"/>
    <mergeCell ref="C3:G3"/>
    <mergeCell ref="C4:G4"/>
    <mergeCell ref="A67:C67"/>
    <mergeCell ref="A68:G72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1053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58</v>
      </c>
      <c r="C3" s="176" t="s">
        <v>59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60</v>
      </c>
      <c r="C4" s="179" t="s">
        <v>61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54</v>
      </c>
      <c r="C8" s="189" t="s">
        <v>71</v>
      </c>
      <c r="D8" s="190"/>
      <c r="E8" s="191"/>
      <c r="F8" s="192"/>
      <c r="G8" s="193">
        <f>SUMIF(AG9:AG21,"&lt;&gt;NOR",G9:G21)</f>
        <v>0</v>
      </c>
      <c r="H8" s="194"/>
      <c r="I8" s="194">
        <f>SUM(I9:I21)</f>
        <v>0</v>
      </c>
      <c r="J8" s="194"/>
      <c r="K8" s="194">
        <f>SUM(K9:K21)</f>
        <v>0</v>
      </c>
      <c r="L8" s="194"/>
      <c r="M8" s="194">
        <f>SUM(M9:M21)</f>
        <v>0</v>
      </c>
      <c r="N8" s="194"/>
      <c r="O8" s="194">
        <f>SUM(O9:O21)</f>
        <v>0</v>
      </c>
      <c r="P8" s="194"/>
      <c r="Q8" s="194">
        <f>SUM(Q9:Q21)</f>
        <v>0</v>
      </c>
      <c r="R8" s="194"/>
      <c r="S8" s="194"/>
      <c r="T8" s="194"/>
      <c r="U8" s="194"/>
      <c r="V8" s="194">
        <f>SUM(V9:V21)</f>
        <v>0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625</v>
      </c>
      <c r="C9" s="212" t="s">
        <v>626</v>
      </c>
      <c r="D9" s="213" t="s">
        <v>452</v>
      </c>
      <c r="E9" s="214">
        <v>3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627</v>
      </c>
      <c r="Y9" s="204"/>
      <c r="Z9" s="204"/>
      <c r="AA9" s="204"/>
      <c r="AB9" s="204"/>
      <c r="AC9" s="204"/>
      <c r="AD9" s="204"/>
      <c r="AE9" s="204"/>
      <c r="AF9" s="204"/>
      <c r="AG9" s="204" t="s">
        <v>628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629</v>
      </c>
      <c r="C10" s="212" t="s">
        <v>630</v>
      </c>
      <c r="D10" s="213" t="s">
        <v>178</v>
      </c>
      <c r="E10" s="214">
        <v>7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</v>
      </c>
      <c r="V10" s="203">
        <f>ROUND(E10*U10,2)</f>
        <v>0</v>
      </c>
      <c r="W10" s="203"/>
      <c r="X10" s="203" t="s">
        <v>160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567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631</v>
      </c>
      <c r="C11" s="212" t="s">
        <v>632</v>
      </c>
      <c r="D11" s="213" t="s">
        <v>452</v>
      </c>
      <c r="E11" s="214">
        <v>1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567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9.4" outlineLevel="1">
      <c r="A12" s="210">
        <v>4</v>
      </c>
      <c r="B12" s="211" t="s">
        <v>633</v>
      </c>
      <c r="C12" s="212" t="s">
        <v>634</v>
      </c>
      <c r="D12" s="213" t="s">
        <v>452</v>
      </c>
      <c r="E12" s="214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</v>
      </c>
      <c r="V12" s="203">
        <f>ROUND(E12*U12,2)</f>
        <v>0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567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635</v>
      </c>
      <c r="C13" s="212" t="s">
        <v>636</v>
      </c>
      <c r="D13" s="213" t="s">
        <v>452</v>
      </c>
      <c r="E13" s="214">
        <v>2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567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9.4" outlineLevel="1">
      <c r="A14" s="210">
        <v>6</v>
      </c>
      <c r="B14" s="211" t="s">
        <v>637</v>
      </c>
      <c r="C14" s="212" t="s">
        <v>638</v>
      </c>
      <c r="D14" s="213" t="s">
        <v>452</v>
      </c>
      <c r="E14" s="214">
        <v>1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567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9.4" outlineLevel="1">
      <c r="A15" s="210">
        <v>7</v>
      </c>
      <c r="B15" s="211" t="s">
        <v>639</v>
      </c>
      <c r="C15" s="212" t="s">
        <v>640</v>
      </c>
      <c r="D15" s="213" t="s">
        <v>452</v>
      </c>
      <c r="E15" s="214">
        <v>3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0</v>
      </c>
      <c r="V15" s="203">
        <f>ROUND(E15*U15,2)</f>
        <v>0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567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10">
        <v>8</v>
      </c>
      <c r="B16" s="211" t="s">
        <v>641</v>
      </c>
      <c r="C16" s="212" t="s">
        <v>642</v>
      </c>
      <c r="D16" s="213" t="s">
        <v>452</v>
      </c>
      <c r="E16" s="214">
        <v>1</v>
      </c>
      <c r="F16" s="215"/>
      <c r="G16" s="216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</v>
      </c>
      <c r="Q16" s="203">
        <f>ROUND(E16*P16,2)</f>
        <v>0</v>
      </c>
      <c r="R16" s="203"/>
      <c r="S16" s="203" t="s">
        <v>238</v>
      </c>
      <c r="T16" s="203" t="s">
        <v>219</v>
      </c>
      <c r="U16" s="203">
        <v>0</v>
      </c>
      <c r="V16" s="203">
        <f>ROUND(E16*U16,2)</f>
        <v>0</v>
      </c>
      <c r="W16" s="203"/>
      <c r="X16" s="203" t="s">
        <v>160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567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9</v>
      </c>
      <c r="B17" s="211" t="s">
        <v>643</v>
      </c>
      <c r="C17" s="212" t="s">
        <v>644</v>
      </c>
      <c r="D17" s="213" t="s">
        <v>452</v>
      </c>
      <c r="E17" s="214">
        <v>2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</v>
      </c>
      <c r="O17" s="203">
        <f>ROUND(E17*N17,2)</f>
        <v>0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</v>
      </c>
      <c r="V17" s="203">
        <f>ROUND(E17*U17,2)</f>
        <v>0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567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10">
        <v>10</v>
      </c>
      <c r="B18" s="211" t="s">
        <v>645</v>
      </c>
      <c r="C18" s="212" t="s">
        <v>646</v>
      </c>
      <c r="D18" s="213" t="s">
        <v>452</v>
      </c>
      <c r="E18" s="214">
        <v>2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</v>
      </c>
      <c r="O18" s="203">
        <f>ROUND(E18*N18,2)</f>
        <v>0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</v>
      </c>
      <c r="V18" s="203">
        <f>ROUND(E18*U18,2)</f>
        <v>0</v>
      </c>
      <c r="W18" s="203"/>
      <c r="X18" s="203" t="s">
        <v>160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567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10">
        <v>11</v>
      </c>
      <c r="B19" s="211" t="s">
        <v>647</v>
      </c>
      <c r="C19" s="212" t="s">
        <v>648</v>
      </c>
      <c r="D19" s="213" t="s">
        <v>452</v>
      </c>
      <c r="E19" s="214">
        <v>2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</v>
      </c>
      <c r="V19" s="203">
        <f>ROUND(E19*U19,2)</f>
        <v>0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567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12</v>
      </c>
      <c r="B20" s="211" t="s">
        <v>649</v>
      </c>
      <c r="C20" s="212" t="s">
        <v>650</v>
      </c>
      <c r="D20" s="213" t="s">
        <v>464</v>
      </c>
      <c r="E20" s="214">
        <v>1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</v>
      </c>
      <c r="V20" s="203">
        <f>ROUND(E20*U20,2)</f>
        <v>0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567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10">
        <v>13</v>
      </c>
      <c r="B21" s="211" t="s">
        <v>651</v>
      </c>
      <c r="C21" s="212" t="s">
        <v>652</v>
      </c>
      <c r="D21" s="213" t="s">
        <v>29</v>
      </c>
      <c r="E21" s="214">
        <v>1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</v>
      </c>
      <c r="O21" s="203">
        <f>ROUND(E21*N21,2)</f>
        <v>0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0</v>
      </c>
      <c r="V21" s="203">
        <f>ROUND(E21*U21,2)</f>
        <v>0</v>
      </c>
      <c r="W21" s="203"/>
      <c r="X21" s="203" t="s">
        <v>160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567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33" ht="12.8">
      <c r="A22" s="187" t="s">
        <v>154</v>
      </c>
      <c r="B22" s="188" t="s">
        <v>60</v>
      </c>
      <c r="C22" s="189" t="s">
        <v>76</v>
      </c>
      <c r="D22" s="190"/>
      <c r="E22" s="191"/>
      <c r="F22" s="192"/>
      <c r="G22" s="193">
        <f>SUMIF(AG23:AG35,"&lt;&gt;NOR",G23:G35)</f>
        <v>0</v>
      </c>
      <c r="H22" s="194"/>
      <c r="I22" s="194">
        <f>SUM(I23:I35)</f>
        <v>0</v>
      </c>
      <c r="J22" s="194"/>
      <c r="K22" s="194">
        <f>SUM(K23:K35)</f>
        <v>0</v>
      </c>
      <c r="L22" s="194"/>
      <c r="M22" s="194">
        <f>SUM(M23:M35)</f>
        <v>0</v>
      </c>
      <c r="N22" s="194"/>
      <c r="O22" s="194">
        <f>SUM(O23:O35)</f>
        <v>0</v>
      </c>
      <c r="P22" s="194"/>
      <c r="Q22" s="194">
        <f>SUM(Q23:Q35)</f>
        <v>0</v>
      </c>
      <c r="R22" s="194"/>
      <c r="S22" s="194"/>
      <c r="T22" s="194"/>
      <c r="U22" s="194"/>
      <c r="V22" s="194">
        <f>SUM(V23:V35)</f>
        <v>0</v>
      </c>
      <c r="W22" s="194"/>
      <c r="X22" s="194"/>
      <c r="AG22" t="s">
        <v>155</v>
      </c>
    </row>
    <row r="23" spans="1:60" ht="12.8" outlineLevel="1">
      <c r="A23" s="210">
        <v>14</v>
      </c>
      <c r="B23" s="211" t="s">
        <v>625</v>
      </c>
      <c r="C23" s="212" t="s">
        <v>653</v>
      </c>
      <c r="D23" s="213" t="s">
        <v>178</v>
      </c>
      <c r="E23" s="214">
        <v>5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</v>
      </c>
      <c r="V23" s="203">
        <f>ROUND(E23*U23,2)</f>
        <v>0</v>
      </c>
      <c r="W23" s="203"/>
      <c r="X23" s="203" t="s">
        <v>627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628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629</v>
      </c>
      <c r="C24" s="212" t="s">
        <v>654</v>
      </c>
      <c r="D24" s="213" t="s">
        <v>178</v>
      </c>
      <c r="E24" s="214">
        <v>80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</v>
      </c>
      <c r="V24" s="203">
        <f>ROUND(E24*U24,2)</f>
        <v>0</v>
      </c>
      <c r="W24" s="203"/>
      <c r="X24" s="203" t="s">
        <v>627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628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10">
        <v>16</v>
      </c>
      <c r="B25" s="211" t="s">
        <v>631</v>
      </c>
      <c r="C25" s="212" t="s">
        <v>655</v>
      </c>
      <c r="D25" s="213" t="s">
        <v>464</v>
      </c>
      <c r="E25" s="214">
        <v>4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</v>
      </c>
      <c r="V25" s="203">
        <f>ROUND(E25*U25,2)</f>
        <v>0</v>
      </c>
      <c r="W25" s="203"/>
      <c r="X25" s="203" t="s">
        <v>627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628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210">
        <v>17</v>
      </c>
      <c r="B26" s="211" t="s">
        <v>633</v>
      </c>
      <c r="C26" s="212" t="s">
        <v>656</v>
      </c>
      <c r="D26" s="213" t="s">
        <v>452</v>
      </c>
      <c r="E26" s="214">
        <v>15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0</v>
      </c>
      <c r="V26" s="203">
        <f>ROUND(E26*U26,2)</f>
        <v>0</v>
      </c>
      <c r="W26" s="203"/>
      <c r="X26" s="203" t="s">
        <v>627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628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10">
        <v>18</v>
      </c>
      <c r="B27" s="211" t="s">
        <v>657</v>
      </c>
      <c r="C27" s="212" t="s">
        <v>658</v>
      </c>
      <c r="D27" s="213" t="s">
        <v>452</v>
      </c>
      <c r="E27" s="214">
        <v>15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238</v>
      </c>
      <c r="T27" s="203" t="s">
        <v>219</v>
      </c>
      <c r="U27" s="203">
        <v>0</v>
      </c>
      <c r="V27" s="203">
        <f>ROUND(E27*U27,2)</f>
        <v>0</v>
      </c>
      <c r="W27" s="203"/>
      <c r="X27" s="203" t="s">
        <v>160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567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10">
        <v>19</v>
      </c>
      <c r="B28" s="211" t="s">
        <v>659</v>
      </c>
      <c r="C28" s="212" t="s">
        <v>660</v>
      </c>
      <c r="D28" s="213" t="s">
        <v>452</v>
      </c>
      <c r="E28" s="214">
        <v>15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</v>
      </c>
      <c r="Q28" s="203">
        <f>ROUND(E28*P28,2)</f>
        <v>0</v>
      </c>
      <c r="R28" s="203"/>
      <c r="S28" s="203" t="s">
        <v>238</v>
      </c>
      <c r="T28" s="203" t="s">
        <v>219</v>
      </c>
      <c r="U28" s="203">
        <v>0</v>
      </c>
      <c r="V28" s="203">
        <f>ROUND(E28*U28,2)</f>
        <v>0</v>
      </c>
      <c r="W28" s="203"/>
      <c r="X28" s="203" t="s">
        <v>160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567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20</v>
      </c>
      <c r="B29" s="211" t="s">
        <v>635</v>
      </c>
      <c r="C29" s="212" t="s">
        <v>661</v>
      </c>
      <c r="D29" s="213" t="s">
        <v>452</v>
      </c>
      <c r="E29" s="214">
        <v>10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</v>
      </c>
      <c r="V29" s="203">
        <f>ROUND(E29*U29,2)</f>
        <v>0</v>
      </c>
      <c r="W29" s="203"/>
      <c r="X29" s="203" t="s">
        <v>627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628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21</v>
      </c>
      <c r="B30" s="211" t="s">
        <v>662</v>
      </c>
      <c r="C30" s="212" t="s">
        <v>663</v>
      </c>
      <c r="D30" s="213" t="s">
        <v>452</v>
      </c>
      <c r="E30" s="214">
        <v>10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</v>
      </c>
      <c r="V30" s="203">
        <f>ROUND(E30*U30,2)</f>
        <v>0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567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22</v>
      </c>
      <c r="B31" s="211" t="s">
        <v>637</v>
      </c>
      <c r="C31" s="212" t="s">
        <v>664</v>
      </c>
      <c r="D31" s="213" t="s">
        <v>452</v>
      </c>
      <c r="E31" s="214">
        <v>6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0</v>
      </c>
      <c r="V31" s="203">
        <f>ROUND(E31*U31,2)</f>
        <v>0</v>
      </c>
      <c r="W31" s="203"/>
      <c r="X31" s="203" t="s">
        <v>627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628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23</v>
      </c>
      <c r="B32" s="211" t="s">
        <v>665</v>
      </c>
      <c r="C32" s="212" t="s">
        <v>666</v>
      </c>
      <c r="D32" s="213" t="s">
        <v>452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</v>
      </c>
      <c r="V32" s="203">
        <f>ROUND(E32*U32,2)</f>
        <v>0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567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24</v>
      </c>
      <c r="B33" s="211" t="s">
        <v>639</v>
      </c>
      <c r="C33" s="212" t="s">
        <v>667</v>
      </c>
      <c r="D33" s="213" t="s">
        <v>178</v>
      </c>
      <c r="E33" s="214">
        <v>45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</v>
      </c>
      <c r="V33" s="203">
        <f>ROUND(E33*U33,2)</f>
        <v>0</v>
      </c>
      <c r="W33" s="203"/>
      <c r="X33" s="203" t="s">
        <v>627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628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25</v>
      </c>
      <c r="B34" s="211" t="s">
        <v>641</v>
      </c>
      <c r="C34" s="212" t="s">
        <v>668</v>
      </c>
      <c r="D34" s="213" t="s">
        <v>178</v>
      </c>
      <c r="E34" s="214">
        <v>5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</v>
      </c>
      <c r="O34" s="203">
        <f>ROUND(E34*N34,2)</f>
        <v>0</v>
      </c>
      <c r="P34" s="203">
        <v>0</v>
      </c>
      <c r="Q34" s="203">
        <f>ROUND(E34*P34,2)</f>
        <v>0</v>
      </c>
      <c r="R34" s="203"/>
      <c r="S34" s="203" t="s">
        <v>238</v>
      </c>
      <c r="T34" s="203" t="s">
        <v>219</v>
      </c>
      <c r="U34" s="203">
        <v>0</v>
      </c>
      <c r="V34" s="203">
        <f>ROUND(E34*U34,2)</f>
        <v>0</v>
      </c>
      <c r="W34" s="203"/>
      <c r="X34" s="203" t="s">
        <v>627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628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26</v>
      </c>
      <c r="B35" s="211" t="s">
        <v>643</v>
      </c>
      <c r="C35" s="212" t="s">
        <v>652</v>
      </c>
      <c r="D35" s="213" t="s">
        <v>29</v>
      </c>
      <c r="E35" s="214">
        <v>5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</v>
      </c>
      <c r="V35" s="203">
        <f>ROUND(E35*U35,2)</f>
        <v>0</v>
      </c>
      <c r="W35" s="203"/>
      <c r="X35" s="203" t="s">
        <v>627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628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33" ht="12.8">
      <c r="A36" s="187" t="s">
        <v>154</v>
      </c>
      <c r="B36" s="188" t="s">
        <v>23</v>
      </c>
      <c r="C36" s="189" t="s">
        <v>24</v>
      </c>
      <c r="D36" s="190"/>
      <c r="E36" s="191"/>
      <c r="F36" s="192"/>
      <c r="G36" s="193">
        <f>SUMIF(AG37:AG39,"&lt;&gt;NOR",G37:G39)</f>
        <v>0</v>
      </c>
      <c r="H36" s="194"/>
      <c r="I36" s="194">
        <f>SUM(I37:I39)</f>
        <v>0</v>
      </c>
      <c r="J36" s="194"/>
      <c r="K36" s="194">
        <f>SUM(K37:K39)</f>
        <v>0</v>
      </c>
      <c r="L36" s="194"/>
      <c r="M36" s="194">
        <f>SUM(M37:M39)</f>
        <v>0</v>
      </c>
      <c r="N36" s="194"/>
      <c r="O36" s="194">
        <f>SUM(O37:O39)</f>
        <v>0</v>
      </c>
      <c r="P36" s="194"/>
      <c r="Q36" s="194">
        <f>SUM(Q37:Q39)</f>
        <v>0</v>
      </c>
      <c r="R36" s="194"/>
      <c r="S36" s="194"/>
      <c r="T36" s="194"/>
      <c r="U36" s="194"/>
      <c r="V36" s="194">
        <f>SUM(V37:V39)</f>
        <v>0</v>
      </c>
      <c r="W36" s="194"/>
      <c r="X36" s="194"/>
      <c r="AG36" t="s">
        <v>155</v>
      </c>
    </row>
    <row r="37" spans="1:60" ht="12.8" outlineLevel="1">
      <c r="A37" s="210">
        <v>27</v>
      </c>
      <c r="B37" s="211" t="s">
        <v>468</v>
      </c>
      <c r="C37" s="212" t="s">
        <v>669</v>
      </c>
      <c r="D37" s="213" t="s">
        <v>237</v>
      </c>
      <c r="E37" s="214">
        <v>1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0</v>
      </c>
      <c r="V37" s="203">
        <f>ROUND(E37*U37,2)</f>
        <v>0</v>
      </c>
      <c r="W37" s="203"/>
      <c r="X37" s="203" t="s">
        <v>235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470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10">
        <v>28</v>
      </c>
      <c r="B38" s="211" t="s">
        <v>471</v>
      </c>
      <c r="C38" s="212" t="s">
        <v>75</v>
      </c>
      <c r="D38" s="213" t="s">
        <v>237</v>
      </c>
      <c r="E38" s="214">
        <v>1</v>
      </c>
      <c r="F38" s="215"/>
      <c r="G38" s="216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238</v>
      </c>
      <c r="T38" s="203" t="s">
        <v>219</v>
      </c>
      <c r="U38" s="203">
        <v>0</v>
      </c>
      <c r="V38" s="203">
        <f>ROUND(E38*U38,2)</f>
        <v>0</v>
      </c>
      <c r="W38" s="203"/>
      <c r="X38" s="203" t="s">
        <v>235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470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8" outlineLevel="1">
      <c r="A39" s="210">
        <v>29</v>
      </c>
      <c r="B39" s="211" t="s">
        <v>473</v>
      </c>
      <c r="C39" s="212" t="s">
        <v>478</v>
      </c>
      <c r="D39" s="213" t="s">
        <v>237</v>
      </c>
      <c r="E39" s="214">
        <v>1</v>
      </c>
      <c r="F39" s="215"/>
      <c r="G39" s="216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</v>
      </c>
      <c r="O39" s="203">
        <f>ROUND(E39*N39,2)</f>
        <v>0</v>
      </c>
      <c r="P39" s="203">
        <v>0</v>
      </c>
      <c r="Q39" s="203">
        <f>ROUND(E39*P39,2)</f>
        <v>0</v>
      </c>
      <c r="R39" s="203"/>
      <c r="S39" s="203" t="s">
        <v>238</v>
      </c>
      <c r="T39" s="203" t="s">
        <v>219</v>
      </c>
      <c r="U39" s="203">
        <v>0</v>
      </c>
      <c r="V39" s="203">
        <f>ROUND(E39*U39,2)</f>
        <v>0</v>
      </c>
      <c r="W39" s="203"/>
      <c r="X39" s="203" t="s">
        <v>235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470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33" ht="12.8">
      <c r="A40" s="187" t="s">
        <v>154</v>
      </c>
      <c r="B40" s="188" t="s">
        <v>25</v>
      </c>
      <c r="C40" s="189" t="s">
        <v>26</v>
      </c>
      <c r="D40" s="190"/>
      <c r="E40" s="191"/>
      <c r="F40" s="192"/>
      <c r="G40" s="193">
        <f>SUMIF(AG41:AG41,"&lt;&gt;NOR",G41:G41)</f>
        <v>0</v>
      </c>
      <c r="H40" s="194"/>
      <c r="I40" s="194">
        <f>SUM(I41:I41)</f>
        <v>0</v>
      </c>
      <c r="J40" s="194"/>
      <c r="K40" s="194">
        <f>SUM(K41:K41)</f>
        <v>0</v>
      </c>
      <c r="L40" s="194"/>
      <c r="M40" s="194">
        <f>SUM(M41:M41)</f>
        <v>0</v>
      </c>
      <c r="N40" s="194"/>
      <c r="O40" s="194">
        <f>SUM(O41:O41)</f>
        <v>0</v>
      </c>
      <c r="P40" s="194"/>
      <c r="Q40" s="194">
        <f>SUM(Q41:Q41)</f>
        <v>0</v>
      </c>
      <c r="R40" s="194"/>
      <c r="S40" s="194"/>
      <c r="T40" s="194"/>
      <c r="U40" s="194"/>
      <c r="V40" s="194">
        <f>SUM(V41:V41)</f>
        <v>0</v>
      </c>
      <c r="W40" s="194"/>
      <c r="X40" s="194"/>
      <c r="AG40" t="s">
        <v>155</v>
      </c>
    </row>
    <row r="41" spans="1:60" ht="12.8" outlineLevel="1">
      <c r="A41" s="195">
        <v>30</v>
      </c>
      <c r="B41" s="196" t="s">
        <v>479</v>
      </c>
      <c r="C41" s="197" t="s">
        <v>670</v>
      </c>
      <c r="D41" s="198" t="s">
        <v>237</v>
      </c>
      <c r="E41" s="199">
        <v>1</v>
      </c>
      <c r="F41" s="200"/>
      <c r="G41" s="201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</v>
      </c>
      <c r="O41" s="203">
        <f>ROUND(E41*N41,2)</f>
        <v>0</v>
      </c>
      <c r="P41" s="203">
        <v>0</v>
      </c>
      <c r="Q41" s="203">
        <f>ROUND(E41*P41,2)</f>
        <v>0</v>
      </c>
      <c r="R41" s="203"/>
      <c r="S41" s="203" t="s">
        <v>238</v>
      </c>
      <c r="T41" s="203" t="s">
        <v>219</v>
      </c>
      <c r="U41" s="203">
        <v>0</v>
      </c>
      <c r="V41" s="203">
        <f>ROUND(E41*U41,2)</f>
        <v>0</v>
      </c>
      <c r="W41" s="203"/>
      <c r="X41" s="203" t="s">
        <v>235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470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33" ht="12.8">
      <c r="A42" s="164"/>
      <c r="B42" s="170"/>
      <c r="C42" s="220"/>
      <c r="D42" s="172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AE42">
        <v>15</v>
      </c>
      <c r="AF42">
        <v>21</v>
      </c>
      <c r="AG42" t="s">
        <v>141</v>
      </c>
    </row>
    <row r="43" spans="1:33" ht="12.8">
      <c r="A43" s="221"/>
      <c r="B43" s="222" t="s">
        <v>20</v>
      </c>
      <c r="C43" s="223"/>
      <c r="D43" s="224"/>
      <c r="E43" s="225"/>
      <c r="F43" s="225"/>
      <c r="G43" s="226">
        <f>G8+G22+G36+G40</f>
        <v>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AE43">
        <f>SUMIF(L7:L41,AE42,G7:G41)</f>
        <v>0</v>
      </c>
      <c r="AF43">
        <f>SUMIF(L7:L41,AF42,G7:G41)</f>
        <v>0</v>
      </c>
      <c r="AG43" t="s">
        <v>242</v>
      </c>
    </row>
    <row r="44" spans="1:24" ht="12.8">
      <c r="A44" s="164"/>
      <c r="B44" s="170"/>
      <c r="C44" s="220"/>
      <c r="D44" s="172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2.8">
      <c r="A45" s="164"/>
      <c r="B45" s="170"/>
      <c r="C45" s="220"/>
      <c r="D45" s="17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2.8">
      <c r="A46" s="227" t="s">
        <v>243</v>
      </c>
      <c r="B46" s="227"/>
      <c r="C46" s="227"/>
      <c r="D46" s="17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33" ht="12.8">
      <c r="A47" s="228"/>
      <c r="B47" s="228"/>
      <c r="C47" s="228"/>
      <c r="D47" s="228"/>
      <c r="E47" s="228"/>
      <c r="F47" s="228"/>
      <c r="G47" s="228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AG47" t="s">
        <v>244</v>
      </c>
    </row>
    <row r="48" spans="1:24" ht="12.8">
      <c r="A48" s="228"/>
      <c r="B48" s="228"/>
      <c r="C48" s="228"/>
      <c r="D48" s="228"/>
      <c r="E48" s="228"/>
      <c r="F48" s="228"/>
      <c r="G48" s="228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ht="12.8">
      <c r="A49" s="228"/>
      <c r="B49" s="228"/>
      <c r="C49" s="228"/>
      <c r="D49" s="228"/>
      <c r="E49" s="228"/>
      <c r="F49" s="228"/>
      <c r="G49" s="228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ht="12.8">
      <c r="A50" s="228"/>
      <c r="B50" s="228"/>
      <c r="C50" s="228"/>
      <c r="D50" s="228"/>
      <c r="E50" s="228"/>
      <c r="F50" s="228"/>
      <c r="G50" s="228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ht="12.8">
      <c r="A51" s="228"/>
      <c r="B51" s="228"/>
      <c r="C51" s="228"/>
      <c r="D51" s="228"/>
      <c r="E51" s="228"/>
      <c r="F51" s="228"/>
      <c r="G51" s="228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ht="12.8">
      <c r="A52" s="164"/>
      <c r="B52" s="170"/>
      <c r="C52" s="220"/>
      <c r="D52" s="172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3:33" ht="12.8">
      <c r="C53" s="229"/>
      <c r="D53" s="112"/>
      <c r="AG53" t="s">
        <v>245</v>
      </c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</sheetData>
  <mergeCells count="6">
    <mergeCell ref="A1:G1"/>
    <mergeCell ref="C2:G2"/>
    <mergeCell ref="C3:G3"/>
    <mergeCell ref="C4:G4"/>
    <mergeCell ref="A46:C46"/>
    <mergeCell ref="A47:G51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043"/>
  <sheetViews>
    <sheetView workbookViewId="0" topLeftCell="A1">
      <pane ySplit="7" topLeftCell="A20" activePane="bottomLeft" state="frozen"/>
      <selection pane="topLeft" activeCell="A1" sqref="A1"/>
      <selection pane="bottomLeft" activeCell="C14" sqref="C14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58</v>
      </c>
      <c r="C3" s="176" t="s">
        <v>59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62</v>
      </c>
      <c r="C4" s="179" t="s">
        <v>63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94</v>
      </c>
      <c r="C8" s="189" t="s">
        <v>95</v>
      </c>
      <c r="D8" s="190"/>
      <c r="E8" s="191"/>
      <c r="F8" s="192"/>
      <c r="G8" s="193">
        <f>SUMIF(AG9:AG31,"&lt;&gt;NOR",G9:G31)</f>
        <v>0</v>
      </c>
      <c r="H8" s="194"/>
      <c r="I8" s="194">
        <f>SUM(I9:I15)</f>
        <v>0</v>
      </c>
      <c r="J8" s="194"/>
      <c r="K8" s="194">
        <f>SUM(K9:K15)</f>
        <v>0</v>
      </c>
      <c r="L8" s="194"/>
      <c r="M8" s="194">
        <f>SUM(M9:M15)</f>
        <v>0</v>
      </c>
      <c r="N8" s="194"/>
      <c r="O8" s="194">
        <f>SUM(O9:O15)</f>
        <v>0</v>
      </c>
      <c r="P8" s="194"/>
      <c r="Q8" s="194">
        <f>SUM(Q9:Q15)</f>
        <v>0</v>
      </c>
      <c r="R8" s="194"/>
      <c r="S8" s="194"/>
      <c r="T8" s="194"/>
      <c r="U8" s="194"/>
      <c r="V8" s="194">
        <f>SUM(V9:V15)</f>
        <v>0</v>
      </c>
      <c r="W8" s="194"/>
      <c r="X8" s="194"/>
      <c r="AG8" t="s">
        <v>155</v>
      </c>
    </row>
    <row r="9" spans="1:60" ht="91" outlineLevel="1">
      <c r="A9" s="210" t="s">
        <v>671</v>
      </c>
      <c r="B9" s="211" t="s">
        <v>50</v>
      </c>
      <c r="C9" s="212" t="s">
        <v>672</v>
      </c>
      <c r="D9" s="213" t="s">
        <v>452</v>
      </c>
      <c r="E9" s="214">
        <v>30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673</v>
      </c>
      <c r="U9" s="203">
        <v>0</v>
      </c>
      <c r="V9" s="203">
        <f>ROUND(E9*U9,2)</f>
        <v>0</v>
      </c>
      <c r="W9" s="203"/>
      <c r="X9" s="203" t="s">
        <v>235</v>
      </c>
      <c r="Y9" s="204"/>
      <c r="Z9" s="204"/>
      <c r="AA9" s="204"/>
      <c r="AB9" s="204"/>
      <c r="AC9" s="204"/>
      <c r="AD9" s="204"/>
      <c r="AE9" s="204"/>
      <c r="AF9" s="204"/>
      <c r="AG9" s="204" t="s">
        <v>674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99.95" outlineLevel="1">
      <c r="A10" s="210" t="s">
        <v>675</v>
      </c>
      <c r="B10" s="211" t="s">
        <v>675</v>
      </c>
      <c r="C10" s="249" t="s">
        <v>676</v>
      </c>
      <c r="D10" s="213" t="s">
        <v>452</v>
      </c>
      <c r="E10" s="214">
        <v>30</v>
      </c>
      <c r="F10" s="215"/>
      <c r="G10" s="216">
        <f>ROUND(E10*F10,2)</f>
        <v>0</v>
      </c>
      <c r="H10" s="202"/>
      <c r="I10" s="203"/>
      <c r="J10" s="202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46.25" outlineLevel="1">
      <c r="A11" s="210">
        <v>2</v>
      </c>
      <c r="B11" s="250" t="s">
        <v>54</v>
      </c>
      <c r="C11" s="251" t="s">
        <v>677</v>
      </c>
      <c r="D11" s="252" t="s">
        <v>452</v>
      </c>
      <c r="E11" s="253">
        <v>1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235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674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37.3" outlineLevel="1">
      <c r="A12" s="210">
        <v>3</v>
      </c>
      <c r="B12" s="250" t="s">
        <v>56</v>
      </c>
      <c r="C12" s="251" t="s">
        <v>678</v>
      </c>
      <c r="D12" s="252" t="s">
        <v>452</v>
      </c>
      <c r="E12" s="253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</v>
      </c>
      <c r="V12" s="203">
        <f>ROUND(E12*U12,2)</f>
        <v>0</v>
      </c>
      <c r="W12" s="203"/>
      <c r="X12" s="203" t="s">
        <v>235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674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46.25" outlineLevel="1">
      <c r="A13" s="210">
        <v>4</v>
      </c>
      <c r="B13" s="250" t="s">
        <v>60</v>
      </c>
      <c r="C13" s="251" t="s">
        <v>679</v>
      </c>
      <c r="D13" s="252" t="s">
        <v>452</v>
      </c>
      <c r="E13" s="253">
        <v>2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235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470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10">
        <v>5</v>
      </c>
      <c r="B14" s="211" t="s">
        <v>62</v>
      </c>
      <c r="C14" s="251" t="s">
        <v>680</v>
      </c>
      <c r="D14" s="252" t="s">
        <v>452</v>
      </c>
      <c r="E14" s="253">
        <v>1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235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470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3.5" customHeight="1" outlineLevel="1">
      <c r="A15" s="210">
        <v>6</v>
      </c>
      <c r="B15" s="211" t="s">
        <v>78</v>
      </c>
      <c r="C15" s="251" t="s">
        <v>681</v>
      </c>
      <c r="D15" s="252" t="s">
        <v>452</v>
      </c>
      <c r="E15" s="253">
        <v>1</v>
      </c>
      <c r="F15" s="200"/>
      <c r="G15" s="201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0</v>
      </c>
      <c r="V15" s="203">
        <f>ROUND(E15*U15,2)</f>
        <v>0</v>
      </c>
      <c r="W15" s="203"/>
      <c r="X15" s="203" t="s">
        <v>235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470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7" ht="12.8">
      <c r="A16" s="210">
        <v>7</v>
      </c>
      <c r="B16" s="211" t="s">
        <v>682</v>
      </c>
      <c r="C16" s="251" t="s">
        <v>683</v>
      </c>
      <c r="D16" s="252" t="s">
        <v>452</v>
      </c>
      <c r="E16" s="253">
        <v>1</v>
      </c>
      <c r="F16" s="200"/>
      <c r="G16" s="201">
        <f>ROUND(E16*F16,2)</f>
        <v>0</v>
      </c>
    </row>
    <row r="17" spans="1:7" ht="37.3">
      <c r="A17" s="210">
        <v>8</v>
      </c>
      <c r="B17" s="211" t="s">
        <v>684</v>
      </c>
      <c r="C17" s="251" t="s">
        <v>685</v>
      </c>
      <c r="D17" s="252" t="s">
        <v>452</v>
      </c>
      <c r="E17" s="253">
        <v>6</v>
      </c>
      <c r="F17" s="200"/>
      <c r="G17" s="201">
        <f>ROUND(E17*F17,2)</f>
        <v>0</v>
      </c>
    </row>
    <row r="18" spans="1:7" ht="37.3">
      <c r="A18" s="210">
        <v>9</v>
      </c>
      <c r="B18" s="211" t="s">
        <v>686</v>
      </c>
      <c r="C18" s="251" t="s">
        <v>687</v>
      </c>
      <c r="D18" s="252" t="s">
        <v>452</v>
      </c>
      <c r="E18" s="253">
        <v>3</v>
      </c>
      <c r="F18" s="200"/>
      <c r="G18" s="201">
        <f>ROUND(E18*F18,2)</f>
        <v>0</v>
      </c>
    </row>
    <row r="19" spans="1:7" ht="12.8">
      <c r="A19" s="210">
        <v>10</v>
      </c>
      <c r="B19" s="211" t="s">
        <v>688</v>
      </c>
      <c r="C19" s="251" t="s">
        <v>689</v>
      </c>
      <c r="D19" s="252" t="s">
        <v>452</v>
      </c>
      <c r="E19" s="253">
        <v>1</v>
      </c>
      <c r="F19" s="200"/>
      <c r="G19" s="201">
        <f>ROUND(E19*F19,2)</f>
        <v>0</v>
      </c>
    </row>
    <row r="20" spans="1:7" ht="37.3">
      <c r="A20" s="210">
        <v>11</v>
      </c>
      <c r="B20" s="211" t="s">
        <v>690</v>
      </c>
      <c r="C20" s="251" t="s">
        <v>691</v>
      </c>
      <c r="D20" s="252" t="s">
        <v>452</v>
      </c>
      <c r="E20" s="253">
        <v>3</v>
      </c>
      <c r="F20" s="200"/>
      <c r="G20" s="201">
        <f>ROUND(E20*F20,2)</f>
        <v>0</v>
      </c>
    </row>
    <row r="21" spans="1:7" ht="37.3">
      <c r="A21" s="210">
        <v>12</v>
      </c>
      <c r="B21" s="211" t="s">
        <v>692</v>
      </c>
      <c r="C21" s="251" t="s">
        <v>693</v>
      </c>
      <c r="D21" s="252" t="s">
        <v>452</v>
      </c>
      <c r="E21" s="253">
        <v>6</v>
      </c>
      <c r="F21" s="200"/>
      <c r="G21" s="201">
        <f>ROUND(E21*F21,2)</f>
        <v>0</v>
      </c>
    </row>
    <row r="22" spans="1:7" ht="37.3">
      <c r="A22" s="210">
        <v>13</v>
      </c>
      <c r="B22" s="211" t="s">
        <v>694</v>
      </c>
      <c r="C22" s="251" t="s">
        <v>695</v>
      </c>
      <c r="D22" s="252" t="s">
        <v>452</v>
      </c>
      <c r="E22" s="253">
        <v>3</v>
      </c>
      <c r="F22" s="200"/>
      <c r="G22" s="201">
        <f>ROUND(E22*F22,2)</f>
        <v>0</v>
      </c>
    </row>
    <row r="23" spans="1:7" ht="37.3">
      <c r="A23" s="210">
        <v>14</v>
      </c>
      <c r="B23" s="211" t="s">
        <v>696</v>
      </c>
      <c r="C23" s="251" t="s">
        <v>697</v>
      </c>
      <c r="D23" s="252" t="s">
        <v>452</v>
      </c>
      <c r="E23" s="253">
        <v>6</v>
      </c>
      <c r="F23" s="200"/>
      <c r="G23" s="201">
        <f>ROUND(E23*F23,2)</f>
        <v>0</v>
      </c>
    </row>
    <row r="24" spans="1:7" ht="37.3">
      <c r="A24" s="210">
        <v>15</v>
      </c>
      <c r="B24" s="211" t="s">
        <v>698</v>
      </c>
      <c r="C24" s="251" t="s">
        <v>699</v>
      </c>
      <c r="D24" s="252" t="s">
        <v>452</v>
      </c>
      <c r="E24" s="253">
        <v>1</v>
      </c>
      <c r="F24" s="200"/>
      <c r="G24" s="201">
        <f>ROUND(E24*F24,2)</f>
        <v>0</v>
      </c>
    </row>
    <row r="25" spans="1:7" ht="37.3">
      <c r="A25" s="210">
        <v>16</v>
      </c>
      <c r="B25" s="211" t="s">
        <v>700</v>
      </c>
      <c r="C25" s="251" t="s">
        <v>701</v>
      </c>
      <c r="D25" s="252" t="s">
        <v>452</v>
      </c>
      <c r="E25" s="253">
        <v>1</v>
      </c>
      <c r="F25" s="200"/>
      <c r="G25" s="201">
        <f>ROUND(E25*F25,2)</f>
        <v>0</v>
      </c>
    </row>
    <row r="26" spans="1:7" ht="37.3">
      <c r="A26" s="210">
        <v>17</v>
      </c>
      <c r="B26" s="211" t="s">
        <v>702</v>
      </c>
      <c r="C26" s="251" t="s">
        <v>703</v>
      </c>
      <c r="D26" s="252" t="s">
        <v>452</v>
      </c>
      <c r="E26" s="253">
        <v>3</v>
      </c>
      <c r="F26" s="200"/>
      <c r="G26" s="201">
        <f>ROUND(E26*F26,2)</f>
        <v>0</v>
      </c>
    </row>
    <row r="27" spans="1:7" ht="37.3">
      <c r="A27" s="210">
        <v>18</v>
      </c>
      <c r="B27" s="211" t="s">
        <v>704</v>
      </c>
      <c r="C27" s="251" t="s">
        <v>705</v>
      </c>
      <c r="D27" s="252" t="s">
        <v>452</v>
      </c>
      <c r="E27" s="253">
        <v>2</v>
      </c>
      <c r="F27" s="200"/>
      <c r="G27" s="201">
        <f>ROUND(E27*F27,2)</f>
        <v>0</v>
      </c>
    </row>
    <row r="28" spans="1:7" ht="37.3">
      <c r="A28" s="210">
        <v>19</v>
      </c>
      <c r="B28" s="211" t="s">
        <v>706</v>
      </c>
      <c r="C28" s="251" t="s">
        <v>707</v>
      </c>
      <c r="D28" s="252" t="s">
        <v>452</v>
      </c>
      <c r="E28" s="253">
        <v>2</v>
      </c>
      <c r="F28" s="200"/>
      <c r="G28" s="201">
        <f>ROUND(E28*F28,2)</f>
        <v>0</v>
      </c>
    </row>
    <row r="29" spans="1:7" ht="12.8">
      <c r="A29" s="210">
        <v>20</v>
      </c>
      <c r="B29" s="211" t="s">
        <v>708</v>
      </c>
      <c r="C29" s="251" t="s">
        <v>709</v>
      </c>
      <c r="D29" s="252" t="s">
        <v>452</v>
      </c>
      <c r="E29" s="253">
        <v>1</v>
      </c>
      <c r="F29" s="200"/>
      <c r="G29" s="201">
        <f>ROUND(E29*F29,2)</f>
        <v>0</v>
      </c>
    </row>
    <row r="30" spans="1:7" ht="19.4">
      <c r="A30" s="195">
        <v>21</v>
      </c>
      <c r="B30" s="254" t="s">
        <v>710</v>
      </c>
      <c r="C30" s="251" t="s">
        <v>711</v>
      </c>
      <c r="D30" s="252" t="s">
        <v>452</v>
      </c>
      <c r="E30" s="253">
        <v>1</v>
      </c>
      <c r="F30" s="200"/>
      <c r="G30" s="201">
        <f>ROUND(E30*F30,2)</f>
        <v>0</v>
      </c>
    </row>
    <row r="31" spans="1:7" ht="19.4">
      <c r="A31" s="195">
        <v>22</v>
      </c>
      <c r="B31" s="254" t="s">
        <v>712</v>
      </c>
      <c r="C31" s="251" t="s">
        <v>713</v>
      </c>
      <c r="D31" s="252" t="s">
        <v>452</v>
      </c>
      <c r="E31" s="253">
        <v>1</v>
      </c>
      <c r="F31" s="200"/>
      <c r="G31" s="201">
        <f>ROUND(E31*F31,2)</f>
        <v>0</v>
      </c>
    </row>
    <row r="32" ht="12.8"/>
    <row r="33" spans="1:33" ht="12.8">
      <c r="A33" s="221"/>
      <c r="B33" s="222" t="s">
        <v>20</v>
      </c>
      <c r="C33" s="223"/>
      <c r="D33" s="224"/>
      <c r="E33" s="225"/>
      <c r="F33" s="225"/>
      <c r="G33" s="226">
        <f>G8</f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AE33">
        <f>SUMIF(L7:L15,AE16,G7:G15)</f>
        <v>0</v>
      </c>
      <c r="AF33">
        <f>SUMIF(L7:L15,AF16,G7:G15)</f>
        <v>0</v>
      </c>
      <c r="AG33" t="s">
        <v>242</v>
      </c>
    </row>
    <row r="34" spans="1:24" ht="12.8">
      <c r="A34" s="164"/>
      <c r="B34" s="170"/>
      <c r="C34" s="220"/>
      <c r="D34" s="172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ht="12.8">
      <c r="A35" s="164"/>
      <c r="B35" s="170"/>
      <c r="C35" s="220"/>
      <c r="D35" s="172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ht="12.8">
      <c r="A36" s="227" t="s">
        <v>243</v>
      </c>
      <c r="B36" s="227"/>
      <c r="C36" s="227"/>
      <c r="D36" s="172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</row>
    <row r="37" spans="1:33" ht="12.8">
      <c r="A37" s="228"/>
      <c r="B37" s="228"/>
      <c r="C37" s="228"/>
      <c r="D37" s="228"/>
      <c r="E37" s="228"/>
      <c r="F37" s="228"/>
      <c r="G37" s="228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AG37" t="s">
        <v>244</v>
      </c>
    </row>
    <row r="38" spans="1:24" ht="12.8">
      <c r="A38" s="228"/>
      <c r="B38" s="228"/>
      <c r="C38" s="228"/>
      <c r="D38" s="228"/>
      <c r="E38" s="228"/>
      <c r="F38" s="228"/>
      <c r="G38" s="228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2.8">
      <c r="A39" s="228"/>
      <c r="B39" s="228"/>
      <c r="C39" s="228"/>
      <c r="D39" s="228"/>
      <c r="E39" s="228"/>
      <c r="F39" s="228"/>
      <c r="G39" s="228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2.8">
      <c r="A40" s="228"/>
      <c r="B40" s="228"/>
      <c r="C40" s="228"/>
      <c r="D40" s="228"/>
      <c r="E40" s="228"/>
      <c r="F40" s="228"/>
      <c r="G40" s="228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2.8">
      <c r="A41" s="228"/>
      <c r="B41" s="228"/>
      <c r="C41" s="228"/>
      <c r="D41" s="228"/>
      <c r="E41" s="228"/>
      <c r="F41" s="228"/>
      <c r="G41" s="228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2.8">
      <c r="A42" s="164"/>
      <c r="B42" s="170"/>
      <c r="C42" s="220"/>
      <c r="D42" s="172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3:33" ht="12.8">
      <c r="C43" s="229"/>
      <c r="D43" s="112"/>
      <c r="AG43" t="s">
        <v>245</v>
      </c>
    </row>
    <row r="44" ht="12.8">
      <c r="D44" s="112"/>
    </row>
    <row r="45" ht="12.8">
      <c r="D45" s="112"/>
    </row>
    <row r="46" ht="12.8">
      <c r="D46" s="112"/>
    </row>
    <row r="47" ht="12.8">
      <c r="D47" s="112"/>
    </row>
    <row r="48" ht="12.8">
      <c r="D48" s="112"/>
    </row>
    <row r="49" ht="12.8">
      <c r="D49" s="112"/>
    </row>
    <row r="50" ht="12.8">
      <c r="D50" s="112"/>
    </row>
    <row r="51" ht="12.8">
      <c r="D51" s="112"/>
    </row>
    <row r="52" ht="12.8">
      <c r="D52" s="112"/>
    </row>
    <row r="53" ht="12.8">
      <c r="D53" s="112"/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</sheetData>
  <mergeCells count="6">
    <mergeCell ref="A1:G1"/>
    <mergeCell ref="C2:G2"/>
    <mergeCell ref="C3:G3"/>
    <mergeCell ref="C4:G4"/>
    <mergeCell ref="A36:C36"/>
    <mergeCell ref="A37:G41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092"/>
  <sheetViews>
    <sheetView workbookViewId="0" topLeftCell="A1">
      <pane ySplit="7" topLeftCell="A26" activePane="bottomLeft" state="frozen"/>
      <selection pane="topLeft" activeCell="A1" sqref="A1"/>
      <selection pane="bottomLeft" activeCell="A82" sqref="A82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64</v>
      </c>
      <c r="C3" s="176" t="s">
        <v>65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50</v>
      </c>
      <c r="C4" s="179" t="s">
        <v>51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56</v>
      </c>
      <c r="C8" s="189" t="s">
        <v>74</v>
      </c>
      <c r="D8" s="190"/>
      <c r="E8" s="191"/>
      <c r="F8" s="192"/>
      <c r="G8" s="193">
        <f>SUMIF(AG9:AG10,"&lt;&gt;NOR",G9:G10)</f>
        <v>0</v>
      </c>
      <c r="H8" s="194"/>
      <c r="I8" s="194">
        <f>SUM(I9:I10)</f>
        <v>0</v>
      </c>
      <c r="J8" s="194"/>
      <c r="K8" s="194">
        <f>SUM(K9:K10)</f>
        <v>0</v>
      </c>
      <c r="L8" s="194"/>
      <c r="M8" s="194">
        <f>SUM(M9:M10)</f>
        <v>0</v>
      </c>
      <c r="N8" s="194"/>
      <c r="O8" s="194">
        <f>SUM(O9:O10)</f>
        <v>0.74</v>
      </c>
      <c r="P8" s="194"/>
      <c r="Q8" s="194">
        <f>SUM(Q9:Q10)</f>
        <v>0</v>
      </c>
      <c r="R8" s="194"/>
      <c r="S8" s="194"/>
      <c r="T8" s="194"/>
      <c r="U8" s="194"/>
      <c r="V8" s="194">
        <f>SUM(V9:V10)</f>
        <v>23.99</v>
      </c>
      <c r="W8" s="194"/>
      <c r="X8" s="194"/>
      <c r="AG8" t="s">
        <v>155</v>
      </c>
    </row>
    <row r="9" spans="1:60" ht="13.5" customHeight="1" outlineLevel="1">
      <c r="A9" s="195">
        <v>1</v>
      </c>
      <c r="B9" s="196" t="s">
        <v>483</v>
      </c>
      <c r="C9" s="197" t="s">
        <v>484</v>
      </c>
      <c r="D9" s="198" t="s">
        <v>158</v>
      </c>
      <c r="E9" s="199">
        <v>25.30125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0.02919</v>
      </c>
      <c r="O9" s="203">
        <f>ROUND(E9*N9,2)</f>
        <v>0.74</v>
      </c>
      <c r="P9" s="203">
        <v>0</v>
      </c>
      <c r="Q9" s="203">
        <f>ROUND(E9*P9,2)</f>
        <v>0</v>
      </c>
      <c r="R9" s="203"/>
      <c r="S9" s="203" t="s">
        <v>159</v>
      </c>
      <c r="T9" s="203" t="s">
        <v>159</v>
      </c>
      <c r="U9" s="203">
        <v>0.948</v>
      </c>
      <c r="V9" s="203">
        <f>ROUND(E9*U9,2)</f>
        <v>23.99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161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05"/>
      <c r="B10" s="206"/>
      <c r="C10" s="207" t="s">
        <v>714</v>
      </c>
      <c r="D10" s="208"/>
      <c r="E10" s="209">
        <v>25.30125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 t="s">
        <v>163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33" ht="12.8">
      <c r="A11" s="187" t="s">
        <v>154</v>
      </c>
      <c r="B11" s="188" t="s">
        <v>82</v>
      </c>
      <c r="C11" s="189" t="s">
        <v>83</v>
      </c>
      <c r="D11" s="190"/>
      <c r="E11" s="191"/>
      <c r="F11" s="192"/>
      <c r="G11" s="193">
        <f>SUMIF(AG12:AG20,"&lt;&gt;NOR",G12:G20)</f>
        <v>0</v>
      </c>
      <c r="H11" s="194"/>
      <c r="I11" s="194">
        <f>SUM(I12:I20)</f>
        <v>0</v>
      </c>
      <c r="J11" s="194"/>
      <c r="K11" s="194">
        <f>SUM(K12:K20)</f>
        <v>0</v>
      </c>
      <c r="L11" s="194"/>
      <c r="M11" s="194">
        <f>SUM(M12:M20)</f>
        <v>0</v>
      </c>
      <c r="N11" s="194"/>
      <c r="O11" s="194">
        <f>SUM(O12:O20)</f>
        <v>0.45</v>
      </c>
      <c r="P11" s="194"/>
      <c r="Q11" s="194">
        <f>SUM(Q12:Q20)</f>
        <v>0</v>
      </c>
      <c r="R11" s="194"/>
      <c r="S11" s="194"/>
      <c r="T11" s="194"/>
      <c r="U11" s="194"/>
      <c r="V11" s="194">
        <f>SUM(V12:V20)</f>
        <v>32.94</v>
      </c>
      <c r="W11" s="194"/>
      <c r="X11" s="194"/>
      <c r="AG11" t="s">
        <v>155</v>
      </c>
    </row>
    <row r="12" spans="1:60" ht="12.8" outlineLevel="1">
      <c r="A12" s="195">
        <v>2</v>
      </c>
      <c r="B12" s="196" t="s">
        <v>266</v>
      </c>
      <c r="C12" s="197" t="s">
        <v>267</v>
      </c>
      <c r="D12" s="198" t="s">
        <v>158</v>
      </c>
      <c r="E12" s="199">
        <v>8.69</v>
      </c>
      <c r="F12" s="200"/>
      <c r="G12" s="201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0.0003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159</v>
      </c>
      <c r="T12" s="203" t="s">
        <v>159</v>
      </c>
      <c r="U12" s="203">
        <v>0.089</v>
      </c>
      <c r="V12" s="203">
        <f>ROUND(E12*U12,2)</f>
        <v>0.77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161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05"/>
      <c r="B13" s="206"/>
      <c r="C13" s="207" t="s">
        <v>715</v>
      </c>
      <c r="D13" s="208"/>
      <c r="E13" s="209">
        <v>8.69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4"/>
      <c r="Z13" s="204"/>
      <c r="AA13" s="204"/>
      <c r="AB13" s="204"/>
      <c r="AC13" s="204"/>
      <c r="AD13" s="204"/>
      <c r="AE13" s="204"/>
      <c r="AF13" s="204"/>
      <c r="AG13" s="204" t="s">
        <v>163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9.4" outlineLevel="1">
      <c r="A14" s="210">
        <v>3</v>
      </c>
      <c r="B14" s="211" t="s">
        <v>268</v>
      </c>
      <c r="C14" s="212" t="s">
        <v>269</v>
      </c>
      <c r="D14" s="213" t="s">
        <v>158</v>
      </c>
      <c r="E14" s="214">
        <v>8.69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0.00455</v>
      </c>
      <c r="O14" s="203">
        <f>ROUND(E14*N14,2)</f>
        <v>0.04</v>
      </c>
      <c r="P14" s="203">
        <v>0</v>
      </c>
      <c r="Q14" s="203">
        <f>ROUND(E14*P14,2)</f>
        <v>0</v>
      </c>
      <c r="R14" s="203"/>
      <c r="S14" s="203" t="s">
        <v>159</v>
      </c>
      <c r="T14" s="203" t="s">
        <v>159</v>
      </c>
      <c r="U14" s="203">
        <v>0.315</v>
      </c>
      <c r="V14" s="203">
        <f>ROUND(E14*U14,2)</f>
        <v>2.74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161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195">
        <v>4</v>
      </c>
      <c r="B15" s="196" t="s">
        <v>270</v>
      </c>
      <c r="C15" s="197" t="s">
        <v>271</v>
      </c>
      <c r="D15" s="198" t="s">
        <v>158</v>
      </c>
      <c r="E15" s="199">
        <v>93.4115</v>
      </c>
      <c r="F15" s="200"/>
      <c r="G15" s="201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0.0003</v>
      </c>
      <c r="O15" s="203">
        <f>ROUND(E15*N15,2)</f>
        <v>0.03</v>
      </c>
      <c r="P15" s="203">
        <v>0</v>
      </c>
      <c r="Q15" s="203">
        <f>ROUND(E15*P15,2)</f>
        <v>0</v>
      </c>
      <c r="R15" s="203"/>
      <c r="S15" s="203" t="s">
        <v>159</v>
      </c>
      <c r="T15" s="203" t="s">
        <v>159</v>
      </c>
      <c r="U15" s="203">
        <v>0.07</v>
      </c>
      <c r="V15" s="203">
        <f>ROUND(E15*U15,2)</f>
        <v>6.54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161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05"/>
      <c r="B16" s="206"/>
      <c r="C16" s="207" t="s">
        <v>716</v>
      </c>
      <c r="D16" s="208"/>
      <c r="E16" s="209">
        <v>156.4875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4"/>
      <c r="Z16" s="204"/>
      <c r="AA16" s="204"/>
      <c r="AB16" s="204"/>
      <c r="AC16" s="204"/>
      <c r="AD16" s="204"/>
      <c r="AE16" s="204"/>
      <c r="AF16" s="204"/>
      <c r="AG16" s="204" t="s">
        <v>163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05"/>
      <c r="B17" s="206"/>
      <c r="C17" s="207" t="s">
        <v>717</v>
      </c>
      <c r="D17" s="208"/>
      <c r="E17" s="209">
        <v>-25.92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  <c r="Z17" s="204"/>
      <c r="AA17" s="204"/>
      <c r="AB17" s="204"/>
      <c r="AC17" s="204"/>
      <c r="AD17" s="204"/>
      <c r="AE17" s="204"/>
      <c r="AF17" s="204"/>
      <c r="AG17" s="204" t="s">
        <v>163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05"/>
      <c r="B18" s="206"/>
      <c r="C18" s="207" t="s">
        <v>718</v>
      </c>
      <c r="D18" s="208"/>
      <c r="E18" s="209">
        <v>-25.3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4"/>
      <c r="AA18" s="204"/>
      <c r="AB18" s="204"/>
      <c r="AC18" s="204"/>
      <c r="AD18" s="204"/>
      <c r="AE18" s="204"/>
      <c r="AF18" s="204"/>
      <c r="AG18" s="204" t="s">
        <v>163</v>
      </c>
      <c r="AH18" s="204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05"/>
      <c r="B19" s="206"/>
      <c r="C19" s="207" t="s">
        <v>719</v>
      </c>
      <c r="D19" s="208"/>
      <c r="E19" s="209">
        <v>-11.856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204"/>
      <c r="AA19" s="204"/>
      <c r="AB19" s="204"/>
      <c r="AC19" s="204"/>
      <c r="AD19" s="204"/>
      <c r="AE19" s="204"/>
      <c r="AF19" s="204"/>
      <c r="AG19" s="204" t="s">
        <v>163</v>
      </c>
      <c r="AH19" s="204">
        <v>0</v>
      </c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5</v>
      </c>
      <c r="B20" s="211" t="s">
        <v>273</v>
      </c>
      <c r="C20" s="212" t="s">
        <v>490</v>
      </c>
      <c r="D20" s="213" t="s">
        <v>158</v>
      </c>
      <c r="E20" s="214">
        <v>93.4115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0.0041</v>
      </c>
      <c r="O20" s="203">
        <f>ROUND(E20*N20,2)</f>
        <v>0.38</v>
      </c>
      <c r="P20" s="203">
        <v>0</v>
      </c>
      <c r="Q20" s="203">
        <f>ROUND(E20*P20,2)</f>
        <v>0</v>
      </c>
      <c r="R20" s="203"/>
      <c r="S20" s="203" t="s">
        <v>159</v>
      </c>
      <c r="T20" s="203" t="s">
        <v>159</v>
      </c>
      <c r="U20" s="203">
        <v>0.245</v>
      </c>
      <c r="V20" s="203">
        <f>ROUND(E20*U20,2)</f>
        <v>22.89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161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33" ht="12.8">
      <c r="A21" s="187" t="s">
        <v>154</v>
      </c>
      <c r="B21" s="188" t="s">
        <v>90</v>
      </c>
      <c r="C21" s="189" t="s">
        <v>91</v>
      </c>
      <c r="D21" s="190"/>
      <c r="E21" s="191"/>
      <c r="F21" s="192"/>
      <c r="G21" s="193">
        <f>SUMIF(AG22:AG23,"&lt;&gt;NOR",G22:G23)</f>
        <v>0</v>
      </c>
      <c r="H21" s="194"/>
      <c r="I21" s="194">
        <f>SUM(I22:I23)</f>
        <v>0</v>
      </c>
      <c r="J21" s="194"/>
      <c r="K21" s="194">
        <f>SUM(K22:K23)</f>
        <v>0</v>
      </c>
      <c r="L21" s="194"/>
      <c r="M21" s="194">
        <f>SUM(M22:M23)</f>
        <v>0</v>
      </c>
      <c r="N21" s="194"/>
      <c r="O21" s="194">
        <f>SUM(O22:O23)</f>
        <v>0</v>
      </c>
      <c r="P21" s="194"/>
      <c r="Q21" s="194">
        <f>SUM(Q22:Q23)</f>
        <v>0.18</v>
      </c>
      <c r="R21" s="194"/>
      <c r="S21" s="194"/>
      <c r="T21" s="194"/>
      <c r="U21" s="194"/>
      <c r="V21" s="194">
        <f>SUM(V22:V23)</f>
        <v>2.66</v>
      </c>
      <c r="W21" s="194"/>
      <c r="X21" s="194"/>
      <c r="AG21" t="s">
        <v>155</v>
      </c>
    </row>
    <row r="22" spans="1:60" ht="19.4" outlineLevel="1">
      <c r="A22" s="195">
        <v>6</v>
      </c>
      <c r="B22" s="196" t="s">
        <v>720</v>
      </c>
      <c r="C22" s="197" t="s">
        <v>721</v>
      </c>
      <c r="D22" s="198" t="s">
        <v>158</v>
      </c>
      <c r="E22" s="199">
        <v>8.175</v>
      </c>
      <c r="F22" s="200"/>
      <c r="G22" s="201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0.00033</v>
      </c>
      <c r="O22" s="203">
        <f>ROUND(E22*N22,2)</f>
        <v>0</v>
      </c>
      <c r="P22" s="203">
        <v>0.02198</v>
      </c>
      <c r="Q22" s="203">
        <f>ROUND(E22*P22,2)</f>
        <v>0.18</v>
      </c>
      <c r="R22" s="203"/>
      <c r="S22" s="203" t="s">
        <v>159</v>
      </c>
      <c r="T22" s="203" t="s">
        <v>159</v>
      </c>
      <c r="U22" s="203">
        <v>0.325</v>
      </c>
      <c r="V22" s="203">
        <f>ROUND(E22*U22,2)</f>
        <v>2.66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161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05"/>
      <c r="B23" s="206"/>
      <c r="C23" s="207" t="s">
        <v>722</v>
      </c>
      <c r="D23" s="208"/>
      <c r="E23" s="209">
        <v>8.175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/>
      <c r="Z23" s="204"/>
      <c r="AA23" s="204"/>
      <c r="AB23" s="204"/>
      <c r="AC23" s="204"/>
      <c r="AD23" s="204"/>
      <c r="AE23" s="204"/>
      <c r="AF23" s="204"/>
      <c r="AG23" s="204" t="s">
        <v>163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33" ht="12.8">
      <c r="A24" s="187" t="s">
        <v>154</v>
      </c>
      <c r="B24" s="188" t="s">
        <v>92</v>
      </c>
      <c r="C24" s="189" t="s">
        <v>93</v>
      </c>
      <c r="D24" s="190"/>
      <c r="E24" s="191"/>
      <c r="F24" s="192"/>
      <c r="G24" s="193">
        <f>SUMIF(AG25:AG25,"&lt;&gt;NOR",G25:G25)</f>
        <v>0</v>
      </c>
      <c r="H24" s="194"/>
      <c r="I24" s="194">
        <f>SUM(I25:I25)</f>
        <v>0</v>
      </c>
      <c r="J24" s="194"/>
      <c r="K24" s="194">
        <f>SUM(K25:K25)</f>
        <v>0</v>
      </c>
      <c r="L24" s="194"/>
      <c r="M24" s="194">
        <f>SUM(M25:M25)</f>
        <v>0</v>
      </c>
      <c r="N24" s="194"/>
      <c r="O24" s="194">
        <f>SUM(O25:O25)</f>
        <v>0</v>
      </c>
      <c r="P24" s="194"/>
      <c r="Q24" s="194">
        <f>SUM(Q25:Q25)</f>
        <v>0</v>
      </c>
      <c r="R24" s="194"/>
      <c r="S24" s="194"/>
      <c r="T24" s="194"/>
      <c r="U24" s="194"/>
      <c r="V24" s="194">
        <f>SUM(V25:V25)</f>
        <v>1.12</v>
      </c>
      <c r="W24" s="194"/>
      <c r="X24" s="194"/>
      <c r="AG24" t="s">
        <v>155</v>
      </c>
    </row>
    <row r="25" spans="1:60" ht="12.8" outlineLevel="1">
      <c r="A25" s="210">
        <v>7</v>
      </c>
      <c r="B25" s="211" t="s">
        <v>208</v>
      </c>
      <c r="C25" s="212" t="s">
        <v>209</v>
      </c>
      <c r="D25" s="213" t="s">
        <v>210</v>
      </c>
      <c r="E25" s="214">
        <v>1.1944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159</v>
      </c>
      <c r="T25" s="203" t="s">
        <v>159</v>
      </c>
      <c r="U25" s="203">
        <v>0.9385</v>
      </c>
      <c r="V25" s="203">
        <f>ROUND(E25*U25,2)</f>
        <v>1.12</v>
      </c>
      <c r="W25" s="203"/>
      <c r="X25" s="203" t="s">
        <v>211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212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33" ht="12.8">
      <c r="A26" s="187" t="s">
        <v>154</v>
      </c>
      <c r="B26" s="188" t="s">
        <v>100</v>
      </c>
      <c r="C26" s="189" t="s">
        <v>101</v>
      </c>
      <c r="D26" s="190"/>
      <c r="E26" s="191"/>
      <c r="F26" s="192"/>
      <c r="G26" s="193">
        <f>SUMIF(AG27:AG32,"&lt;&gt;NOR",G27:G32)</f>
        <v>0</v>
      </c>
      <c r="H26" s="194"/>
      <c r="I26" s="194">
        <f>SUM(I27:I32)</f>
        <v>0</v>
      </c>
      <c r="J26" s="194"/>
      <c r="K26" s="194">
        <f>SUM(K27:K32)</f>
        <v>0</v>
      </c>
      <c r="L26" s="194"/>
      <c r="M26" s="194">
        <f>SUM(M27:M32)</f>
        <v>0</v>
      </c>
      <c r="N26" s="194"/>
      <c r="O26" s="194">
        <f>SUM(O27:O32)</f>
        <v>0</v>
      </c>
      <c r="P26" s="194"/>
      <c r="Q26" s="194">
        <f>SUM(Q27:Q32)</f>
        <v>0.26</v>
      </c>
      <c r="R26" s="194"/>
      <c r="S26" s="194"/>
      <c r="T26" s="194"/>
      <c r="U26" s="194"/>
      <c r="V26" s="194">
        <f>SUM(V27:V32)</f>
        <v>4.27</v>
      </c>
      <c r="W26" s="194"/>
      <c r="X26" s="194"/>
      <c r="AG26" t="s">
        <v>155</v>
      </c>
    </row>
    <row r="27" spans="1:60" ht="12.8" outlineLevel="1">
      <c r="A27" s="210">
        <v>8</v>
      </c>
      <c r="B27" s="211" t="s">
        <v>723</v>
      </c>
      <c r="C27" s="212" t="s">
        <v>724</v>
      </c>
      <c r="D27" s="213" t="s">
        <v>181</v>
      </c>
      <c r="E27" s="214">
        <v>1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159</v>
      </c>
      <c r="T27" s="203" t="s">
        <v>159</v>
      </c>
      <c r="U27" s="203">
        <v>0.483</v>
      </c>
      <c r="V27" s="203">
        <f>ROUND(E27*U27,2)</f>
        <v>0.48</v>
      </c>
      <c r="W27" s="203"/>
      <c r="X27" s="203" t="s">
        <v>160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161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10">
        <v>9</v>
      </c>
      <c r="B28" s="211" t="s">
        <v>725</v>
      </c>
      <c r="C28" s="212" t="s">
        <v>726</v>
      </c>
      <c r="D28" s="213" t="s">
        <v>237</v>
      </c>
      <c r="E28" s="214">
        <v>3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0.0092</v>
      </c>
      <c r="Q28" s="203">
        <f>ROUND(E28*P28,2)</f>
        <v>0.03</v>
      </c>
      <c r="R28" s="203"/>
      <c r="S28" s="203" t="s">
        <v>159</v>
      </c>
      <c r="T28" s="203" t="s">
        <v>159</v>
      </c>
      <c r="U28" s="203">
        <v>0.465</v>
      </c>
      <c r="V28" s="203">
        <f>ROUND(E28*U28,2)</f>
        <v>1.4</v>
      </c>
      <c r="W28" s="203"/>
      <c r="X28" s="203" t="s">
        <v>160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161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10</v>
      </c>
      <c r="B29" s="211" t="s">
        <v>435</v>
      </c>
      <c r="C29" s="212" t="s">
        <v>436</v>
      </c>
      <c r="D29" s="213" t="s">
        <v>237</v>
      </c>
      <c r="E29" s="214">
        <v>3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0.00086</v>
      </c>
      <c r="Q29" s="203">
        <f>ROUND(E29*P29,2)</f>
        <v>0</v>
      </c>
      <c r="R29" s="203"/>
      <c r="S29" s="203" t="s">
        <v>159</v>
      </c>
      <c r="T29" s="203" t="s">
        <v>159</v>
      </c>
      <c r="U29" s="203">
        <v>0.222</v>
      </c>
      <c r="V29" s="203">
        <f>ROUND(E29*U29,2)</f>
        <v>0.67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161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11</v>
      </c>
      <c r="B30" s="211" t="s">
        <v>727</v>
      </c>
      <c r="C30" s="212" t="s">
        <v>728</v>
      </c>
      <c r="D30" s="213" t="s">
        <v>237</v>
      </c>
      <c r="E30" s="214">
        <v>3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0.067</v>
      </c>
      <c r="Q30" s="203">
        <f>ROUND(E30*P30,2)</f>
        <v>0.2</v>
      </c>
      <c r="R30" s="203"/>
      <c r="S30" s="203" t="s">
        <v>159</v>
      </c>
      <c r="T30" s="203" t="s">
        <v>159</v>
      </c>
      <c r="U30" s="203">
        <v>0.31</v>
      </c>
      <c r="V30" s="203">
        <f>ROUND(E30*U30,2)</f>
        <v>0.93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161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12</v>
      </c>
      <c r="B31" s="211" t="s">
        <v>729</v>
      </c>
      <c r="C31" s="212" t="s">
        <v>730</v>
      </c>
      <c r="D31" s="213" t="s">
        <v>237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0.0347</v>
      </c>
      <c r="Q31" s="203">
        <f>ROUND(E31*P31,2)</f>
        <v>0.03</v>
      </c>
      <c r="R31" s="203"/>
      <c r="S31" s="203" t="s">
        <v>159</v>
      </c>
      <c r="T31" s="203" t="s">
        <v>159</v>
      </c>
      <c r="U31" s="203">
        <v>0.569</v>
      </c>
      <c r="V31" s="203">
        <f>ROUND(E31*U31,2)</f>
        <v>0.57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161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13</v>
      </c>
      <c r="B32" s="211" t="s">
        <v>548</v>
      </c>
      <c r="C32" s="212" t="s">
        <v>731</v>
      </c>
      <c r="D32" s="213" t="s">
        <v>237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0.00156</v>
      </c>
      <c r="Q32" s="203">
        <f>ROUND(E32*P32,2)</f>
        <v>0</v>
      </c>
      <c r="R32" s="203"/>
      <c r="S32" s="203" t="s">
        <v>159</v>
      </c>
      <c r="T32" s="203" t="s">
        <v>159</v>
      </c>
      <c r="U32" s="203">
        <v>0.217</v>
      </c>
      <c r="V32" s="203">
        <f>ROUND(E32*U32,2)</f>
        <v>0.22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161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33" ht="12.8">
      <c r="A33" s="187" t="s">
        <v>154</v>
      </c>
      <c r="B33" s="188" t="s">
        <v>106</v>
      </c>
      <c r="C33" s="189" t="s">
        <v>107</v>
      </c>
      <c r="D33" s="190"/>
      <c r="E33" s="191"/>
      <c r="F33" s="192"/>
      <c r="G33" s="193">
        <f>SUMIF(AG34:AG38,"&lt;&gt;NOR",G34:G38)</f>
        <v>0</v>
      </c>
      <c r="H33" s="194"/>
      <c r="I33" s="194">
        <f>SUM(I34:I38)</f>
        <v>0</v>
      </c>
      <c r="J33" s="194"/>
      <c r="K33" s="194">
        <f>SUM(K34:K38)</f>
        <v>0</v>
      </c>
      <c r="L33" s="194"/>
      <c r="M33" s="194">
        <f>SUM(M34:M38)</f>
        <v>0</v>
      </c>
      <c r="N33" s="194"/>
      <c r="O33" s="194">
        <f>SUM(O34:O38)</f>
        <v>0.07</v>
      </c>
      <c r="P33" s="194"/>
      <c r="Q33" s="194">
        <f>SUM(Q34:Q38)</f>
        <v>0</v>
      </c>
      <c r="R33" s="194"/>
      <c r="S33" s="194"/>
      <c r="T33" s="194"/>
      <c r="U33" s="194"/>
      <c r="V33" s="194">
        <f>SUM(V34:V38)</f>
        <v>6.94</v>
      </c>
      <c r="W33" s="194"/>
      <c r="X33" s="194"/>
      <c r="AG33" t="s">
        <v>155</v>
      </c>
    </row>
    <row r="34" spans="1:60" ht="12.8" outlineLevel="1">
      <c r="A34" s="210">
        <v>14</v>
      </c>
      <c r="B34" s="211" t="s">
        <v>503</v>
      </c>
      <c r="C34" s="212" t="s">
        <v>504</v>
      </c>
      <c r="D34" s="213" t="s">
        <v>181</v>
      </c>
      <c r="E34" s="214">
        <v>3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</v>
      </c>
      <c r="O34" s="203">
        <f>ROUND(E34*N34,2)</f>
        <v>0</v>
      </c>
      <c r="P34" s="203">
        <v>0</v>
      </c>
      <c r="Q34" s="203">
        <f>ROUND(E34*P34,2)</f>
        <v>0</v>
      </c>
      <c r="R34" s="203"/>
      <c r="S34" s="203" t="s">
        <v>159</v>
      </c>
      <c r="T34" s="203" t="s">
        <v>159</v>
      </c>
      <c r="U34" s="203">
        <v>1.5</v>
      </c>
      <c r="V34" s="203">
        <f>ROUND(E34*U34,2)</f>
        <v>4.5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161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9.4" outlineLevel="1">
      <c r="A35" s="210">
        <v>15</v>
      </c>
      <c r="B35" s="211" t="s">
        <v>505</v>
      </c>
      <c r="C35" s="212" t="s">
        <v>506</v>
      </c>
      <c r="D35" s="213" t="s">
        <v>181</v>
      </c>
      <c r="E35" s="214">
        <v>3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0.023</v>
      </c>
      <c r="O35" s="203">
        <f>ROUND(E35*N35,2)</f>
        <v>0.07</v>
      </c>
      <c r="P35" s="203">
        <v>0</v>
      </c>
      <c r="Q35" s="203">
        <f>ROUND(E35*P35,2)</f>
        <v>0</v>
      </c>
      <c r="R35" s="203" t="s">
        <v>182</v>
      </c>
      <c r="S35" s="203" t="s">
        <v>159</v>
      </c>
      <c r="T35" s="203" t="s">
        <v>159</v>
      </c>
      <c r="U35" s="203">
        <v>0</v>
      </c>
      <c r="V35" s="203">
        <f>ROUND(E35*U35,2)</f>
        <v>0</v>
      </c>
      <c r="W35" s="203"/>
      <c r="X35" s="203" t="s">
        <v>183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184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210">
        <v>16</v>
      </c>
      <c r="B36" s="211" t="s">
        <v>339</v>
      </c>
      <c r="C36" s="212" t="s">
        <v>340</v>
      </c>
      <c r="D36" s="213" t="s">
        <v>181</v>
      </c>
      <c r="E36" s="214">
        <v>3</v>
      </c>
      <c r="F36" s="215"/>
      <c r="G36" s="216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159</v>
      </c>
      <c r="T36" s="203" t="s">
        <v>159</v>
      </c>
      <c r="U36" s="203">
        <v>0.775</v>
      </c>
      <c r="V36" s="203">
        <f>ROUND(E36*U36,2)</f>
        <v>2.33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161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10">
        <v>17</v>
      </c>
      <c r="B37" s="211" t="s">
        <v>507</v>
      </c>
      <c r="C37" s="212" t="s">
        <v>508</v>
      </c>
      <c r="D37" s="213" t="s">
        <v>181</v>
      </c>
      <c r="E37" s="214">
        <v>3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0.00075</v>
      </c>
      <c r="O37" s="203">
        <f>ROUND(E37*N37,2)</f>
        <v>0</v>
      </c>
      <c r="P37" s="203">
        <v>0</v>
      </c>
      <c r="Q37" s="203">
        <f>ROUND(E37*P37,2)</f>
        <v>0</v>
      </c>
      <c r="R37" s="203" t="s">
        <v>182</v>
      </c>
      <c r="S37" s="203" t="s">
        <v>159</v>
      </c>
      <c r="T37" s="203" t="s">
        <v>159</v>
      </c>
      <c r="U37" s="203">
        <v>0</v>
      </c>
      <c r="V37" s="203">
        <f>ROUND(E37*U37,2)</f>
        <v>0</v>
      </c>
      <c r="W37" s="203"/>
      <c r="X37" s="203" t="s">
        <v>183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184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10">
        <v>18</v>
      </c>
      <c r="B38" s="211" t="s">
        <v>347</v>
      </c>
      <c r="C38" s="212" t="s">
        <v>348</v>
      </c>
      <c r="D38" s="213" t="s">
        <v>210</v>
      </c>
      <c r="E38" s="214">
        <v>0.0475</v>
      </c>
      <c r="F38" s="215"/>
      <c r="G38" s="216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159</v>
      </c>
      <c r="T38" s="203" t="s">
        <v>159</v>
      </c>
      <c r="U38" s="203">
        <v>2.255</v>
      </c>
      <c r="V38" s="203">
        <f>ROUND(E38*U38,2)</f>
        <v>0.11</v>
      </c>
      <c r="W38" s="203"/>
      <c r="X38" s="203" t="s">
        <v>211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212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33" ht="12.8">
      <c r="A39" s="187" t="s">
        <v>154</v>
      </c>
      <c r="B39" s="188" t="s">
        <v>108</v>
      </c>
      <c r="C39" s="189" t="s">
        <v>109</v>
      </c>
      <c r="D39" s="190"/>
      <c r="E39" s="191"/>
      <c r="F39" s="192"/>
      <c r="G39" s="193">
        <f>SUMIF(AG40:AG44,"&lt;&gt;NOR",G40:G44)</f>
        <v>0</v>
      </c>
      <c r="H39" s="194"/>
      <c r="I39" s="194">
        <f>SUM(I40:I44)</f>
        <v>0</v>
      </c>
      <c r="J39" s="194"/>
      <c r="K39" s="194">
        <f>SUM(K40:K44)</f>
        <v>0</v>
      </c>
      <c r="L39" s="194"/>
      <c r="M39" s="194">
        <f>SUM(M40:M44)</f>
        <v>0</v>
      </c>
      <c r="N39" s="194"/>
      <c r="O39" s="194">
        <f>SUM(O40:O44)</f>
        <v>0.37</v>
      </c>
      <c r="P39" s="194"/>
      <c r="Q39" s="194">
        <f>SUM(Q40:Q44)</f>
        <v>0.18</v>
      </c>
      <c r="R39" s="194"/>
      <c r="S39" s="194"/>
      <c r="T39" s="194"/>
      <c r="U39" s="194"/>
      <c r="V39" s="194">
        <f>SUM(V40:V44)</f>
        <v>57.33</v>
      </c>
      <c r="W39" s="194"/>
      <c r="X39" s="194"/>
      <c r="AG39" t="s">
        <v>155</v>
      </c>
    </row>
    <row r="40" spans="1:60" ht="12.8" outlineLevel="1">
      <c r="A40" s="195">
        <v>19</v>
      </c>
      <c r="B40" s="196" t="s">
        <v>509</v>
      </c>
      <c r="C40" s="197" t="s">
        <v>510</v>
      </c>
      <c r="D40" s="198" t="s">
        <v>158</v>
      </c>
      <c r="E40" s="199">
        <v>9.75</v>
      </c>
      <c r="F40" s="200"/>
      <c r="G40" s="201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</v>
      </c>
      <c r="O40" s="203">
        <f>ROUND(E40*N40,2)</f>
        <v>0</v>
      </c>
      <c r="P40" s="203">
        <v>0.018</v>
      </c>
      <c r="Q40" s="203">
        <f>ROUND(E40*P40,2)</f>
        <v>0.18</v>
      </c>
      <c r="R40" s="203"/>
      <c r="S40" s="203" t="s">
        <v>159</v>
      </c>
      <c r="T40" s="203" t="s">
        <v>159</v>
      </c>
      <c r="U40" s="203">
        <v>0.781</v>
      </c>
      <c r="V40" s="203">
        <f>ROUND(E40*U40,2)</f>
        <v>7.61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161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8" outlineLevel="1">
      <c r="A41" s="205"/>
      <c r="B41" s="206"/>
      <c r="C41" s="207" t="s">
        <v>732</v>
      </c>
      <c r="D41" s="208"/>
      <c r="E41" s="209">
        <v>9.75</v>
      </c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  <c r="Z41" s="204"/>
      <c r="AA41" s="204"/>
      <c r="AB41" s="204"/>
      <c r="AC41" s="204"/>
      <c r="AD41" s="204"/>
      <c r="AE41" s="204"/>
      <c r="AF41" s="204"/>
      <c r="AG41" s="204" t="s">
        <v>163</v>
      </c>
      <c r="AH41" s="204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19.4" outlineLevel="1">
      <c r="A42" s="210">
        <v>20</v>
      </c>
      <c r="B42" s="211" t="s">
        <v>512</v>
      </c>
      <c r="C42" s="212" t="s">
        <v>513</v>
      </c>
      <c r="D42" s="213" t="s">
        <v>158</v>
      </c>
      <c r="E42" s="214">
        <v>51.6</v>
      </c>
      <c r="F42" s="215"/>
      <c r="G42" s="216">
        <f>ROUND(E42*F42,2)</f>
        <v>0</v>
      </c>
      <c r="H42" s="202"/>
      <c r="I42" s="203">
        <f>ROUND(E42*H42,2)</f>
        <v>0</v>
      </c>
      <c r="J42" s="202"/>
      <c r="K42" s="203">
        <f>ROUND(E42*J42,2)</f>
        <v>0</v>
      </c>
      <c r="L42" s="203">
        <v>21</v>
      </c>
      <c r="M42" s="203">
        <f>G42*(1+L42/100)</f>
        <v>0</v>
      </c>
      <c r="N42" s="203">
        <v>0.00288</v>
      </c>
      <c r="O42" s="203">
        <f>ROUND(E42*N42,2)</f>
        <v>0.15</v>
      </c>
      <c r="P42" s="203">
        <v>0</v>
      </c>
      <c r="Q42" s="203">
        <f>ROUND(E42*P42,2)</f>
        <v>0</v>
      </c>
      <c r="R42" s="203"/>
      <c r="S42" s="203" t="s">
        <v>159</v>
      </c>
      <c r="T42" s="203" t="s">
        <v>159</v>
      </c>
      <c r="U42" s="203">
        <v>0.52</v>
      </c>
      <c r="V42" s="203">
        <f>ROUND(E42*U42,2)</f>
        <v>26.83</v>
      </c>
      <c r="W42" s="203"/>
      <c r="X42" s="203" t="s">
        <v>160</v>
      </c>
      <c r="Y42" s="204"/>
      <c r="Z42" s="204"/>
      <c r="AA42" s="204"/>
      <c r="AB42" s="204"/>
      <c r="AC42" s="204"/>
      <c r="AD42" s="204"/>
      <c r="AE42" s="204"/>
      <c r="AF42" s="204"/>
      <c r="AG42" s="204" t="s">
        <v>161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9.4" outlineLevel="1">
      <c r="A43" s="210">
        <v>21</v>
      </c>
      <c r="B43" s="211" t="s">
        <v>514</v>
      </c>
      <c r="C43" s="212" t="s">
        <v>515</v>
      </c>
      <c r="D43" s="213" t="s">
        <v>158</v>
      </c>
      <c r="E43" s="214">
        <v>51.6</v>
      </c>
      <c r="F43" s="215"/>
      <c r="G43" s="216">
        <f>ROUND(E43*F43,2)</f>
        <v>0</v>
      </c>
      <c r="H43" s="202"/>
      <c r="I43" s="203">
        <f>ROUND(E43*H43,2)</f>
        <v>0</v>
      </c>
      <c r="J43" s="202"/>
      <c r="K43" s="203">
        <f>ROUND(E43*J43,2)</f>
        <v>0</v>
      </c>
      <c r="L43" s="203">
        <v>21</v>
      </c>
      <c r="M43" s="203">
        <f>G43*(1+L43/100)</f>
        <v>0</v>
      </c>
      <c r="N43" s="203">
        <v>0.0042</v>
      </c>
      <c r="O43" s="203">
        <f>ROUND(E43*N43,2)</f>
        <v>0.22</v>
      </c>
      <c r="P43" s="203">
        <v>0</v>
      </c>
      <c r="Q43" s="203">
        <f>ROUND(E43*P43,2)</f>
        <v>0</v>
      </c>
      <c r="R43" s="203"/>
      <c r="S43" s="203" t="s">
        <v>159</v>
      </c>
      <c r="T43" s="203" t="s">
        <v>159</v>
      </c>
      <c r="U43" s="203">
        <v>0.42</v>
      </c>
      <c r="V43" s="203">
        <f>ROUND(E43*U43,2)</f>
        <v>21.67</v>
      </c>
      <c r="W43" s="203"/>
      <c r="X43" s="203" t="s">
        <v>160</v>
      </c>
      <c r="Y43" s="204"/>
      <c r="Z43" s="204"/>
      <c r="AA43" s="204"/>
      <c r="AB43" s="204"/>
      <c r="AC43" s="204"/>
      <c r="AD43" s="204"/>
      <c r="AE43" s="204"/>
      <c r="AF43" s="204"/>
      <c r="AG43" s="204" t="s">
        <v>161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10">
        <v>22</v>
      </c>
      <c r="B44" s="211" t="s">
        <v>221</v>
      </c>
      <c r="C44" s="212" t="s">
        <v>222</v>
      </c>
      <c r="D44" s="213" t="s">
        <v>210</v>
      </c>
      <c r="E44" s="214">
        <v>0.36533</v>
      </c>
      <c r="F44" s="215"/>
      <c r="G44" s="216">
        <f>ROUND(E44*F44,2)</f>
        <v>0</v>
      </c>
      <c r="H44" s="202"/>
      <c r="I44" s="203">
        <f>ROUND(E44*H44,2)</f>
        <v>0</v>
      </c>
      <c r="J44" s="202"/>
      <c r="K44" s="203">
        <f>ROUND(E44*J44,2)</f>
        <v>0</v>
      </c>
      <c r="L44" s="203">
        <v>21</v>
      </c>
      <c r="M44" s="203">
        <f>G44*(1+L44/100)</f>
        <v>0</v>
      </c>
      <c r="N44" s="203">
        <v>0</v>
      </c>
      <c r="O44" s="203">
        <f>ROUND(E44*N44,2)</f>
        <v>0</v>
      </c>
      <c r="P44" s="203">
        <v>0</v>
      </c>
      <c r="Q44" s="203">
        <f>ROUND(E44*P44,2)</f>
        <v>0</v>
      </c>
      <c r="R44" s="203"/>
      <c r="S44" s="203" t="s">
        <v>159</v>
      </c>
      <c r="T44" s="203" t="s">
        <v>159</v>
      </c>
      <c r="U44" s="203">
        <v>3.327</v>
      </c>
      <c r="V44" s="203">
        <f>ROUND(E44*U44,2)</f>
        <v>1.22</v>
      </c>
      <c r="W44" s="203"/>
      <c r="X44" s="203" t="s">
        <v>211</v>
      </c>
      <c r="Y44" s="204"/>
      <c r="Z44" s="204"/>
      <c r="AA44" s="204"/>
      <c r="AB44" s="204"/>
      <c r="AC44" s="204"/>
      <c r="AD44" s="204"/>
      <c r="AE44" s="204"/>
      <c r="AF44" s="204"/>
      <c r="AG44" s="204" t="s">
        <v>212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33" ht="12.8">
      <c r="A45" s="187" t="s">
        <v>154</v>
      </c>
      <c r="B45" s="188" t="s">
        <v>112</v>
      </c>
      <c r="C45" s="189" t="s">
        <v>113</v>
      </c>
      <c r="D45" s="190"/>
      <c r="E45" s="191"/>
      <c r="F45" s="192"/>
      <c r="G45" s="193">
        <f>SUMIF(AG46:AG52,"&lt;&gt;NOR",G46:G52)</f>
        <v>0</v>
      </c>
      <c r="H45" s="194"/>
      <c r="I45" s="194">
        <f>SUM(I46:I52)</f>
        <v>0</v>
      </c>
      <c r="J45" s="194"/>
      <c r="K45" s="194">
        <f>SUM(K46:K52)</f>
        <v>0</v>
      </c>
      <c r="L45" s="194"/>
      <c r="M45" s="194">
        <f>SUM(M46:M52)</f>
        <v>0</v>
      </c>
      <c r="N45" s="194"/>
      <c r="O45" s="194">
        <f>SUM(O46:O52)</f>
        <v>0.24</v>
      </c>
      <c r="P45" s="194"/>
      <c r="Q45" s="194">
        <f>SUM(Q46:Q52)</f>
        <v>0.06</v>
      </c>
      <c r="R45" s="194"/>
      <c r="S45" s="194"/>
      <c r="T45" s="194"/>
      <c r="U45" s="194"/>
      <c r="V45" s="194">
        <f>SUM(V46:V52)</f>
        <v>51.34</v>
      </c>
      <c r="W45" s="194"/>
      <c r="X45" s="194"/>
      <c r="AG45" t="s">
        <v>155</v>
      </c>
    </row>
    <row r="46" spans="1:60" ht="12.8" outlineLevel="1">
      <c r="A46" s="195">
        <v>23</v>
      </c>
      <c r="B46" s="196" t="s">
        <v>520</v>
      </c>
      <c r="C46" s="197" t="s">
        <v>521</v>
      </c>
      <c r="D46" s="198" t="s">
        <v>158</v>
      </c>
      <c r="E46" s="199">
        <v>60.07</v>
      </c>
      <c r="F46" s="200"/>
      <c r="G46" s="201">
        <f>ROUND(E46*F46,2)</f>
        <v>0</v>
      </c>
      <c r="H46" s="202"/>
      <c r="I46" s="203">
        <f>ROUND(E46*H46,2)</f>
        <v>0</v>
      </c>
      <c r="J46" s="202"/>
      <c r="K46" s="203">
        <f>ROUND(E46*J46,2)</f>
        <v>0</v>
      </c>
      <c r="L46" s="203">
        <v>21</v>
      </c>
      <c r="M46" s="203">
        <f>G46*(1+L46/100)</f>
        <v>0</v>
      </c>
      <c r="N46" s="203">
        <v>0</v>
      </c>
      <c r="O46" s="203">
        <f>ROUND(E46*N46,2)</f>
        <v>0</v>
      </c>
      <c r="P46" s="203">
        <v>0.001</v>
      </c>
      <c r="Q46" s="203">
        <f>ROUND(E46*P46,2)</f>
        <v>0.06</v>
      </c>
      <c r="R46" s="203"/>
      <c r="S46" s="203" t="s">
        <v>159</v>
      </c>
      <c r="T46" s="203" t="s">
        <v>159</v>
      </c>
      <c r="U46" s="203">
        <v>0.255</v>
      </c>
      <c r="V46" s="203">
        <f>ROUND(E46*U46,2)</f>
        <v>15.32</v>
      </c>
      <c r="W46" s="203"/>
      <c r="X46" s="203" t="s">
        <v>160</v>
      </c>
      <c r="Y46" s="204"/>
      <c r="Z46" s="204"/>
      <c r="AA46" s="204"/>
      <c r="AB46" s="204"/>
      <c r="AC46" s="204"/>
      <c r="AD46" s="204"/>
      <c r="AE46" s="204"/>
      <c r="AF46" s="204"/>
      <c r="AG46" s="204" t="s">
        <v>161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ht="12.8" outlineLevel="1">
      <c r="A47" s="205"/>
      <c r="B47" s="206"/>
      <c r="C47" s="207" t="s">
        <v>733</v>
      </c>
      <c r="D47" s="208"/>
      <c r="E47" s="209">
        <v>60.07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4"/>
      <c r="Z47" s="204"/>
      <c r="AA47" s="204"/>
      <c r="AB47" s="204"/>
      <c r="AC47" s="204"/>
      <c r="AD47" s="204"/>
      <c r="AE47" s="204"/>
      <c r="AF47" s="204"/>
      <c r="AG47" s="204" t="s">
        <v>163</v>
      </c>
      <c r="AH47" s="204">
        <v>0</v>
      </c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ht="12.8" outlineLevel="1">
      <c r="A48" s="210">
        <v>24</v>
      </c>
      <c r="B48" s="211" t="s">
        <v>522</v>
      </c>
      <c r="C48" s="212" t="s">
        <v>523</v>
      </c>
      <c r="D48" s="213" t="s">
        <v>158</v>
      </c>
      <c r="E48" s="214">
        <v>60</v>
      </c>
      <c r="F48" s="215"/>
      <c r="G48" s="216">
        <f>ROUND(E48*F48,2)</f>
        <v>0</v>
      </c>
      <c r="H48" s="202"/>
      <c r="I48" s="203">
        <f>ROUND(E48*H48,2)</f>
        <v>0</v>
      </c>
      <c r="J48" s="202"/>
      <c r="K48" s="203">
        <f>ROUND(E48*J48,2)</f>
        <v>0</v>
      </c>
      <c r="L48" s="203">
        <v>21</v>
      </c>
      <c r="M48" s="203">
        <f>G48*(1+L48/100)</f>
        <v>0</v>
      </c>
      <c r="N48" s="203">
        <v>0</v>
      </c>
      <c r="O48" s="203">
        <f>ROUND(E48*N48,2)</f>
        <v>0</v>
      </c>
      <c r="P48" s="203">
        <v>0</v>
      </c>
      <c r="Q48" s="203">
        <f>ROUND(E48*P48,2)</f>
        <v>0</v>
      </c>
      <c r="R48" s="203"/>
      <c r="S48" s="203" t="s">
        <v>159</v>
      </c>
      <c r="T48" s="203" t="s">
        <v>159</v>
      </c>
      <c r="U48" s="203">
        <v>0.046</v>
      </c>
      <c r="V48" s="203">
        <f>ROUND(E48*U48,2)</f>
        <v>2.76</v>
      </c>
      <c r="W48" s="203"/>
      <c r="X48" s="203" t="s">
        <v>160</v>
      </c>
      <c r="Y48" s="204"/>
      <c r="Z48" s="204"/>
      <c r="AA48" s="204"/>
      <c r="AB48" s="204"/>
      <c r="AC48" s="204"/>
      <c r="AD48" s="204"/>
      <c r="AE48" s="204"/>
      <c r="AF48" s="204"/>
      <c r="AG48" s="204" t="s">
        <v>161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19.4" outlineLevel="1">
      <c r="A49" s="210">
        <v>25</v>
      </c>
      <c r="B49" s="211" t="s">
        <v>525</v>
      </c>
      <c r="C49" s="212" t="s">
        <v>734</v>
      </c>
      <c r="D49" s="213" t="s">
        <v>158</v>
      </c>
      <c r="E49" s="214">
        <v>60</v>
      </c>
      <c r="F49" s="215"/>
      <c r="G49" s="216">
        <f>ROUND(E49*F49,2)</f>
        <v>0</v>
      </c>
      <c r="H49" s="202"/>
      <c r="I49" s="203">
        <f>ROUND(E49*H49,2)</f>
        <v>0</v>
      </c>
      <c r="J49" s="202"/>
      <c r="K49" s="203">
        <f>ROUND(E49*J49,2)</f>
        <v>0</v>
      </c>
      <c r="L49" s="203">
        <v>21</v>
      </c>
      <c r="M49" s="203">
        <f>G49*(1+L49/100)</f>
        <v>0</v>
      </c>
      <c r="N49" s="203">
        <v>0.00407</v>
      </c>
      <c r="O49" s="203">
        <f>ROUND(E49*N49,2)</f>
        <v>0.24</v>
      </c>
      <c r="P49" s="203">
        <v>0</v>
      </c>
      <c r="Q49" s="203">
        <f>ROUND(E49*P49,2)</f>
        <v>0</v>
      </c>
      <c r="R49" s="203"/>
      <c r="S49" s="203" t="s">
        <v>159</v>
      </c>
      <c r="T49" s="203" t="s">
        <v>159</v>
      </c>
      <c r="U49" s="203">
        <v>0.45</v>
      </c>
      <c r="V49" s="203">
        <f>ROUND(E49*U49,2)</f>
        <v>27</v>
      </c>
      <c r="W49" s="203"/>
      <c r="X49" s="203" t="s">
        <v>160</v>
      </c>
      <c r="Y49" s="204"/>
      <c r="Z49" s="204"/>
      <c r="AA49" s="204"/>
      <c r="AB49" s="204"/>
      <c r="AC49" s="204"/>
      <c r="AD49" s="204"/>
      <c r="AE49" s="204"/>
      <c r="AF49" s="204"/>
      <c r="AG49" s="204" t="s">
        <v>161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19.4" outlineLevel="1">
      <c r="A50" s="195">
        <v>26</v>
      </c>
      <c r="B50" s="196" t="s">
        <v>527</v>
      </c>
      <c r="C50" s="197" t="s">
        <v>735</v>
      </c>
      <c r="D50" s="198" t="s">
        <v>178</v>
      </c>
      <c r="E50" s="199">
        <v>43.65</v>
      </c>
      <c r="F50" s="200"/>
      <c r="G50" s="201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8E-05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159</v>
      </c>
      <c r="T50" s="203" t="s">
        <v>159</v>
      </c>
      <c r="U50" s="203">
        <v>0.1372</v>
      </c>
      <c r="V50" s="203">
        <f>ROUND(E50*U50,2)</f>
        <v>5.99</v>
      </c>
      <c r="W50" s="203"/>
      <c r="X50" s="203" t="s">
        <v>160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161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05"/>
      <c r="B51" s="206"/>
      <c r="C51" s="207" t="s">
        <v>736</v>
      </c>
      <c r="D51" s="208"/>
      <c r="E51" s="209">
        <v>43.65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4"/>
      <c r="Z51" s="204"/>
      <c r="AA51" s="204"/>
      <c r="AB51" s="204"/>
      <c r="AC51" s="204"/>
      <c r="AD51" s="204"/>
      <c r="AE51" s="204"/>
      <c r="AF51" s="204"/>
      <c r="AG51" s="204" t="s">
        <v>163</v>
      </c>
      <c r="AH51" s="204">
        <v>0</v>
      </c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27</v>
      </c>
      <c r="B52" s="211" t="s">
        <v>530</v>
      </c>
      <c r="C52" s="212" t="s">
        <v>531</v>
      </c>
      <c r="D52" s="213" t="s">
        <v>210</v>
      </c>
      <c r="E52" s="214">
        <v>0.24769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159</v>
      </c>
      <c r="T52" s="203" t="s">
        <v>159</v>
      </c>
      <c r="U52" s="203">
        <v>1.091</v>
      </c>
      <c r="V52" s="203">
        <f>ROUND(E52*U52,2)</f>
        <v>0.27</v>
      </c>
      <c r="W52" s="203"/>
      <c r="X52" s="203" t="s">
        <v>211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212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33" ht="12.8">
      <c r="A53" s="187" t="s">
        <v>154</v>
      </c>
      <c r="B53" s="188" t="s">
        <v>114</v>
      </c>
      <c r="C53" s="189" t="s">
        <v>115</v>
      </c>
      <c r="D53" s="190"/>
      <c r="E53" s="191"/>
      <c r="F53" s="192"/>
      <c r="G53" s="193">
        <f>SUMIF(AG54:AG64,"&lt;&gt;NOR",G54:G64)</f>
        <v>0</v>
      </c>
      <c r="H53" s="194"/>
      <c r="I53" s="194">
        <f>SUM(I54:I64)</f>
        <v>0</v>
      </c>
      <c r="J53" s="194"/>
      <c r="K53" s="194">
        <f>SUM(K54:K64)</f>
        <v>0</v>
      </c>
      <c r="L53" s="194"/>
      <c r="M53" s="194">
        <f>SUM(M54:M64)</f>
        <v>0</v>
      </c>
      <c r="N53" s="194"/>
      <c r="O53" s="194">
        <f>SUM(O54:O64)</f>
        <v>0.23</v>
      </c>
      <c r="P53" s="194"/>
      <c r="Q53" s="194">
        <f>SUM(Q54:Q64)</f>
        <v>0</v>
      </c>
      <c r="R53" s="194"/>
      <c r="S53" s="194"/>
      <c r="T53" s="194"/>
      <c r="U53" s="194"/>
      <c r="V53" s="194">
        <f>SUM(V54:V64)</f>
        <v>13.57</v>
      </c>
      <c r="W53" s="194"/>
      <c r="X53" s="194"/>
      <c r="AG53" t="s">
        <v>155</v>
      </c>
    </row>
    <row r="54" spans="1:60" ht="12.8" outlineLevel="1">
      <c r="A54" s="195">
        <v>28</v>
      </c>
      <c r="B54" s="196" t="s">
        <v>364</v>
      </c>
      <c r="C54" s="197" t="s">
        <v>365</v>
      </c>
      <c r="D54" s="198" t="s">
        <v>158</v>
      </c>
      <c r="E54" s="199">
        <v>11.856</v>
      </c>
      <c r="F54" s="200"/>
      <c r="G54" s="201">
        <f>ROUND(E54*F54,2)</f>
        <v>0</v>
      </c>
      <c r="H54" s="202"/>
      <c r="I54" s="203">
        <f>ROUND(E54*H54,2)</f>
        <v>0</v>
      </c>
      <c r="J54" s="202"/>
      <c r="K54" s="203">
        <f>ROUND(E54*J54,2)</f>
        <v>0</v>
      </c>
      <c r="L54" s="203">
        <v>21</v>
      </c>
      <c r="M54" s="203">
        <f>G54*(1+L54/100)</f>
        <v>0</v>
      </c>
      <c r="N54" s="203">
        <v>0.00021</v>
      </c>
      <c r="O54" s="203">
        <f>ROUND(E54*N54,2)</f>
        <v>0</v>
      </c>
      <c r="P54" s="203">
        <v>0</v>
      </c>
      <c r="Q54" s="203">
        <f>ROUND(E54*P54,2)</f>
        <v>0</v>
      </c>
      <c r="R54" s="203"/>
      <c r="S54" s="203" t="s">
        <v>159</v>
      </c>
      <c r="T54" s="203" t="s">
        <v>159</v>
      </c>
      <c r="U54" s="203">
        <v>0.05</v>
      </c>
      <c r="V54" s="203">
        <f>ROUND(E54*U54,2)</f>
        <v>0.59</v>
      </c>
      <c r="W54" s="203"/>
      <c r="X54" s="203" t="s">
        <v>160</v>
      </c>
      <c r="Y54" s="204"/>
      <c r="Z54" s="204"/>
      <c r="AA54" s="204"/>
      <c r="AB54" s="204"/>
      <c r="AC54" s="204"/>
      <c r="AD54" s="204"/>
      <c r="AE54" s="204"/>
      <c r="AF54" s="204"/>
      <c r="AG54" s="204" t="s">
        <v>161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12.8" outlineLevel="1">
      <c r="A55" s="205"/>
      <c r="B55" s="206"/>
      <c r="C55" s="207" t="s">
        <v>737</v>
      </c>
      <c r="D55" s="208"/>
      <c r="E55" s="209">
        <v>6.636</v>
      </c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4"/>
      <c r="Z55" s="204"/>
      <c r="AA55" s="204"/>
      <c r="AB55" s="204"/>
      <c r="AC55" s="204"/>
      <c r="AD55" s="204"/>
      <c r="AE55" s="204"/>
      <c r="AF55" s="204"/>
      <c r="AG55" s="204" t="s">
        <v>163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8" outlineLevel="1">
      <c r="A56" s="205"/>
      <c r="B56" s="206"/>
      <c r="C56" s="207" t="s">
        <v>738</v>
      </c>
      <c r="D56" s="208"/>
      <c r="E56" s="209">
        <v>5.22</v>
      </c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4"/>
      <c r="Z56" s="204"/>
      <c r="AA56" s="204"/>
      <c r="AB56" s="204"/>
      <c r="AC56" s="204"/>
      <c r="AD56" s="204"/>
      <c r="AE56" s="204"/>
      <c r="AF56" s="204"/>
      <c r="AG56" s="204" t="s">
        <v>163</v>
      </c>
      <c r="AH56" s="204">
        <v>0</v>
      </c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12.8" outlineLevel="1">
      <c r="A57" s="210">
        <v>29</v>
      </c>
      <c r="B57" s="211" t="s">
        <v>367</v>
      </c>
      <c r="C57" s="212" t="s">
        <v>368</v>
      </c>
      <c r="D57" s="213" t="s">
        <v>158</v>
      </c>
      <c r="E57" s="214">
        <v>11.856</v>
      </c>
      <c r="F57" s="215"/>
      <c r="G57" s="216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0.00524</v>
      </c>
      <c r="O57" s="203">
        <f>ROUND(E57*N57,2)</f>
        <v>0.06</v>
      </c>
      <c r="P57" s="203">
        <v>0</v>
      </c>
      <c r="Q57" s="203">
        <f>ROUND(E57*P57,2)</f>
        <v>0</v>
      </c>
      <c r="R57" s="203"/>
      <c r="S57" s="203" t="s">
        <v>159</v>
      </c>
      <c r="T57" s="203" t="s">
        <v>159</v>
      </c>
      <c r="U57" s="203">
        <v>0.9584</v>
      </c>
      <c r="V57" s="203">
        <f>ROUND(E57*U57,2)</f>
        <v>11.36</v>
      </c>
      <c r="W57" s="203"/>
      <c r="X57" s="203" t="s">
        <v>160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161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2.8" outlineLevel="1">
      <c r="A58" s="210">
        <v>30</v>
      </c>
      <c r="B58" s="211" t="s">
        <v>369</v>
      </c>
      <c r="C58" s="212" t="s">
        <v>370</v>
      </c>
      <c r="D58" s="213" t="s">
        <v>158</v>
      </c>
      <c r="E58" s="214">
        <v>11.856</v>
      </c>
      <c r="F58" s="215"/>
      <c r="G58" s="216">
        <f>ROUND(E58*F58,2)</f>
        <v>0</v>
      </c>
      <c r="H58" s="202"/>
      <c r="I58" s="203">
        <f>ROUND(E58*H58,2)</f>
        <v>0</v>
      </c>
      <c r="J58" s="202"/>
      <c r="K58" s="203">
        <f>ROUND(E58*J58,2)</f>
        <v>0</v>
      </c>
      <c r="L58" s="203">
        <v>21</v>
      </c>
      <c r="M58" s="203">
        <f>G58*(1+L58/100)</f>
        <v>0</v>
      </c>
      <c r="N58" s="203">
        <v>0.00011</v>
      </c>
      <c r="O58" s="203">
        <f>ROUND(E58*N58,2)</f>
        <v>0</v>
      </c>
      <c r="P58" s="203">
        <v>0</v>
      </c>
      <c r="Q58" s="203">
        <f>ROUND(E58*P58,2)</f>
        <v>0</v>
      </c>
      <c r="R58" s="203"/>
      <c r="S58" s="203" t="s">
        <v>159</v>
      </c>
      <c r="T58" s="203" t="s">
        <v>159</v>
      </c>
      <c r="U58" s="203">
        <v>0</v>
      </c>
      <c r="V58" s="203">
        <f>ROUND(E58*U58,2)</f>
        <v>0</v>
      </c>
      <c r="W58" s="203"/>
      <c r="X58" s="203" t="s">
        <v>160</v>
      </c>
      <c r="Y58" s="204"/>
      <c r="Z58" s="204"/>
      <c r="AA58" s="204"/>
      <c r="AB58" s="204"/>
      <c r="AC58" s="204"/>
      <c r="AD58" s="204"/>
      <c r="AE58" s="204"/>
      <c r="AF58" s="204"/>
      <c r="AG58" s="204" t="s">
        <v>161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3.5" customHeight="1" outlineLevel="1">
      <c r="A59" s="210">
        <v>31</v>
      </c>
      <c r="B59" s="211" t="s">
        <v>371</v>
      </c>
      <c r="C59" s="212" t="s">
        <v>372</v>
      </c>
      <c r="D59" s="213" t="s">
        <v>181</v>
      </c>
      <c r="E59" s="214">
        <v>8</v>
      </c>
      <c r="F59" s="215"/>
      <c r="G59" s="216">
        <f>ROUND(E59*F59,2)</f>
        <v>0</v>
      </c>
      <c r="H59" s="202"/>
      <c r="I59" s="203">
        <f>ROUND(E59*H59,2)</f>
        <v>0</v>
      </c>
      <c r="J59" s="202"/>
      <c r="K59" s="203">
        <f>ROUND(E59*J59,2)</f>
        <v>0</v>
      </c>
      <c r="L59" s="203">
        <v>21</v>
      </c>
      <c r="M59" s="203">
        <f>G59*(1+L59/100)</f>
        <v>0</v>
      </c>
      <c r="N59" s="203">
        <v>0</v>
      </c>
      <c r="O59" s="203">
        <f>ROUND(E59*N59,2)</f>
        <v>0</v>
      </c>
      <c r="P59" s="203">
        <v>0</v>
      </c>
      <c r="Q59" s="203">
        <f>ROUND(E59*P59,2)</f>
        <v>0</v>
      </c>
      <c r="R59" s="203"/>
      <c r="S59" s="203" t="s">
        <v>159</v>
      </c>
      <c r="T59" s="203" t="s">
        <v>159</v>
      </c>
      <c r="U59" s="203">
        <v>0.1</v>
      </c>
      <c r="V59" s="203">
        <f>ROUND(E59*U59,2)</f>
        <v>0.8</v>
      </c>
      <c r="W59" s="203"/>
      <c r="X59" s="203" t="s">
        <v>160</v>
      </c>
      <c r="Y59" s="204"/>
      <c r="Z59" s="204"/>
      <c r="AA59" s="204"/>
      <c r="AB59" s="204"/>
      <c r="AC59" s="204"/>
      <c r="AD59" s="204"/>
      <c r="AE59" s="204"/>
      <c r="AF59" s="204"/>
      <c r="AG59" s="204" t="s">
        <v>161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3.5" customHeight="1" outlineLevel="1">
      <c r="A60" s="210">
        <v>32</v>
      </c>
      <c r="B60" s="211" t="s">
        <v>373</v>
      </c>
      <c r="C60" s="212" t="s">
        <v>374</v>
      </c>
      <c r="D60" s="213" t="s">
        <v>181</v>
      </c>
      <c r="E60" s="214">
        <v>4</v>
      </c>
      <c r="F60" s="215"/>
      <c r="G60" s="216">
        <f>ROUND(E60*F60,2)</f>
        <v>0</v>
      </c>
      <c r="H60" s="202"/>
      <c r="I60" s="203">
        <f>ROUND(E60*H60,2)</f>
        <v>0</v>
      </c>
      <c r="J60" s="202"/>
      <c r="K60" s="203">
        <f>ROUND(E60*J60,2)</f>
        <v>0</v>
      </c>
      <c r="L60" s="203">
        <v>21</v>
      </c>
      <c r="M60" s="203">
        <f>G60*(1+L60/100)</f>
        <v>0</v>
      </c>
      <c r="N60" s="203">
        <v>0</v>
      </c>
      <c r="O60" s="203">
        <f>ROUND(E60*N60,2)</f>
        <v>0</v>
      </c>
      <c r="P60" s="203">
        <v>0</v>
      </c>
      <c r="Q60" s="203">
        <f>ROUND(E60*P60,2)</f>
        <v>0</v>
      </c>
      <c r="R60" s="203"/>
      <c r="S60" s="203" t="s">
        <v>159</v>
      </c>
      <c r="T60" s="203" t="s">
        <v>159</v>
      </c>
      <c r="U60" s="203">
        <v>0.11</v>
      </c>
      <c r="V60" s="203">
        <f>ROUND(E60*U60,2)</f>
        <v>0.44</v>
      </c>
      <c r="W60" s="203"/>
      <c r="X60" s="203" t="s">
        <v>160</v>
      </c>
      <c r="Y60" s="204"/>
      <c r="Z60" s="204"/>
      <c r="AA60" s="204"/>
      <c r="AB60" s="204"/>
      <c r="AC60" s="204"/>
      <c r="AD60" s="204"/>
      <c r="AE60" s="204"/>
      <c r="AF60" s="204"/>
      <c r="AG60" s="204" t="s">
        <v>161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19.4" outlineLevel="1">
      <c r="A61" s="195">
        <v>33</v>
      </c>
      <c r="B61" s="196" t="s">
        <v>375</v>
      </c>
      <c r="C61" s="197" t="s">
        <v>376</v>
      </c>
      <c r="D61" s="198" t="s">
        <v>158</v>
      </c>
      <c r="E61" s="199">
        <v>12.4488</v>
      </c>
      <c r="F61" s="200"/>
      <c r="G61" s="201">
        <f>ROUND(E61*F61,2)</f>
        <v>0</v>
      </c>
      <c r="H61" s="202"/>
      <c r="I61" s="203">
        <f>ROUND(E61*H61,2)</f>
        <v>0</v>
      </c>
      <c r="J61" s="202"/>
      <c r="K61" s="203">
        <f>ROUND(E61*J61,2)</f>
        <v>0</v>
      </c>
      <c r="L61" s="203">
        <v>21</v>
      </c>
      <c r="M61" s="203">
        <f>G61*(1+L61/100)</f>
        <v>0</v>
      </c>
      <c r="N61" s="203">
        <v>0.0136</v>
      </c>
      <c r="O61" s="203">
        <f>ROUND(E61*N61,2)</f>
        <v>0.17</v>
      </c>
      <c r="P61" s="203">
        <v>0</v>
      </c>
      <c r="Q61" s="203">
        <f>ROUND(E61*P61,2)</f>
        <v>0</v>
      </c>
      <c r="R61" s="203" t="s">
        <v>182</v>
      </c>
      <c r="S61" s="203" t="s">
        <v>159</v>
      </c>
      <c r="T61" s="203" t="s">
        <v>219</v>
      </c>
      <c r="U61" s="203">
        <v>0</v>
      </c>
      <c r="V61" s="203">
        <f>ROUND(E61*U61,2)</f>
        <v>0</v>
      </c>
      <c r="W61" s="203"/>
      <c r="X61" s="203" t="s">
        <v>183</v>
      </c>
      <c r="Y61" s="204"/>
      <c r="Z61" s="204"/>
      <c r="AA61" s="204"/>
      <c r="AB61" s="204"/>
      <c r="AC61" s="204"/>
      <c r="AD61" s="204"/>
      <c r="AE61" s="204"/>
      <c r="AF61" s="204"/>
      <c r="AG61" s="204" t="s">
        <v>184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12.8" outlineLevel="1">
      <c r="A62" s="205"/>
      <c r="B62" s="206"/>
      <c r="C62" s="207" t="s">
        <v>739</v>
      </c>
      <c r="D62" s="208"/>
      <c r="E62" s="209">
        <v>11.856</v>
      </c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Z62" s="204"/>
      <c r="AA62" s="204"/>
      <c r="AB62" s="204"/>
      <c r="AC62" s="204"/>
      <c r="AD62" s="204"/>
      <c r="AE62" s="204"/>
      <c r="AF62" s="204"/>
      <c r="AG62" s="204" t="s">
        <v>163</v>
      </c>
      <c r="AH62" s="204">
        <v>0</v>
      </c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12.8" outlineLevel="1">
      <c r="A63" s="205"/>
      <c r="B63" s="206"/>
      <c r="C63" s="217" t="s">
        <v>193</v>
      </c>
      <c r="D63" s="218"/>
      <c r="E63" s="219">
        <v>0.5928</v>
      </c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4"/>
      <c r="Z63" s="204"/>
      <c r="AA63" s="204"/>
      <c r="AB63" s="204"/>
      <c r="AC63" s="204"/>
      <c r="AD63" s="204"/>
      <c r="AE63" s="204"/>
      <c r="AF63" s="204"/>
      <c r="AG63" s="204" t="s">
        <v>163</v>
      </c>
      <c r="AH63" s="204">
        <v>4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12.8" outlineLevel="1">
      <c r="A64" s="210">
        <v>34</v>
      </c>
      <c r="B64" s="211" t="s">
        <v>378</v>
      </c>
      <c r="C64" s="212" t="s">
        <v>379</v>
      </c>
      <c r="D64" s="213" t="s">
        <v>210</v>
      </c>
      <c r="E64" s="214">
        <v>0.23522</v>
      </c>
      <c r="F64" s="215"/>
      <c r="G64" s="216">
        <f>ROUND(E64*F64,2)</f>
        <v>0</v>
      </c>
      <c r="H64" s="202"/>
      <c r="I64" s="203">
        <f>ROUND(E64*H64,2)</f>
        <v>0</v>
      </c>
      <c r="J64" s="202"/>
      <c r="K64" s="203">
        <f>ROUND(E64*J64,2)</f>
        <v>0</v>
      </c>
      <c r="L64" s="203">
        <v>21</v>
      </c>
      <c r="M64" s="203">
        <f>G64*(1+L64/100)</f>
        <v>0</v>
      </c>
      <c r="N64" s="203">
        <v>0</v>
      </c>
      <c r="O64" s="203">
        <f>ROUND(E64*N64,2)</f>
        <v>0</v>
      </c>
      <c r="P64" s="203">
        <v>0</v>
      </c>
      <c r="Q64" s="203">
        <f>ROUND(E64*P64,2)</f>
        <v>0</v>
      </c>
      <c r="R64" s="203"/>
      <c r="S64" s="203" t="s">
        <v>159</v>
      </c>
      <c r="T64" s="203" t="s">
        <v>159</v>
      </c>
      <c r="U64" s="203">
        <v>1.598</v>
      </c>
      <c r="V64" s="203">
        <f>ROUND(E64*U64,2)</f>
        <v>0.38</v>
      </c>
      <c r="W64" s="203"/>
      <c r="X64" s="203" t="s">
        <v>211</v>
      </c>
      <c r="Y64" s="204"/>
      <c r="Z64" s="204"/>
      <c r="AA64" s="204"/>
      <c r="AB64" s="204"/>
      <c r="AC64" s="204"/>
      <c r="AD64" s="204"/>
      <c r="AE64" s="204"/>
      <c r="AF64" s="204"/>
      <c r="AG64" s="204" t="s">
        <v>212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33" ht="12.8">
      <c r="A65" s="187" t="s">
        <v>154</v>
      </c>
      <c r="B65" s="188" t="s">
        <v>118</v>
      </c>
      <c r="C65" s="189" t="s">
        <v>119</v>
      </c>
      <c r="D65" s="190"/>
      <c r="E65" s="191"/>
      <c r="F65" s="192"/>
      <c r="G65" s="193">
        <f>SUMIF(AG66:AG69,"&lt;&gt;NOR",G66:G69)</f>
        <v>0</v>
      </c>
      <c r="H65" s="194"/>
      <c r="I65" s="194">
        <f>SUM(I66:I69)</f>
        <v>0</v>
      </c>
      <c r="J65" s="194"/>
      <c r="K65" s="194">
        <f>SUM(K66:K69)</f>
        <v>0</v>
      </c>
      <c r="L65" s="194"/>
      <c r="M65" s="194">
        <f>SUM(M66:M69)</f>
        <v>0</v>
      </c>
      <c r="N65" s="194"/>
      <c r="O65" s="194">
        <f>SUM(O66:O69)</f>
        <v>0.08</v>
      </c>
      <c r="P65" s="194"/>
      <c r="Q65" s="194">
        <f>SUM(Q66:Q69)</f>
        <v>0</v>
      </c>
      <c r="R65" s="194"/>
      <c r="S65" s="194"/>
      <c r="T65" s="194"/>
      <c r="U65" s="194"/>
      <c r="V65" s="194">
        <f>SUM(V66:V69)</f>
        <v>17.12</v>
      </c>
      <c r="W65" s="194"/>
      <c r="X65" s="194"/>
      <c r="AG65" t="s">
        <v>155</v>
      </c>
    </row>
    <row r="66" spans="1:60" ht="12.8" outlineLevel="1">
      <c r="A66" s="195">
        <v>35</v>
      </c>
      <c r="B66" s="196" t="s">
        <v>383</v>
      </c>
      <c r="C66" s="197" t="s">
        <v>384</v>
      </c>
      <c r="D66" s="198" t="s">
        <v>158</v>
      </c>
      <c r="E66" s="199">
        <v>127.40275</v>
      </c>
      <c r="F66" s="200"/>
      <c r="G66" s="201">
        <f>ROUND(E66*F66,2)</f>
        <v>0</v>
      </c>
      <c r="H66" s="202"/>
      <c r="I66" s="203">
        <f>ROUND(E66*H66,2)</f>
        <v>0</v>
      </c>
      <c r="J66" s="202"/>
      <c r="K66" s="203">
        <f>ROUND(E66*J66,2)</f>
        <v>0</v>
      </c>
      <c r="L66" s="203">
        <v>21</v>
      </c>
      <c r="M66" s="203">
        <f>G66*(1+L66/100)</f>
        <v>0</v>
      </c>
      <c r="N66" s="203">
        <v>0.00019</v>
      </c>
      <c r="O66" s="203">
        <f>ROUND(E66*N66,2)</f>
        <v>0.02</v>
      </c>
      <c r="P66" s="203">
        <v>0</v>
      </c>
      <c r="Q66" s="203">
        <f>ROUND(E66*P66,2)</f>
        <v>0</v>
      </c>
      <c r="R66" s="203"/>
      <c r="S66" s="203" t="s">
        <v>159</v>
      </c>
      <c r="T66" s="203" t="s">
        <v>159</v>
      </c>
      <c r="U66" s="203">
        <v>0.03248</v>
      </c>
      <c r="V66" s="203">
        <f>ROUND(E66*U66,2)</f>
        <v>4.14</v>
      </c>
      <c r="W66" s="203"/>
      <c r="X66" s="203" t="s">
        <v>160</v>
      </c>
      <c r="Y66" s="204"/>
      <c r="Z66" s="204"/>
      <c r="AA66" s="204"/>
      <c r="AB66" s="204"/>
      <c r="AC66" s="204"/>
      <c r="AD66" s="204"/>
      <c r="AE66" s="204"/>
      <c r="AF66" s="204"/>
      <c r="AG66" s="204" t="s">
        <v>161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12.8" outlineLevel="1">
      <c r="A67" s="205"/>
      <c r="B67" s="206"/>
      <c r="C67" s="207" t="s">
        <v>740</v>
      </c>
      <c r="D67" s="208"/>
      <c r="E67" s="209">
        <v>118.71275</v>
      </c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4"/>
      <c r="Z67" s="204"/>
      <c r="AA67" s="204"/>
      <c r="AB67" s="204"/>
      <c r="AC67" s="204"/>
      <c r="AD67" s="204"/>
      <c r="AE67" s="204"/>
      <c r="AF67" s="204"/>
      <c r="AG67" s="204" t="s">
        <v>163</v>
      </c>
      <c r="AH67" s="204">
        <v>0</v>
      </c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12.8" outlineLevel="1">
      <c r="A68" s="205"/>
      <c r="B68" s="206"/>
      <c r="C68" s="207" t="s">
        <v>741</v>
      </c>
      <c r="D68" s="208"/>
      <c r="E68" s="209">
        <v>8.69</v>
      </c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4"/>
      <c r="Z68" s="204"/>
      <c r="AA68" s="204"/>
      <c r="AB68" s="204"/>
      <c r="AC68" s="204"/>
      <c r="AD68" s="204"/>
      <c r="AE68" s="204"/>
      <c r="AF68" s="204"/>
      <c r="AG68" s="204" t="s">
        <v>163</v>
      </c>
      <c r="AH68" s="204">
        <v>0</v>
      </c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ht="12.8" outlineLevel="1">
      <c r="A69" s="210">
        <v>36</v>
      </c>
      <c r="B69" s="211" t="s">
        <v>388</v>
      </c>
      <c r="C69" s="212" t="s">
        <v>389</v>
      </c>
      <c r="D69" s="213" t="s">
        <v>158</v>
      </c>
      <c r="E69" s="214">
        <v>127.4015</v>
      </c>
      <c r="F69" s="215"/>
      <c r="G69" s="216">
        <f>ROUND(E69*F69,2)</f>
        <v>0</v>
      </c>
      <c r="H69" s="202"/>
      <c r="I69" s="203">
        <f>ROUND(E69*H69,2)</f>
        <v>0</v>
      </c>
      <c r="J69" s="202"/>
      <c r="K69" s="203">
        <f>ROUND(E69*J69,2)</f>
        <v>0</v>
      </c>
      <c r="L69" s="203">
        <v>21</v>
      </c>
      <c r="M69" s="203">
        <f>G69*(1+L69/100)</f>
        <v>0</v>
      </c>
      <c r="N69" s="203">
        <v>0.00046</v>
      </c>
      <c r="O69" s="203">
        <f>ROUND(E69*N69,2)</f>
        <v>0.06</v>
      </c>
      <c r="P69" s="203">
        <v>0</v>
      </c>
      <c r="Q69" s="203">
        <f>ROUND(E69*P69,2)</f>
        <v>0</v>
      </c>
      <c r="R69" s="203"/>
      <c r="S69" s="203" t="s">
        <v>159</v>
      </c>
      <c r="T69" s="203" t="s">
        <v>159</v>
      </c>
      <c r="U69" s="203">
        <v>0.10191</v>
      </c>
      <c r="V69" s="203">
        <f>ROUND(E69*U69,2)</f>
        <v>12.98</v>
      </c>
      <c r="W69" s="203"/>
      <c r="X69" s="203" t="s">
        <v>160</v>
      </c>
      <c r="Y69" s="204"/>
      <c r="Z69" s="204"/>
      <c r="AA69" s="204"/>
      <c r="AB69" s="204"/>
      <c r="AC69" s="204"/>
      <c r="AD69" s="204"/>
      <c r="AE69" s="204"/>
      <c r="AF69" s="204"/>
      <c r="AG69" s="204" t="s">
        <v>161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33" ht="12.8">
      <c r="A70" s="187" t="s">
        <v>154</v>
      </c>
      <c r="B70" s="188" t="s">
        <v>120</v>
      </c>
      <c r="C70" s="189" t="s">
        <v>121</v>
      </c>
      <c r="D70" s="190"/>
      <c r="E70" s="191"/>
      <c r="F70" s="192"/>
      <c r="G70" s="193">
        <f>SUMIF(AG71:AG76,"&lt;&gt;NOR",G71:G76)</f>
        <v>0</v>
      </c>
      <c r="H70" s="194"/>
      <c r="I70" s="194">
        <f>SUM(I71:I76)</f>
        <v>0</v>
      </c>
      <c r="J70" s="194"/>
      <c r="K70" s="194">
        <f>SUM(K71:K76)</f>
        <v>0</v>
      </c>
      <c r="L70" s="194"/>
      <c r="M70" s="194">
        <f>SUM(M71:M76)</f>
        <v>0</v>
      </c>
      <c r="N70" s="194"/>
      <c r="O70" s="194">
        <f>SUM(O71:O76)</f>
        <v>0</v>
      </c>
      <c r="P70" s="194"/>
      <c r="Q70" s="194">
        <f>SUM(Q71:Q76)</f>
        <v>0</v>
      </c>
      <c r="R70" s="194"/>
      <c r="S70" s="194"/>
      <c r="T70" s="194"/>
      <c r="U70" s="194"/>
      <c r="V70" s="194">
        <f>SUM(V71:V76)</f>
        <v>1.45</v>
      </c>
      <c r="W70" s="194"/>
      <c r="X70" s="194"/>
      <c r="AG70" t="s">
        <v>155</v>
      </c>
    </row>
    <row r="71" spans="1:60" ht="12.8" outlineLevel="1">
      <c r="A71" s="210">
        <v>37</v>
      </c>
      <c r="B71" s="211" t="s">
        <v>223</v>
      </c>
      <c r="C71" s="212" t="s">
        <v>224</v>
      </c>
      <c r="D71" s="213" t="s">
        <v>210</v>
      </c>
      <c r="E71" s="214">
        <v>0.6827</v>
      </c>
      <c r="F71" s="215"/>
      <c r="G71" s="216">
        <f>ROUND(E71*F71,2)</f>
        <v>0</v>
      </c>
      <c r="H71" s="202"/>
      <c r="I71" s="203">
        <f>ROUND(E71*H71,2)</f>
        <v>0</v>
      </c>
      <c r="J71" s="202"/>
      <c r="K71" s="203">
        <f>ROUND(E71*J71,2)</f>
        <v>0</v>
      </c>
      <c r="L71" s="203">
        <v>21</v>
      </c>
      <c r="M71" s="203">
        <f>G71*(1+L71/100)</f>
        <v>0</v>
      </c>
      <c r="N71" s="203">
        <v>0</v>
      </c>
      <c r="O71" s="203">
        <f>ROUND(E71*N71,2)</f>
        <v>0</v>
      </c>
      <c r="P71" s="203">
        <v>0</v>
      </c>
      <c r="Q71" s="203">
        <f>ROUND(E71*P71,2)</f>
        <v>0</v>
      </c>
      <c r="R71" s="203"/>
      <c r="S71" s="203" t="s">
        <v>159</v>
      </c>
      <c r="T71" s="203" t="s">
        <v>159</v>
      </c>
      <c r="U71" s="203">
        <v>0.942</v>
      </c>
      <c r="V71" s="203">
        <f>ROUND(E71*U71,2)</f>
        <v>0.64</v>
      </c>
      <c r="W71" s="203"/>
      <c r="X71" s="203" t="s">
        <v>225</v>
      </c>
      <c r="Y71" s="204"/>
      <c r="Z71" s="204"/>
      <c r="AA71" s="204"/>
      <c r="AB71" s="204"/>
      <c r="AC71" s="204"/>
      <c r="AD71" s="204"/>
      <c r="AE71" s="204"/>
      <c r="AF71" s="204"/>
      <c r="AG71" s="204" t="s">
        <v>226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12.8" outlineLevel="1">
      <c r="A72" s="210">
        <v>38</v>
      </c>
      <c r="B72" s="211" t="s">
        <v>390</v>
      </c>
      <c r="C72" s="212" t="s">
        <v>391</v>
      </c>
      <c r="D72" s="213" t="s">
        <v>210</v>
      </c>
      <c r="E72" s="214">
        <v>2.73079</v>
      </c>
      <c r="F72" s="215"/>
      <c r="G72" s="216">
        <f>ROUND(E72*F72,2)</f>
        <v>0</v>
      </c>
      <c r="H72" s="202"/>
      <c r="I72" s="203">
        <f>ROUND(E72*H72,2)</f>
        <v>0</v>
      </c>
      <c r="J72" s="202"/>
      <c r="K72" s="203">
        <f>ROUND(E72*J72,2)</f>
        <v>0</v>
      </c>
      <c r="L72" s="203">
        <v>21</v>
      </c>
      <c r="M72" s="203">
        <f>G72*(1+L72/100)</f>
        <v>0</v>
      </c>
      <c r="N72" s="203">
        <v>0</v>
      </c>
      <c r="O72" s="203">
        <f>ROUND(E72*N72,2)</f>
        <v>0</v>
      </c>
      <c r="P72" s="203">
        <v>0</v>
      </c>
      <c r="Q72" s="203">
        <f>ROUND(E72*P72,2)</f>
        <v>0</v>
      </c>
      <c r="R72" s="203"/>
      <c r="S72" s="203" t="s">
        <v>159</v>
      </c>
      <c r="T72" s="203" t="s">
        <v>159</v>
      </c>
      <c r="U72" s="203">
        <v>0.105</v>
      </c>
      <c r="V72" s="203">
        <f>ROUND(E72*U72,2)</f>
        <v>0.29</v>
      </c>
      <c r="W72" s="203"/>
      <c r="X72" s="203" t="s">
        <v>225</v>
      </c>
      <c r="Y72" s="204"/>
      <c r="Z72" s="204"/>
      <c r="AA72" s="204"/>
      <c r="AB72" s="204"/>
      <c r="AC72" s="204"/>
      <c r="AD72" s="204"/>
      <c r="AE72" s="204"/>
      <c r="AF72" s="204"/>
      <c r="AG72" s="204" t="s">
        <v>226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12.8" outlineLevel="1">
      <c r="A73" s="210">
        <v>39</v>
      </c>
      <c r="B73" s="211" t="s">
        <v>227</v>
      </c>
      <c r="C73" s="212" t="s">
        <v>228</v>
      </c>
      <c r="D73" s="213" t="s">
        <v>210</v>
      </c>
      <c r="E73" s="214">
        <v>0.6827</v>
      </c>
      <c r="F73" s="215"/>
      <c r="G73" s="216">
        <f>ROUND(E73*F73,2)</f>
        <v>0</v>
      </c>
      <c r="H73" s="202"/>
      <c r="I73" s="203">
        <f>ROUND(E73*H73,2)</f>
        <v>0</v>
      </c>
      <c r="J73" s="202"/>
      <c r="K73" s="203">
        <f>ROUND(E73*J73,2)</f>
        <v>0</v>
      </c>
      <c r="L73" s="203">
        <v>21</v>
      </c>
      <c r="M73" s="203">
        <f>G73*(1+L73/100)</f>
        <v>0</v>
      </c>
      <c r="N73" s="203">
        <v>0</v>
      </c>
      <c r="O73" s="203">
        <f>ROUND(E73*N73,2)</f>
        <v>0</v>
      </c>
      <c r="P73" s="203">
        <v>0</v>
      </c>
      <c r="Q73" s="203">
        <f>ROUND(E73*P73,2)</f>
        <v>0</v>
      </c>
      <c r="R73" s="203"/>
      <c r="S73" s="203" t="s">
        <v>159</v>
      </c>
      <c r="T73" s="203" t="s">
        <v>159</v>
      </c>
      <c r="U73" s="203">
        <v>0.277</v>
      </c>
      <c r="V73" s="203">
        <f>ROUND(E73*U73,2)</f>
        <v>0.19</v>
      </c>
      <c r="W73" s="203"/>
      <c r="X73" s="203" t="s">
        <v>225</v>
      </c>
      <c r="Y73" s="204"/>
      <c r="Z73" s="204"/>
      <c r="AA73" s="204"/>
      <c r="AB73" s="204"/>
      <c r="AC73" s="204"/>
      <c r="AD73" s="204"/>
      <c r="AE73" s="204"/>
      <c r="AF73" s="204"/>
      <c r="AG73" s="204" t="s">
        <v>226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12.8" outlineLevel="1">
      <c r="A74" s="210">
        <v>40</v>
      </c>
      <c r="B74" s="211" t="s">
        <v>229</v>
      </c>
      <c r="C74" s="212" t="s">
        <v>230</v>
      </c>
      <c r="D74" s="213" t="s">
        <v>210</v>
      </c>
      <c r="E74" s="214">
        <v>0.6827</v>
      </c>
      <c r="F74" s="215"/>
      <c r="G74" s="216">
        <f>ROUND(E74*F74,2)</f>
        <v>0</v>
      </c>
      <c r="H74" s="202"/>
      <c r="I74" s="203">
        <f>ROUND(E74*H74,2)</f>
        <v>0</v>
      </c>
      <c r="J74" s="202"/>
      <c r="K74" s="203">
        <f>ROUND(E74*J74,2)</f>
        <v>0</v>
      </c>
      <c r="L74" s="203">
        <v>21</v>
      </c>
      <c r="M74" s="203">
        <f>G74*(1+L74/100)</f>
        <v>0</v>
      </c>
      <c r="N74" s="203">
        <v>0</v>
      </c>
      <c r="O74" s="203">
        <f>ROUND(E74*N74,2)</f>
        <v>0</v>
      </c>
      <c r="P74" s="203">
        <v>0</v>
      </c>
      <c r="Q74" s="203">
        <f>ROUND(E74*P74,2)</f>
        <v>0</v>
      </c>
      <c r="R74" s="203"/>
      <c r="S74" s="203" t="s">
        <v>159</v>
      </c>
      <c r="T74" s="203" t="s">
        <v>159</v>
      </c>
      <c r="U74" s="203">
        <v>0.49</v>
      </c>
      <c r="V74" s="203">
        <f>ROUND(E74*U74,2)</f>
        <v>0.33</v>
      </c>
      <c r="W74" s="203"/>
      <c r="X74" s="203" t="s">
        <v>225</v>
      </c>
      <c r="Y74" s="204"/>
      <c r="Z74" s="204"/>
      <c r="AA74" s="204"/>
      <c r="AB74" s="204"/>
      <c r="AC74" s="204"/>
      <c r="AD74" s="204"/>
      <c r="AE74" s="204"/>
      <c r="AF74" s="204"/>
      <c r="AG74" s="204" t="s">
        <v>226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ht="12.8" outlineLevel="1">
      <c r="A75" s="210">
        <v>41</v>
      </c>
      <c r="B75" s="211" t="s">
        <v>231</v>
      </c>
      <c r="C75" s="212" t="s">
        <v>232</v>
      </c>
      <c r="D75" s="213" t="s">
        <v>210</v>
      </c>
      <c r="E75" s="214">
        <v>3.41348</v>
      </c>
      <c r="F75" s="215"/>
      <c r="G75" s="216">
        <f>ROUND(E75*F75,2)</f>
        <v>0</v>
      </c>
      <c r="H75" s="202"/>
      <c r="I75" s="203">
        <f>ROUND(E75*H75,2)</f>
        <v>0</v>
      </c>
      <c r="J75" s="202"/>
      <c r="K75" s="203">
        <f>ROUND(E75*J75,2)</f>
        <v>0</v>
      </c>
      <c r="L75" s="203">
        <v>21</v>
      </c>
      <c r="M75" s="203">
        <f>G75*(1+L75/100)</f>
        <v>0</v>
      </c>
      <c r="N75" s="203">
        <v>0</v>
      </c>
      <c r="O75" s="203">
        <f>ROUND(E75*N75,2)</f>
        <v>0</v>
      </c>
      <c r="P75" s="203">
        <v>0</v>
      </c>
      <c r="Q75" s="203">
        <f>ROUND(E75*P75,2)</f>
        <v>0</v>
      </c>
      <c r="R75" s="203"/>
      <c r="S75" s="203" t="s">
        <v>159</v>
      </c>
      <c r="T75" s="203" t="s">
        <v>159</v>
      </c>
      <c r="U75" s="203">
        <v>0</v>
      </c>
      <c r="V75" s="203">
        <f>ROUND(E75*U75,2)</f>
        <v>0</v>
      </c>
      <c r="W75" s="203"/>
      <c r="X75" s="203" t="s">
        <v>225</v>
      </c>
      <c r="Y75" s="204"/>
      <c r="Z75" s="204"/>
      <c r="AA75" s="204"/>
      <c r="AB75" s="204"/>
      <c r="AC75" s="204"/>
      <c r="AD75" s="204"/>
      <c r="AE75" s="204"/>
      <c r="AF75" s="204"/>
      <c r="AG75" s="204" t="s">
        <v>226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ht="12.8" outlineLevel="1">
      <c r="A76" s="210">
        <v>42</v>
      </c>
      <c r="B76" s="211" t="s">
        <v>233</v>
      </c>
      <c r="C76" s="212" t="s">
        <v>234</v>
      </c>
      <c r="D76" s="213" t="s">
        <v>210</v>
      </c>
      <c r="E76" s="214">
        <v>0.6827</v>
      </c>
      <c r="F76" s="215"/>
      <c r="G76" s="216">
        <f>ROUND(E76*F76,2)</f>
        <v>0</v>
      </c>
      <c r="H76" s="202"/>
      <c r="I76" s="203">
        <f>ROUND(E76*H76,2)</f>
        <v>0</v>
      </c>
      <c r="J76" s="202"/>
      <c r="K76" s="203">
        <f>ROUND(E76*J76,2)</f>
        <v>0</v>
      </c>
      <c r="L76" s="203">
        <v>21</v>
      </c>
      <c r="M76" s="203">
        <f>G76*(1+L76/100)</f>
        <v>0</v>
      </c>
      <c r="N76" s="203">
        <v>0</v>
      </c>
      <c r="O76" s="203">
        <f>ROUND(E76*N76,2)</f>
        <v>0</v>
      </c>
      <c r="P76" s="203">
        <v>0</v>
      </c>
      <c r="Q76" s="203">
        <f>ROUND(E76*P76,2)</f>
        <v>0</v>
      </c>
      <c r="R76" s="203"/>
      <c r="S76" s="203" t="s">
        <v>159</v>
      </c>
      <c r="T76" s="203" t="s">
        <v>159</v>
      </c>
      <c r="U76" s="203">
        <v>0</v>
      </c>
      <c r="V76" s="203">
        <f>ROUND(E76*U76,2)</f>
        <v>0</v>
      </c>
      <c r="W76" s="203"/>
      <c r="X76" s="203" t="s">
        <v>225</v>
      </c>
      <c r="Y76" s="204"/>
      <c r="Z76" s="204"/>
      <c r="AA76" s="204"/>
      <c r="AB76" s="204"/>
      <c r="AC76" s="204"/>
      <c r="AD76" s="204"/>
      <c r="AE76" s="204"/>
      <c r="AF76" s="204"/>
      <c r="AG76" s="204" t="s">
        <v>226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33" ht="12.8">
      <c r="A77" s="187" t="s">
        <v>154</v>
      </c>
      <c r="B77" s="188" t="s">
        <v>23</v>
      </c>
      <c r="C77" s="189" t="s">
        <v>24</v>
      </c>
      <c r="D77" s="190"/>
      <c r="E77" s="191"/>
      <c r="F77" s="192"/>
      <c r="G77" s="193">
        <f>SUMIF(AG78:AG78,"&lt;&gt;NOR",G78:G78)</f>
        <v>0</v>
      </c>
      <c r="H77" s="194"/>
      <c r="I77" s="194">
        <f>SUM(I78:I78)</f>
        <v>0</v>
      </c>
      <c r="J77" s="194"/>
      <c r="K77" s="194">
        <f>SUM(K78:K78)</f>
        <v>0</v>
      </c>
      <c r="L77" s="194"/>
      <c r="M77" s="194">
        <f>SUM(M78:M78)</f>
        <v>0</v>
      </c>
      <c r="N77" s="194"/>
      <c r="O77" s="194">
        <f>SUM(O78:O78)</f>
        <v>0</v>
      </c>
      <c r="P77" s="194"/>
      <c r="Q77" s="194">
        <f>SUM(Q78:Q78)</f>
        <v>0</v>
      </c>
      <c r="R77" s="194"/>
      <c r="S77" s="194"/>
      <c r="T77" s="194"/>
      <c r="U77" s="194"/>
      <c r="V77" s="194">
        <f>SUM(V78:V78)</f>
        <v>0</v>
      </c>
      <c r="W77" s="194"/>
      <c r="X77" s="194"/>
      <c r="AG77" t="s">
        <v>155</v>
      </c>
    </row>
    <row r="78" spans="1:60" ht="12.8" outlineLevel="1">
      <c r="A78" s="210">
        <v>43</v>
      </c>
      <c r="B78" s="211" t="s">
        <v>235</v>
      </c>
      <c r="C78" s="212" t="s">
        <v>236</v>
      </c>
      <c r="D78" s="213" t="s">
        <v>237</v>
      </c>
      <c r="E78" s="214">
        <v>1</v>
      </c>
      <c r="F78" s="215"/>
      <c r="G78" s="216">
        <f>ROUND(E78*F78,2)</f>
        <v>0</v>
      </c>
      <c r="H78" s="202"/>
      <c r="I78" s="203">
        <f>ROUND(E78*H78,2)</f>
        <v>0</v>
      </c>
      <c r="J78" s="202"/>
      <c r="K78" s="203">
        <f>ROUND(E78*J78,2)</f>
        <v>0</v>
      </c>
      <c r="L78" s="203">
        <v>21</v>
      </c>
      <c r="M78" s="203">
        <f>G78*(1+L78/100)</f>
        <v>0</v>
      </c>
      <c r="N78" s="203">
        <v>0</v>
      </c>
      <c r="O78" s="203">
        <f>ROUND(E78*N78,2)</f>
        <v>0</v>
      </c>
      <c r="P78" s="203">
        <v>0</v>
      </c>
      <c r="Q78" s="203">
        <f>ROUND(E78*P78,2)</f>
        <v>0</v>
      </c>
      <c r="R78" s="203"/>
      <c r="S78" s="203" t="s">
        <v>238</v>
      </c>
      <c r="T78" s="203" t="s">
        <v>219</v>
      </c>
      <c r="U78" s="203">
        <v>0</v>
      </c>
      <c r="V78" s="203">
        <f>ROUND(E78*U78,2)</f>
        <v>0</v>
      </c>
      <c r="W78" s="203"/>
      <c r="X78" s="203" t="s">
        <v>235</v>
      </c>
      <c r="Y78" s="204"/>
      <c r="Z78" s="204"/>
      <c r="AA78" s="204"/>
      <c r="AB78" s="204"/>
      <c r="AC78" s="204"/>
      <c r="AD78" s="204"/>
      <c r="AE78" s="204"/>
      <c r="AF78" s="204"/>
      <c r="AG78" s="204" t="s">
        <v>239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33" ht="12.8">
      <c r="A79" s="187" t="s">
        <v>154</v>
      </c>
      <c r="B79" s="188" t="s">
        <v>25</v>
      </c>
      <c r="C79" s="189" t="s">
        <v>26</v>
      </c>
      <c r="D79" s="190"/>
      <c r="E79" s="191"/>
      <c r="F79" s="192"/>
      <c r="G79" s="193">
        <f>SUMIF(AG80:AG80,"&lt;&gt;NOR",G80:G80)</f>
        <v>0</v>
      </c>
      <c r="H79" s="194"/>
      <c r="I79" s="194">
        <f>SUM(I80:I80)</f>
        <v>0</v>
      </c>
      <c r="J79" s="194"/>
      <c r="K79" s="194">
        <f>SUM(K80:K80)</f>
        <v>0</v>
      </c>
      <c r="L79" s="194"/>
      <c r="M79" s="194">
        <f>SUM(M80:M80)</f>
        <v>0</v>
      </c>
      <c r="N79" s="194"/>
      <c r="O79" s="194">
        <f>SUM(O80:O80)</f>
        <v>0</v>
      </c>
      <c r="P79" s="194"/>
      <c r="Q79" s="194">
        <f>SUM(Q80:Q80)</f>
        <v>0</v>
      </c>
      <c r="R79" s="194"/>
      <c r="S79" s="194"/>
      <c r="T79" s="194"/>
      <c r="U79" s="194"/>
      <c r="V79" s="194">
        <f>SUM(V80:V80)</f>
        <v>0</v>
      </c>
      <c r="W79" s="194"/>
      <c r="X79" s="194"/>
      <c r="AG79" t="s">
        <v>155</v>
      </c>
    </row>
    <row r="80" spans="1:60" ht="12.8" outlineLevel="1">
      <c r="A80" s="195">
        <v>44</v>
      </c>
      <c r="B80" s="196" t="s">
        <v>240</v>
      </c>
      <c r="C80" s="197" t="s">
        <v>241</v>
      </c>
      <c r="D80" s="198" t="s">
        <v>237</v>
      </c>
      <c r="E80" s="199">
        <v>1</v>
      </c>
      <c r="F80" s="200"/>
      <c r="G80" s="201">
        <f>ROUND(E80*F80,2)</f>
        <v>0</v>
      </c>
      <c r="H80" s="202"/>
      <c r="I80" s="203">
        <f>ROUND(E80*H80,2)</f>
        <v>0</v>
      </c>
      <c r="J80" s="202"/>
      <c r="K80" s="203">
        <f>ROUND(E80*J80,2)</f>
        <v>0</v>
      </c>
      <c r="L80" s="203">
        <v>21</v>
      </c>
      <c r="M80" s="203">
        <f>G80*(1+L80/100)</f>
        <v>0</v>
      </c>
      <c r="N80" s="203">
        <v>0</v>
      </c>
      <c r="O80" s="203">
        <f>ROUND(E80*N80,2)</f>
        <v>0</v>
      </c>
      <c r="P80" s="203">
        <v>0</v>
      </c>
      <c r="Q80" s="203">
        <f>ROUND(E80*P80,2)</f>
        <v>0</v>
      </c>
      <c r="R80" s="203"/>
      <c r="S80" s="203" t="s">
        <v>238</v>
      </c>
      <c r="T80" s="203" t="s">
        <v>219</v>
      </c>
      <c r="U80" s="203">
        <v>0</v>
      </c>
      <c r="V80" s="203">
        <f>ROUND(E80*U80,2)</f>
        <v>0</v>
      </c>
      <c r="W80" s="203"/>
      <c r="X80" s="203" t="s">
        <v>235</v>
      </c>
      <c r="Y80" s="204"/>
      <c r="Z80" s="204"/>
      <c r="AA80" s="204"/>
      <c r="AB80" s="204"/>
      <c r="AC80" s="204"/>
      <c r="AD80" s="204"/>
      <c r="AE80" s="204"/>
      <c r="AF80" s="204"/>
      <c r="AG80" s="204" t="s">
        <v>239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33" ht="12.8">
      <c r="A81" s="164"/>
      <c r="B81" s="170"/>
      <c r="C81" s="220"/>
      <c r="D81" s="172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AE81">
        <v>15</v>
      </c>
      <c r="AF81">
        <v>21</v>
      </c>
      <c r="AG81" t="s">
        <v>141</v>
      </c>
    </row>
    <row r="82" spans="1:33" ht="12.8">
      <c r="A82" s="221"/>
      <c r="B82" s="222" t="s">
        <v>20</v>
      </c>
      <c r="C82" s="223"/>
      <c r="D82" s="224"/>
      <c r="E82" s="225"/>
      <c r="F82" s="225"/>
      <c r="G82" s="226">
        <f>G8+G11+G21+G24+G26+G33+G39+G45+G53+G65+G70+G77+G79</f>
        <v>0</v>
      </c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AE82">
        <f>SUMIF(L7:L80,AE81,G7:G80)</f>
        <v>0</v>
      </c>
      <c r="AF82">
        <f>SUMIF(L7:L80,AF81,G7:G80)</f>
        <v>0</v>
      </c>
      <c r="AG82" t="s">
        <v>242</v>
      </c>
    </row>
    <row r="83" spans="1:24" ht="12.8">
      <c r="A83" s="164"/>
      <c r="B83" s="170"/>
      <c r="C83" s="220"/>
      <c r="D83" s="172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24" ht="12.8">
      <c r="A84" s="164"/>
      <c r="B84" s="170"/>
      <c r="C84" s="220"/>
      <c r="D84" s="172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1:24" ht="12.8">
      <c r="A85" s="227" t="s">
        <v>243</v>
      </c>
      <c r="B85" s="227"/>
      <c r="C85" s="227"/>
      <c r="D85" s="172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1:33" ht="12.8">
      <c r="A86" s="228"/>
      <c r="B86" s="228"/>
      <c r="C86" s="228"/>
      <c r="D86" s="228"/>
      <c r="E86" s="228"/>
      <c r="F86" s="228"/>
      <c r="G86" s="228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AG86" t="s">
        <v>244</v>
      </c>
    </row>
    <row r="87" spans="1:24" ht="12.8">
      <c r="A87" s="228"/>
      <c r="B87" s="228"/>
      <c r="C87" s="228"/>
      <c r="D87" s="228"/>
      <c r="E87" s="228"/>
      <c r="F87" s="228"/>
      <c r="G87" s="228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1:24" ht="12.8">
      <c r="A88" s="228"/>
      <c r="B88" s="228"/>
      <c r="C88" s="228"/>
      <c r="D88" s="228"/>
      <c r="E88" s="228"/>
      <c r="F88" s="228"/>
      <c r="G88" s="228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1:24" ht="12.8">
      <c r="A89" s="228"/>
      <c r="B89" s="228"/>
      <c r="C89" s="228"/>
      <c r="D89" s="228"/>
      <c r="E89" s="228"/>
      <c r="F89" s="228"/>
      <c r="G89" s="228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1:24" ht="12.8">
      <c r="A90" s="228"/>
      <c r="B90" s="228"/>
      <c r="C90" s="228"/>
      <c r="D90" s="228"/>
      <c r="E90" s="228"/>
      <c r="F90" s="228"/>
      <c r="G90" s="228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</row>
    <row r="91" spans="1:24" ht="12.8">
      <c r="A91" s="164"/>
      <c r="B91" s="170"/>
      <c r="C91" s="220"/>
      <c r="D91" s="172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</row>
    <row r="92" spans="3:33" ht="12.8">
      <c r="C92" s="229"/>
      <c r="D92" s="112"/>
      <c r="AG92" t="s">
        <v>245</v>
      </c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  <row r="1070" ht="12.8">
      <c r="D1070" s="112"/>
    </row>
    <row r="1071" ht="12.8">
      <c r="D1071" s="112"/>
    </row>
    <row r="1072" ht="12.8">
      <c r="D1072" s="112"/>
    </row>
    <row r="1073" ht="12.8">
      <c r="D1073" s="112"/>
    </row>
    <row r="1074" ht="12.8">
      <c r="D1074" s="112"/>
    </row>
    <row r="1075" ht="12.8">
      <c r="D1075" s="112"/>
    </row>
    <row r="1076" ht="12.8">
      <c r="D1076" s="112"/>
    </row>
    <row r="1077" ht="12.8">
      <c r="D1077" s="112"/>
    </row>
    <row r="1078" ht="12.8">
      <c r="D1078" s="112"/>
    </row>
    <row r="1079" ht="12.8">
      <c r="D1079" s="112"/>
    </row>
    <row r="1080" ht="12.8">
      <c r="D1080" s="112"/>
    </row>
    <row r="1081" ht="12.8">
      <c r="D1081" s="112"/>
    </row>
    <row r="1082" ht="12.8">
      <c r="D1082" s="112"/>
    </row>
    <row r="1083" ht="12.8">
      <c r="D1083" s="112"/>
    </row>
    <row r="1084" ht="12.8">
      <c r="D1084" s="112"/>
    </row>
    <row r="1085" ht="12.8">
      <c r="D1085" s="112"/>
    </row>
    <row r="1086" ht="12.8">
      <c r="D1086" s="112"/>
    </row>
    <row r="1087" ht="12.8">
      <c r="D1087" s="112"/>
    </row>
    <row r="1088" ht="12.8">
      <c r="D1088" s="112"/>
    </row>
    <row r="1089" ht="12.8">
      <c r="D1089" s="112"/>
    </row>
    <row r="1090" ht="12.8">
      <c r="D1090" s="112"/>
    </row>
    <row r="1091" ht="12.8">
      <c r="D1091" s="112"/>
    </row>
    <row r="1092" ht="12.8">
      <c r="D1092" s="112"/>
    </row>
  </sheetData>
  <mergeCells count="6">
    <mergeCell ref="A1:G1"/>
    <mergeCell ref="C2:G2"/>
    <mergeCell ref="C3:G3"/>
    <mergeCell ref="C4:G4"/>
    <mergeCell ref="A85:C85"/>
    <mergeCell ref="A86:G90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1053"/>
  <sheetViews>
    <sheetView workbookViewId="0" topLeftCell="A1">
      <pane ySplit="7" topLeftCell="A20" activePane="bottomLeft" state="frozen"/>
      <selection pane="topLeft" activeCell="A1" sqref="A1"/>
      <selection pane="bottomLeft" activeCell="A39" sqref="A39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64</v>
      </c>
      <c r="C3" s="176" t="s">
        <v>65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54</v>
      </c>
      <c r="C4" s="179" t="s">
        <v>55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96</v>
      </c>
      <c r="C8" s="189" t="s">
        <v>97</v>
      </c>
      <c r="D8" s="190"/>
      <c r="E8" s="191"/>
      <c r="F8" s="192"/>
      <c r="G8" s="193">
        <f>SUMIF(AG9:AG14,"&lt;&gt;NOR",G9:G14)</f>
        <v>0</v>
      </c>
      <c r="H8" s="194"/>
      <c r="I8" s="194">
        <f>SUM(I9:I14)</f>
        <v>0</v>
      </c>
      <c r="J8" s="194"/>
      <c r="K8" s="194">
        <f>SUM(K9:K14)</f>
        <v>0</v>
      </c>
      <c r="L8" s="194"/>
      <c r="M8" s="194">
        <f>SUM(M9:M14)</f>
        <v>0</v>
      </c>
      <c r="N8" s="194"/>
      <c r="O8" s="194">
        <f>SUM(O9:O14)</f>
        <v>0</v>
      </c>
      <c r="P8" s="194"/>
      <c r="Q8" s="194">
        <f>SUM(Q9:Q14)</f>
        <v>0.02</v>
      </c>
      <c r="R8" s="194"/>
      <c r="S8" s="194"/>
      <c r="T8" s="194"/>
      <c r="U8" s="194"/>
      <c r="V8" s="194">
        <f>SUM(V9:V14)</f>
        <v>2.6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535</v>
      </c>
      <c r="C9" s="212" t="s">
        <v>536</v>
      </c>
      <c r="D9" s="213" t="s">
        <v>178</v>
      </c>
      <c r="E9" s="214">
        <v>10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0.0021</v>
      </c>
      <c r="Q9" s="203">
        <f>ROUND(E9*P9,2)</f>
        <v>0.02</v>
      </c>
      <c r="R9" s="203"/>
      <c r="S9" s="203" t="s">
        <v>238</v>
      </c>
      <c r="T9" s="203" t="s">
        <v>219</v>
      </c>
      <c r="U9" s="203">
        <v>0.031</v>
      </c>
      <c r="V9" s="203">
        <f>ROUND(E9*U9,2)</f>
        <v>0.31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394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395</v>
      </c>
      <c r="C10" s="212" t="s">
        <v>537</v>
      </c>
      <c r="D10" s="213" t="s">
        <v>178</v>
      </c>
      <c r="E10" s="214">
        <v>3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0.00038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0.32</v>
      </c>
      <c r="V10" s="203">
        <f>ROUND(E10*U10,2)</f>
        <v>0.96</v>
      </c>
      <c r="W10" s="203"/>
      <c r="X10" s="203" t="s">
        <v>160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394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538</v>
      </c>
      <c r="C11" s="212" t="s">
        <v>539</v>
      </c>
      <c r="D11" s="213" t="s">
        <v>178</v>
      </c>
      <c r="E11" s="214">
        <v>2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0.00047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0.359</v>
      </c>
      <c r="V11" s="203">
        <f>ROUND(E11*U11,2)</f>
        <v>0.72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394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10">
        <v>4</v>
      </c>
      <c r="B12" s="211" t="s">
        <v>399</v>
      </c>
      <c r="C12" s="212" t="s">
        <v>400</v>
      </c>
      <c r="D12" s="213" t="s">
        <v>181</v>
      </c>
      <c r="E12" s="214">
        <v>2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0.157</v>
      </c>
      <c r="V12" s="203">
        <f>ROUND(E12*U12,2)</f>
        <v>0.31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394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403</v>
      </c>
      <c r="C13" s="212" t="s">
        <v>404</v>
      </c>
      <c r="D13" s="213" t="s">
        <v>178</v>
      </c>
      <c r="E13" s="214">
        <v>5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0.059</v>
      </c>
      <c r="V13" s="203">
        <f>ROUND(E13*U13,2)</f>
        <v>0.3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394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10">
        <v>6</v>
      </c>
      <c r="B14" s="211" t="s">
        <v>405</v>
      </c>
      <c r="C14" s="212" t="s">
        <v>406</v>
      </c>
      <c r="D14" s="213" t="s">
        <v>210</v>
      </c>
      <c r="E14" s="214">
        <v>0.003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1.523</v>
      </c>
      <c r="V14" s="203">
        <f>ROUND(E14*U14,2)</f>
        <v>0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394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33" ht="12.8">
      <c r="A15" s="187" t="s">
        <v>154</v>
      </c>
      <c r="B15" s="188" t="s">
        <v>98</v>
      </c>
      <c r="C15" s="189" t="s">
        <v>99</v>
      </c>
      <c r="D15" s="190"/>
      <c r="E15" s="191"/>
      <c r="F15" s="192"/>
      <c r="G15" s="193">
        <f>SUMIF(AG16:AG27,"&lt;&gt;NOR",G16:G27)</f>
        <v>0</v>
      </c>
      <c r="H15" s="194"/>
      <c r="I15" s="194">
        <f>SUM(I16:I27)</f>
        <v>0</v>
      </c>
      <c r="J15" s="194"/>
      <c r="K15" s="194">
        <f>SUM(K16:K27)</f>
        <v>0</v>
      </c>
      <c r="L15" s="194"/>
      <c r="M15" s="194">
        <f>SUM(M16:M27)</f>
        <v>0</v>
      </c>
      <c r="N15" s="194"/>
      <c r="O15" s="194">
        <f>SUM(O16:O27)</f>
        <v>0.07</v>
      </c>
      <c r="P15" s="194"/>
      <c r="Q15" s="194">
        <f>SUM(Q16:Q27)</f>
        <v>0.02</v>
      </c>
      <c r="R15" s="194"/>
      <c r="S15" s="194"/>
      <c r="T15" s="194"/>
      <c r="U15" s="194"/>
      <c r="V15" s="194">
        <f>SUM(V16:V27)</f>
        <v>32.57</v>
      </c>
      <c r="W15" s="194"/>
      <c r="X15" s="194"/>
      <c r="AG15" t="s">
        <v>155</v>
      </c>
    </row>
    <row r="16" spans="1:60" ht="12.8" outlineLevel="1">
      <c r="A16" s="210">
        <v>7</v>
      </c>
      <c r="B16" s="211" t="s">
        <v>542</v>
      </c>
      <c r="C16" s="212" t="s">
        <v>543</v>
      </c>
      <c r="D16" s="213" t="s">
        <v>178</v>
      </c>
      <c r="E16" s="214">
        <v>10</v>
      </c>
      <c r="F16" s="215"/>
      <c r="G16" s="216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0.00213</v>
      </c>
      <c r="Q16" s="203">
        <f>ROUND(E16*P16,2)</f>
        <v>0.02</v>
      </c>
      <c r="R16" s="203"/>
      <c r="S16" s="203" t="s">
        <v>238</v>
      </c>
      <c r="T16" s="203" t="s">
        <v>219</v>
      </c>
      <c r="U16" s="203">
        <v>0.173</v>
      </c>
      <c r="V16" s="203">
        <f>ROUND(E16*U16,2)</f>
        <v>1.73</v>
      </c>
      <c r="W16" s="203"/>
      <c r="X16" s="203" t="s">
        <v>160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394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8</v>
      </c>
      <c r="B17" s="211" t="s">
        <v>544</v>
      </c>
      <c r="C17" s="212" t="s">
        <v>545</v>
      </c>
      <c r="D17" s="213" t="s">
        <v>178</v>
      </c>
      <c r="E17" s="214">
        <v>4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0.00393</v>
      </c>
      <c r="O17" s="203">
        <f>ROUND(E17*N17,2)</f>
        <v>0.02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0.522</v>
      </c>
      <c r="V17" s="203">
        <f>ROUND(E17*U17,2)</f>
        <v>2.09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394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10">
        <v>9</v>
      </c>
      <c r="B18" s="211" t="s">
        <v>742</v>
      </c>
      <c r="C18" s="212" t="s">
        <v>743</v>
      </c>
      <c r="D18" s="213" t="s">
        <v>178</v>
      </c>
      <c r="E18" s="214">
        <v>3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0.00399</v>
      </c>
      <c r="O18" s="203">
        <f>ROUND(E18*N18,2)</f>
        <v>0.01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0.5429</v>
      </c>
      <c r="V18" s="203">
        <f>ROUND(E18*U18,2)</f>
        <v>1.63</v>
      </c>
      <c r="W18" s="203"/>
      <c r="X18" s="203" t="s">
        <v>160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394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10">
        <v>10</v>
      </c>
      <c r="B19" s="211" t="s">
        <v>546</v>
      </c>
      <c r="C19" s="212" t="s">
        <v>547</v>
      </c>
      <c r="D19" s="213" t="s">
        <v>237</v>
      </c>
      <c r="E19" s="214">
        <v>7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0.65566</v>
      </c>
      <c r="V19" s="203">
        <f>ROUND(E19*U19,2)</f>
        <v>4.59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394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11</v>
      </c>
      <c r="B20" s="211" t="s">
        <v>411</v>
      </c>
      <c r="C20" s="212" t="s">
        <v>412</v>
      </c>
      <c r="D20" s="213" t="s">
        <v>181</v>
      </c>
      <c r="E20" s="214">
        <v>8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0.425</v>
      </c>
      <c r="V20" s="203">
        <f>ROUND(E20*U20,2)</f>
        <v>3.4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394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10">
        <v>12</v>
      </c>
      <c r="B21" s="211" t="s">
        <v>413</v>
      </c>
      <c r="C21" s="212" t="s">
        <v>414</v>
      </c>
      <c r="D21" s="213" t="s">
        <v>237</v>
      </c>
      <c r="E21" s="214">
        <v>8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0.00545</v>
      </c>
      <c r="O21" s="203">
        <f>ROUND(E21*N21,2)</f>
        <v>0.04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1.556</v>
      </c>
      <c r="V21" s="203">
        <f>ROUND(E21*U21,2)</f>
        <v>12.45</v>
      </c>
      <c r="W21" s="203"/>
      <c r="X21" s="203" t="s">
        <v>160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394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3.5" customHeight="1" outlineLevel="1">
      <c r="A22" s="210">
        <v>13</v>
      </c>
      <c r="B22" s="211" t="s">
        <v>415</v>
      </c>
      <c r="C22" s="212" t="s">
        <v>416</v>
      </c>
      <c r="D22" s="213" t="s">
        <v>178</v>
      </c>
      <c r="E22" s="214">
        <v>8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2E-05</v>
      </c>
      <c r="O22" s="203">
        <f>ROUND(E22*N22,2)</f>
        <v>0</v>
      </c>
      <c r="P22" s="203">
        <v>0</v>
      </c>
      <c r="Q22" s="203">
        <f>ROUND(E22*P22,2)</f>
        <v>0</v>
      </c>
      <c r="R22" s="203"/>
      <c r="S22" s="203" t="s">
        <v>238</v>
      </c>
      <c r="T22" s="203" t="s">
        <v>219</v>
      </c>
      <c r="U22" s="203">
        <v>0.135</v>
      </c>
      <c r="V22" s="203">
        <f>ROUND(E22*U22,2)</f>
        <v>1.08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394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3.5" customHeight="1" outlineLevel="1">
      <c r="A23" s="210">
        <v>14</v>
      </c>
      <c r="B23" s="211" t="s">
        <v>415</v>
      </c>
      <c r="C23" s="212" t="s">
        <v>744</v>
      </c>
      <c r="D23" s="213" t="s">
        <v>178</v>
      </c>
      <c r="E23" s="214">
        <v>5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3E-05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0.129</v>
      </c>
      <c r="V23" s="203">
        <f>ROUND(E23*U23,2)</f>
        <v>0.65</v>
      </c>
      <c r="W23" s="203"/>
      <c r="X23" s="203" t="s">
        <v>627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628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417</v>
      </c>
      <c r="C24" s="212" t="s">
        <v>418</v>
      </c>
      <c r="D24" s="213" t="s">
        <v>181</v>
      </c>
      <c r="E24" s="214">
        <v>3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0.00041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0.508</v>
      </c>
      <c r="V24" s="203">
        <f>ROUND(E24*U24,2)</f>
        <v>1.52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394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10">
        <v>16</v>
      </c>
      <c r="B25" s="211" t="s">
        <v>421</v>
      </c>
      <c r="C25" s="212" t="s">
        <v>422</v>
      </c>
      <c r="D25" s="213" t="s">
        <v>178</v>
      </c>
      <c r="E25" s="214">
        <v>29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0.031</v>
      </c>
      <c r="V25" s="203">
        <f>ROUND(E25*U25,2)</f>
        <v>0.9</v>
      </c>
      <c r="W25" s="203"/>
      <c r="X25" s="203" t="s">
        <v>160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394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210">
        <v>17</v>
      </c>
      <c r="B26" s="211" t="s">
        <v>423</v>
      </c>
      <c r="C26" s="212" t="s">
        <v>424</v>
      </c>
      <c r="D26" s="213" t="s">
        <v>178</v>
      </c>
      <c r="E26" s="214">
        <v>29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1E-05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0.062</v>
      </c>
      <c r="V26" s="203">
        <f>ROUND(E26*U26,2)</f>
        <v>1.8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394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10">
        <v>18</v>
      </c>
      <c r="B27" s="211" t="s">
        <v>425</v>
      </c>
      <c r="C27" s="212" t="s">
        <v>426</v>
      </c>
      <c r="D27" s="213" t="s">
        <v>210</v>
      </c>
      <c r="E27" s="214">
        <v>0.532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238</v>
      </c>
      <c r="T27" s="203" t="s">
        <v>219</v>
      </c>
      <c r="U27" s="203">
        <v>1.374</v>
      </c>
      <c r="V27" s="203">
        <f>ROUND(E27*U27,2)</f>
        <v>0.73</v>
      </c>
      <c r="W27" s="203"/>
      <c r="X27" s="203" t="s">
        <v>160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394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33" ht="12.8">
      <c r="A28" s="187" t="s">
        <v>154</v>
      </c>
      <c r="B28" s="188" t="s">
        <v>100</v>
      </c>
      <c r="C28" s="189" t="s">
        <v>101</v>
      </c>
      <c r="D28" s="190"/>
      <c r="E28" s="191"/>
      <c r="F28" s="192"/>
      <c r="G28" s="193">
        <f>SUMIF(AG29:AG37,"&lt;&gt;NOR",G29:G37)</f>
        <v>0</v>
      </c>
      <c r="H28" s="194"/>
      <c r="I28" s="194">
        <f>SUM(I29:I37)</f>
        <v>0</v>
      </c>
      <c r="J28" s="194"/>
      <c r="K28" s="194">
        <f>SUM(K29:K37)</f>
        <v>0</v>
      </c>
      <c r="L28" s="194"/>
      <c r="M28" s="194">
        <f>SUM(M29:M37)</f>
        <v>0</v>
      </c>
      <c r="N28" s="194"/>
      <c r="O28" s="194">
        <f>SUM(O29:O37)</f>
        <v>0.07</v>
      </c>
      <c r="P28" s="194"/>
      <c r="Q28" s="194">
        <f>SUM(Q29:Q37)</f>
        <v>0.04</v>
      </c>
      <c r="R28" s="194"/>
      <c r="S28" s="194"/>
      <c r="T28" s="194"/>
      <c r="U28" s="194"/>
      <c r="V28" s="194">
        <f>SUM(V29:V37)</f>
        <v>15.06</v>
      </c>
      <c r="W28" s="194"/>
      <c r="X28" s="194"/>
      <c r="AG28" t="s">
        <v>155</v>
      </c>
    </row>
    <row r="29" spans="1:60" ht="12.8" outlineLevel="1">
      <c r="A29" s="210">
        <v>19</v>
      </c>
      <c r="B29" s="211" t="s">
        <v>433</v>
      </c>
      <c r="C29" s="212" t="s">
        <v>434</v>
      </c>
      <c r="D29" s="213" t="s">
        <v>237</v>
      </c>
      <c r="E29" s="214">
        <v>2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0.01946</v>
      </c>
      <c r="Q29" s="203">
        <f>ROUND(E29*P29,2)</f>
        <v>0.04</v>
      </c>
      <c r="R29" s="203"/>
      <c r="S29" s="203" t="s">
        <v>238</v>
      </c>
      <c r="T29" s="203" t="s">
        <v>219</v>
      </c>
      <c r="U29" s="203">
        <v>0.382</v>
      </c>
      <c r="V29" s="203">
        <f>ROUND(E29*U29,2)</f>
        <v>0.76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394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20</v>
      </c>
      <c r="B30" s="211" t="s">
        <v>548</v>
      </c>
      <c r="C30" s="212" t="s">
        <v>549</v>
      </c>
      <c r="D30" s="213" t="s">
        <v>237</v>
      </c>
      <c r="E30" s="214">
        <v>2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0.00156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0.217</v>
      </c>
      <c r="V30" s="203">
        <f>ROUND(E30*U30,2)</f>
        <v>0.43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394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21</v>
      </c>
      <c r="B31" s="211" t="s">
        <v>429</v>
      </c>
      <c r="C31" s="212" t="s">
        <v>430</v>
      </c>
      <c r="D31" s="213" t="s">
        <v>237</v>
      </c>
      <c r="E31" s="214">
        <v>2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0.01421</v>
      </c>
      <c r="O31" s="203">
        <f>ROUND(E31*N31,2)</f>
        <v>0.03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1.189</v>
      </c>
      <c r="V31" s="203">
        <f>ROUND(E31*U31,2)</f>
        <v>2.38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394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22</v>
      </c>
      <c r="B32" s="211" t="s">
        <v>439</v>
      </c>
      <c r="C32" s="212" t="s">
        <v>440</v>
      </c>
      <c r="D32" s="213" t="s">
        <v>181</v>
      </c>
      <c r="E32" s="214">
        <v>2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0.00141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2.46922</v>
      </c>
      <c r="V32" s="203">
        <f>ROUND(E32*U32,2)</f>
        <v>4.94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394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23</v>
      </c>
      <c r="B33" s="211" t="s">
        <v>445</v>
      </c>
      <c r="C33" s="212" t="s">
        <v>550</v>
      </c>
      <c r="D33" s="213" t="s">
        <v>181</v>
      </c>
      <c r="E33" s="214">
        <v>4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0.485</v>
      </c>
      <c r="V33" s="203">
        <f>ROUND(E33*U33,2)</f>
        <v>1.94</v>
      </c>
      <c r="W33" s="203"/>
      <c r="X33" s="203" t="s">
        <v>160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394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24</v>
      </c>
      <c r="B34" s="211" t="s">
        <v>551</v>
      </c>
      <c r="C34" s="212" t="s">
        <v>552</v>
      </c>
      <c r="D34" s="213" t="s">
        <v>181</v>
      </c>
      <c r="E34" s="214">
        <v>4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4E-05</v>
      </c>
      <c r="O34" s="203">
        <f>ROUND(E34*N34,2)</f>
        <v>0</v>
      </c>
      <c r="P34" s="203">
        <v>0</v>
      </c>
      <c r="Q34" s="203">
        <f>ROUND(E34*P34,2)</f>
        <v>0</v>
      </c>
      <c r="R34" s="203"/>
      <c r="S34" s="203" t="s">
        <v>238</v>
      </c>
      <c r="T34" s="203" t="s">
        <v>219</v>
      </c>
      <c r="U34" s="203">
        <v>0.45</v>
      </c>
      <c r="V34" s="203">
        <f>ROUND(E34*U34,2)</f>
        <v>1.8</v>
      </c>
      <c r="W34" s="203"/>
      <c r="X34" s="203" t="s">
        <v>235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470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25</v>
      </c>
      <c r="B35" s="211" t="s">
        <v>553</v>
      </c>
      <c r="C35" s="212" t="s">
        <v>554</v>
      </c>
      <c r="D35" s="213" t="s">
        <v>237</v>
      </c>
      <c r="E35" s="214">
        <v>2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0.02131</v>
      </c>
      <c r="O35" s="203">
        <f>ROUND(E35*N35,2)</f>
        <v>0.04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0.851</v>
      </c>
      <c r="V35" s="203">
        <f>ROUND(E35*U35,2)</f>
        <v>1.7</v>
      </c>
      <c r="W35" s="203"/>
      <c r="X35" s="203" t="s">
        <v>160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394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210">
        <v>26</v>
      </c>
      <c r="B36" s="211" t="s">
        <v>555</v>
      </c>
      <c r="C36" s="212" t="s">
        <v>556</v>
      </c>
      <c r="D36" s="213" t="s">
        <v>237</v>
      </c>
      <c r="E36" s="214">
        <v>2</v>
      </c>
      <c r="F36" s="215"/>
      <c r="G36" s="216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0.00072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0.506</v>
      </c>
      <c r="V36" s="203">
        <f>ROUND(E36*U36,2)</f>
        <v>1.01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394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10">
        <v>27</v>
      </c>
      <c r="B37" s="211" t="s">
        <v>319</v>
      </c>
      <c r="C37" s="212" t="s">
        <v>320</v>
      </c>
      <c r="D37" s="213" t="s">
        <v>210</v>
      </c>
      <c r="E37" s="214">
        <v>0.064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1.517</v>
      </c>
      <c r="V37" s="203">
        <f>ROUND(E37*U37,2)</f>
        <v>0.1</v>
      </c>
      <c r="W37" s="203"/>
      <c r="X37" s="203" t="s">
        <v>160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394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33" ht="12.8">
      <c r="A38" s="187" t="s">
        <v>154</v>
      </c>
      <c r="B38" s="188" t="s">
        <v>104</v>
      </c>
      <c r="C38" s="189" t="s">
        <v>105</v>
      </c>
      <c r="D38" s="190"/>
      <c r="E38" s="191"/>
      <c r="F38" s="192"/>
      <c r="G38" s="193">
        <f>SUMIF(AG39:AG41,"&lt;&gt;NOR",G39:G41)</f>
        <v>0</v>
      </c>
      <c r="H38" s="194"/>
      <c r="I38" s="194">
        <f>SUM(I39:I41)</f>
        <v>0</v>
      </c>
      <c r="J38" s="194"/>
      <c r="K38" s="194">
        <f>SUM(K39:K41)</f>
        <v>0</v>
      </c>
      <c r="L38" s="194"/>
      <c r="M38" s="194">
        <f>SUM(M39:M41)</f>
        <v>0</v>
      </c>
      <c r="N38" s="194"/>
      <c r="O38" s="194">
        <f>SUM(O39:O41)</f>
        <v>0</v>
      </c>
      <c r="P38" s="194"/>
      <c r="Q38" s="194">
        <f>SUM(Q39:Q41)</f>
        <v>0</v>
      </c>
      <c r="R38" s="194"/>
      <c r="S38" s="194"/>
      <c r="T38" s="194"/>
      <c r="U38" s="194"/>
      <c r="V38" s="194">
        <f>SUM(V39:V41)</f>
        <v>3.18</v>
      </c>
      <c r="W38" s="194"/>
      <c r="X38" s="194"/>
      <c r="AG38" t="s">
        <v>155</v>
      </c>
    </row>
    <row r="39" spans="1:60" ht="12.8" outlineLevel="1">
      <c r="A39" s="210">
        <v>28</v>
      </c>
      <c r="B39" s="211" t="s">
        <v>745</v>
      </c>
      <c r="C39" s="212" t="s">
        <v>746</v>
      </c>
      <c r="D39" s="213" t="s">
        <v>181</v>
      </c>
      <c r="E39" s="214">
        <v>2</v>
      </c>
      <c r="F39" s="215"/>
      <c r="G39" s="216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</v>
      </c>
      <c r="O39" s="203">
        <f>ROUND(E39*N39,2)</f>
        <v>0</v>
      </c>
      <c r="P39" s="203">
        <v>0</v>
      </c>
      <c r="Q39" s="203">
        <f>ROUND(E39*P39,2)</f>
        <v>0</v>
      </c>
      <c r="R39" s="203"/>
      <c r="S39" s="203" t="s">
        <v>159</v>
      </c>
      <c r="T39" s="203" t="s">
        <v>159</v>
      </c>
      <c r="U39" s="203">
        <v>1.55</v>
      </c>
      <c r="V39" s="203">
        <f>ROUND(E39*U39,2)</f>
        <v>3.1</v>
      </c>
      <c r="W39" s="203"/>
      <c r="X39" s="203" t="s">
        <v>160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161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2.8" outlineLevel="1">
      <c r="A40" s="210">
        <v>29</v>
      </c>
      <c r="B40" s="211" t="s">
        <v>747</v>
      </c>
      <c r="C40" s="212" t="s">
        <v>748</v>
      </c>
      <c r="D40" s="213" t="s">
        <v>181</v>
      </c>
      <c r="E40" s="214">
        <v>2</v>
      </c>
      <c r="F40" s="215"/>
      <c r="G40" s="216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</v>
      </c>
      <c r="O40" s="203">
        <f>ROUND(E40*N40,2)</f>
        <v>0</v>
      </c>
      <c r="P40" s="203">
        <v>0</v>
      </c>
      <c r="Q40" s="203">
        <f>ROUND(E40*P40,2)</f>
        <v>0</v>
      </c>
      <c r="R40" s="203" t="s">
        <v>182</v>
      </c>
      <c r="S40" s="203" t="s">
        <v>159</v>
      </c>
      <c r="T40" s="203" t="s">
        <v>219</v>
      </c>
      <c r="U40" s="203">
        <v>0</v>
      </c>
      <c r="V40" s="203">
        <f>ROUND(E40*U40,2)</f>
        <v>0</v>
      </c>
      <c r="W40" s="203"/>
      <c r="X40" s="203" t="s">
        <v>183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184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8" outlineLevel="1">
      <c r="A41" s="195">
        <v>30</v>
      </c>
      <c r="B41" s="196" t="s">
        <v>333</v>
      </c>
      <c r="C41" s="197" t="s">
        <v>334</v>
      </c>
      <c r="D41" s="198" t="s">
        <v>210</v>
      </c>
      <c r="E41" s="199">
        <v>0.016</v>
      </c>
      <c r="F41" s="200"/>
      <c r="G41" s="201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</v>
      </c>
      <c r="O41" s="203">
        <f>ROUND(E41*N41,2)</f>
        <v>0</v>
      </c>
      <c r="P41" s="203">
        <v>0</v>
      </c>
      <c r="Q41" s="203">
        <f>ROUND(E41*P41,2)</f>
        <v>0</v>
      </c>
      <c r="R41" s="203"/>
      <c r="S41" s="203" t="s">
        <v>159</v>
      </c>
      <c r="T41" s="203" t="s">
        <v>159</v>
      </c>
      <c r="U41" s="203">
        <v>5.064</v>
      </c>
      <c r="V41" s="203">
        <f>ROUND(E41*U41,2)</f>
        <v>0.08</v>
      </c>
      <c r="W41" s="203"/>
      <c r="X41" s="203" t="s">
        <v>160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161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33" ht="12.8">
      <c r="A42" s="164"/>
      <c r="B42" s="170"/>
      <c r="C42" s="220"/>
      <c r="D42" s="172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AE42">
        <v>15</v>
      </c>
      <c r="AF42">
        <v>21</v>
      </c>
      <c r="AG42" t="s">
        <v>141</v>
      </c>
    </row>
    <row r="43" spans="1:33" ht="12.8">
      <c r="A43" s="221"/>
      <c r="B43" s="222" t="s">
        <v>20</v>
      </c>
      <c r="C43" s="223"/>
      <c r="D43" s="224"/>
      <c r="E43" s="225"/>
      <c r="F43" s="225"/>
      <c r="G43" s="226">
        <f>G8+G15+G28+G38</f>
        <v>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AE43">
        <f>SUMIF(L7:L41,AE42,G7:G41)</f>
        <v>0</v>
      </c>
      <c r="AF43">
        <f>SUMIF(L7:L41,AF42,G7:G41)</f>
        <v>0</v>
      </c>
      <c r="AG43" t="s">
        <v>242</v>
      </c>
    </row>
    <row r="44" spans="1:24" ht="12.8">
      <c r="A44" s="164"/>
      <c r="B44" s="170"/>
      <c r="C44" s="220"/>
      <c r="D44" s="172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2.8">
      <c r="A45" s="164"/>
      <c r="B45" s="170"/>
      <c r="C45" s="220"/>
      <c r="D45" s="17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2.8">
      <c r="A46" s="227" t="s">
        <v>243</v>
      </c>
      <c r="B46" s="227"/>
      <c r="C46" s="227"/>
      <c r="D46" s="17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33" ht="12.8">
      <c r="A47" s="228"/>
      <c r="B47" s="228"/>
      <c r="C47" s="228"/>
      <c r="D47" s="228"/>
      <c r="E47" s="228"/>
      <c r="F47" s="228"/>
      <c r="G47" s="228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AG47" t="s">
        <v>244</v>
      </c>
    </row>
    <row r="48" spans="1:24" ht="12.8">
      <c r="A48" s="228"/>
      <c r="B48" s="228"/>
      <c r="C48" s="228"/>
      <c r="D48" s="228"/>
      <c r="E48" s="228"/>
      <c r="F48" s="228"/>
      <c r="G48" s="228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ht="12.8">
      <c r="A49" s="228"/>
      <c r="B49" s="228"/>
      <c r="C49" s="228"/>
      <c r="D49" s="228"/>
      <c r="E49" s="228"/>
      <c r="F49" s="228"/>
      <c r="G49" s="228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ht="12.8">
      <c r="A50" s="228"/>
      <c r="B50" s="228"/>
      <c r="C50" s="228"/>
      <c r="D50" s="228"/>
      <c r="E50" s="228"/>
      <c r="F50" s="228"/>
      <c r="G50" s="228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ht="12.8">
      <c r="A51" s="228"/>
      <c r="B51" s="228"/>
      <c r="C51" s="228"/>
      <c r="D51" s="228"/>
      <c r="E51" s="228"/>
      <c r="F51" s="228"/>
      <c r="G51" s="228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ht="12.8">
      <c r="A52" s="164"/>
      <c r="B52" s="170"/>
      <c r="C52" s="220"/>
      <c r="D52" s="172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3:33" ht="12.8">
      <c r="C53" s="229"/>
      <c r="D53" s="112"/>
      <c r="AG53" t="s">
        <v>245</v>
      </c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</sheetData>
  <mergeCells count="6">
    <mergeCell ref="A1:G1"/>
    <mergeCell ref="C2:G2"/>
    <mergeCell ref="C3:G3"/>
    <mergeCell ref="C4:G4"/>
    <mergeCell ref="A46:C46"/>
    <mergeCell ref="A47:G51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1086"/>
  <sheetViews>
    <sheetView workbookViewId="0" topLeftCell="A1">
      <pane ySplit="7" topLeftCell="A8" activePane="bottomLeft" state="frozen"/>
      <selection pane="topLeft" activeCell="A1" sqref="A1"/>
      <selection pane="bottomLeft" activeCell="AA18" sqref="AA18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64</v>
      </c>
      <c r="C3" s="176" t="s">
        <v>65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56</v>
      </c>
      <c r="C4" s="179" t="s">
        <v>57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50</v>
      </c>
      <c r="C8" s="189" t="s">
        <v>69</v>
      </c>
      <c r="D8" s="190"/>
      <c r="E8" s="191"/>
      <c r="F8" s="192"/>
      <c r="G8" s="193">
        <f>SUMIF(AG9:AG11,"&lt;&gt;NOR",G9:G11)</f>
        <v>0</v>
      </c>
      <c r="H8" s="194"/>
      <c r="I8" s="194">
        <f>SUM(I9:I11)</f>
        <v>0</v>
      </c>
      <c r="J8" s="194"/>
      <c r="K8" s="194">
        <f>SUM(K9:K11)</f>
        <v>0</v>
      </c>
      <c r="L8" s="194"/>
      <c r="M8" s="194">
        <f>SUM(M9:M11)</f>
        <v>0</v>
      </c>
      <c r="N8" s="194"/>
      <c r="O8" s="194">
        <f>SUM(O9:O11)</f>
        <v>0</v>
      </c>
      <c r="P8" s="194"/>
      <c r="Q8" s="194">
        <f>SUM(Q9:Q11)</f>
        <v>0</v>
      </c>
      <c r="R8" s="194"/>
      <c r="S8" s="194"/>
      <c r="T8" s="194"/>
      <c r="U8" s="194"/>
      <c r="V8" s="194">
        <f>SUM(V9:V11)</f>
        <v>0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557</v>
      </c>
      <c r="C9" s="212" t="s">
        <v>558</v>
      </c>
      <c r="D9" s="213" t="s">
        <v>452</v>
      </c>
      <c r="E9" s="214">
        <v>10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183</v>
      </c>
      <c r="Y9" s="204"/>
      <c r="Z9" s="204"/>
      <c r="AA9" s="204"/>
      <c r="AB9" s="204"/>
      <c r="AC9" s="204"/>
      <c r="AD9" s="204"/>
      <c r="AE9" s="204"/>
      <c r="AF9" s="204"/>
      <c r="AG9" s="204" t="s">
        <v>559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557</v>
      </c>
      <c r="C10" s="212" t="s">
        <v>749</v>
      </c>
      <c r="D10" s="213" t="s">
        <v>452</v>
      </c>
      <c r="E10" s="214">
        <v>1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</v>
      </c>
      <c r="V10" s="203">
        <f>ROUND(E10*U10,2)</f>
        <v>0</v>
      </c>
      <c r="W10" s="203"/>
      <c r="X10" s="203" t="s">
        <v>627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750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557</v>
      </c>
      <c r="C11" s="212" t="s">
        <v>751</v>
      </c>
      <c r="D11" s="213" t="s">
        <v>452</v>
      </c>
      <c r="E11" s="214">
        <v>1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627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750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33" ht="12.8">
      <c r="A12" s="187" t="s">
        <v>154</v>
      </c>
      <c r="B12" s="188" t="s">
        <v>54</v>
      </c>
      <c r="C12" s="189" t="s">
        <v>72</v>
      </c>
      <c r="D12" s="190"/>
      <c r="E12" s="191"/>
      <c r="F12" s="192"/>
      <c r="G12" s="193">
        <f>SUMIF(AG13:AG30,"&lt;&gt;NOR",G13:G30)</f>
        <v>0</v>
      </c>
      <c r="H12" s="194"/>
      <c r="I12" s="194">
        <f>SUM(I13:I30)</f>
        <v>0</v>
      </c>
      <c r="J12" s="194"/>
      <c r="K12" s="194">
        <f>SUM(K13:K30)</f>
        <v>0</v>
      </c>
      <c r="L12" s="194"/>
      <c r="M12" s="194">
        <f>SUM(M13:M30)</f>
        <v>0</v>
      </c>
      <c r="N12" s="194"/>
      <c r="O12" s="194">
        <f>SUM(O13:O30)</f>
        <v>0</v>
      </c>
      <c r="P12" s="194"/>
      <c r="Q12" s="194">
        <f>SUM(Q13:Q30)</f>
        <v>0</v>
      </c>
      <c r="R12" s="194"/>
      <c r="S12" s="194"/>
      <c r="T12" s="194"/>
      <c r="U12" s="194"/>
      <c r="V12" s="194">
        <f>SUM(V13:V30)</f>
        <v>0</v>
      </c>
      <c r="W12" s="194"/>
      <c r="X12" s="194"/>
      <c r="AG12" t="s">
        <v>155</v>
      </c>
    </row>
    <row r="13" spans="1:60" ht="12.8" outlineLevel="1">
      <c r="A13" s="210">
        <v>4</v>
      </c>
      <c r="B13" s="211" t="s">
        <v>560</v>
      </c>
      <c r="C13" s="212" t="s">
        <v>561</v>
      </c>
      <c r="D13" s="213" t="s">
        <v>178</v>
      </c>
      <c r="E13" s="214">
        <v>80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183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559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10">
        <v>5</v>
      </c>
      <c r="B14" s="211" t="s">
        <v>752</v>
      </c>
      <c r="C14" s="212" t="s">
        <v>753</v>
      </c>
      <c r="D14" s="213" t="s">
        <v>178</v>
      </c>
      <c r="E14" s="214">
        <v>75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183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559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210">
        <v>6</v>
      </c>
      <c r="B15" s="211" t="s">
        <v>562</v>
      </c>
      <c r="C15" s="212" t="s">
        <v>453</v>
      </c>
      <c r="D15" s="213" t="s">
        <v>178</v>
      </c>
      <c r="E15" s="214">
        <v>90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0</v>
      </c>
      <c r="V15" s="203">
        <f>ROUND(E15*U15,2)</f>
        <v>0</v>
      </c>
      <c r="W15" s="203"/>
      <c r="X15" s="203" t="s">
        <v>183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559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10">
        <v>7</v>
      </c>
      <c r="B16" s="211" t="s">
        <v>563</v>
      </c>
      <c r="C16" s="212" t="s">
        <v>564</v>
      </c>
      <c r="D16" s="213" t="s">
        <v>178</v>
      </c>
      <c r="E16" s="214">
        <v>130</v>
      </c>
      <c r="F16" s="215"/>
      <c r="G16" s="216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</v>
      </c>
      <c r="Q16" s="203">
        <f>ROUND(E16*P16,2)</f>
        <v>0</v>
      </c>
      <c r="R16" s="203"/>
      <c r="S16" s="203" t="s">
        <v>238</v>
      </c>
      <c r="T16" s="203" t="s">
        <v>219</v>
      </c>
      <c r="U16" s="203">
        <v>0</v>
      </c>
      <c r="V16" s="203">
        <f>ROUND(E16*U16,2)</f>
        <v>0</v>
      </c>
      <c r="W16" s="203"/>
      <c r="X16" s="203" t="s">
        <v>183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559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8</v>
      </c>
      <c r="B17" s="211" t="s">
        <v>754</v>
      </c>
      <c r="C17" s="212" t="s">
        <v>755</v>
      </c>
      <c r="D17" s="213" t="s">
        <v>178</v>
      </c>
      <c r="E17" s="214">
        <v>80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</v>
      </c>
      <c r="O17" s="203">
        <f>ROUND(E17*N17,2)</f>
        <v>0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</v>
      </c>
      <c r="V17" s="203">
        <f>ROUND(E17*U17,2)</f>
        <v>0</v>
      </c>
      <c r="W17" s="203"/>
      <c r="X17" s="203" t="s">
        <v>183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559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9.4" outlineLevel="1">
      <c r="A18" s="210">
        <v>9</v>
      </c>
      <c r="B18" s="211" t="s">
        <v>756</v>
      </c>
      <c r="C18" s="212" t="s">
        <v>454</v>
      </c>
      <c r="D18" s="213" t="s">
        <v>452</v>
      </c>
      <c r="E18" s="214">
        <v>1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</v>
      </c>
      <c r="O18" s="203">
        <f>ROUND(E18*N18,2)</f>
        <v>0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</v>
      </c>
      <c r="V18" s="203">
        <f>ROUND(E18*U18,2)</f>
        <v>0</v>
      </c>
      <c r="W18" s="203"/>
      <c r="X18" s="203" t="s">
        <v>183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559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9.4" outlineLevel="1">
      <c r="A19" s="210">
        <v>10</v>
      </c>
      <c r="B19" s="211" t="s">
        <v>565</v>
      </c>
      <c r="C19" s="212" t="s">
        <v>566</v>
      </c>
      <c r="D19" s="213" t="s">
        <v>452</v>
      </c>
      <c r="E19" s="214">
        <v>2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</v>
      </c>
      <c r="V19" s="203">
        <f>ROUND(E19*U19,2)</f>
        <v>0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567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9.4" outlineLevel="1">
      <c r="A20" s="210">
        <v>11</v>
      </c>
      <c r="B20" s="211" t="s">
        <v>757</v>
      </c>
      <c r="C20" s="212" t="s">
        <v>758</v>
      </c>
      <c r="D20" s="213" t="s">
        <v>452</v>
      </c>
      <c r="E20" s="214">
        <v>2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</v>
      </c>
      <c r="V20" s="203">
        <f>ROUND(E20*U20,2)</f>
        <v>0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567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9.4" outlineLevel="1">
      <c r="A21" s="210">
        <v>12</v>
      </c>
      <c r="B21" s="211" t="s">
        <v>759</v>
      </c>
      <c r="C21" s="212" t="s">
        <v>760</v>
      </c>
      <c r="D21" s="213" t="s">
        <v>452</v>
      </c>
      <c r="E21" s="214">
        <v>2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</v>
      </c>
      <c r="O21" s="203">
        <f>ROUND(E21*N21,2)</f>
        <v>0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0</v>
      </c>
      <c r="V21" s="203">
        <f>ROUND(E21*U21,2)</f>
        <v>0</v>
      </c>
      <c r="W21" s="203"/>
      <c r="X21" s="203" t="s">
        <v>183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559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9.4" outlineLevel="1">
      <c r="A22" s="210">
        <v>13</v>
      </c>
      <c r="B22" s="211" t="s">
        <v>568</v>
      </c>
      <c r="C22" s="212" t="s">
        <v>761</v>
      </c>
      <c r="D22" s="213" t="s">
        <v>452</v>
      </c>
      <c r="E22" s="214">
        <v>11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</v>
      </c>
      <c r="O22" s="203">
        <f>ROUND(E22*N22,2)</f>
        <v>0</v>
      </c>
      <c r="P22" s="203">
        <v>0</v>
      </c>
      <c r="Q22" s="203">
        <f>ROUND(E22*P22,2)</f>
        <v>0</v>
      </c>
      <c r="R22" s="203"/>
      <c r="S22" s="203" t="s">
        <v>238</v>
      </c>
      <c r="T22" s="203" t="s">
        <v>219</v>
      </c>
      <c r="U22" s="203">
        <v>0</v>
      </c>
      <c r="V22" s="203">
        <f>ROUND(E22*U22,2)</f>
        <v>0</v>
      </c>
      <c r="W22" s="203"/>
      <c r="X22" s="203" t="s">
        <v>183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559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9.4" outlineLevel="1">
      <c r="A23" s="210">
        <v>14</v>
      </c>
      <c r="B23" s="211" t="s">
        <v>570</v>
      </c>
      <c r="C23" s="212" t="s">
        <v>455</v>
      </c>
      <c r="D23" s="213" t="s">
        <v>452</v>
      </c>
      <c r="E23" s="214">
        <v>16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</v>
      </c>
      <c r="V23" s="203">
        <f>ROUND(E23*U23,2)</f>
        <v>0</v>
      </c>
      <c r="W23" s="203"/>
      <c r="X23" s="203" t="s">
        <v>183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559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571</v>
      </c>
      <c r="C24" s="212" t="s">
        <v>456</v>
      </c>
      <c r="D24" s="213" t="s">
        <v>452</v>
      </c>
      <c r="E24" s="214">
        <v>16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</v>
      </c>
      <c r="V24" s="203">
        <f>ROUND(E24*U24,2)</f>
        <v>0</v>
      </c>
      <c r="W24" s="203"/>
      <c r="X24" s="203" t="s">
        <v>183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559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9.4" outlineLevel="1">
      <c r="A25" s="210">
        <v>16</v>
      </c>
      <c r="B25" s="211" t="s">
        <v>572</v>
      </c>
      <c r="C25" s="212" t="s">
        <v>573</v>
      </c>
      <c r="D25" s="213" t="s">
        <v>452</v>
      </c>
      <c r="E25" s="214">
        <v>10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</v>
      </c>
      <c r="V25" s="203">
        <f>ROUND(E25*U25,2)</f>
        <v>0</v>
      </c>
      <c r="W25" s="203"/>
      <c r="X25" s="203" t="s">
        <v>183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559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9.4" outlineLevel="1">
      <c r="A26" s="210">
        <v>17</v>
      </c>
      <c r="B26" s="211" t="s">
        <v>574</v>
      </c>
      <c r="C26" s="212" t="s">
        <v>575</v>
      </c>
      <c r="D26" s="213" t="s">
        <v>452</v>
      </c>
      <c r="E26" s="214">
        <v>10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0</v>
      </c>
      <c r="V26" s="203">
        <f>ROUND(E26*U26,2)</f>
        <v>0</v>
      </c>
      <c r="W26" s="203"/>
      <c r="X26" s="203" t="s">
        <v>183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559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9.4" outlineLevel="1">
      <c r="A27" s="210">
        <v>18</v>
      </c>
      <c r="B27" s="211" t="s">
        <v>576</v>
      </c>
      <c r="C27" s="212" t="s">
        <v>577</v>
      </c>
      <c r="D27" s="213" t="s">
        <v>452</v>
      </c>
      <c r="E27" s="214">
        <v>10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238</v>
      </c>
      <c r="T27" s="203" t="s">
        <v>219</v>
      </c>
      <c r="U27" s="203">
        <v>0</v>
      </c>
      <c r="V27" s="203">
        <f>ROUND(E27*U27,2)</f>
        <v>0</v>
      </c>
      <c r="W27" s="203"/>
      <c r="X27" s="203" t="s">
        <v>183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559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9.4" outlineLevel="1">
      <c r="A28" s="210">
        <v>19</v>
      </c>
      <c r="B28" s="211" t="s">
        <v>578</v>
      </c>
      <c r="C28" s="212" t="s">
        <v>579</v>
      </c>
      <c r="D28" s="213" t="s">
        <v>452</v>
      </c>
      <c r="E28" s="214">
        <v>10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</v>
      </c>
      <c r="Q28" s="203">
        <f>ROUND(E28*P28,2)</f>
        <v>0</v>
      </c>
      <c r="R28" s="203"/>
      <c r="S28" s="203" t="s">
        <v>238</v>
      </c>
      <c r="T28" s="203" t="s">
        <v>219</v>
      </c>
      <c r="U28" s="203">
        <v>0</v>
      </c>
      <c r="V28" s="203">
        <f>ROUND(E28*U28,2)</f>
        <v>0</v>
      </c>
      <c r="W28" s="203"/>
      <c r="X28" s="203" t="s">
        <v>183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559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9.4" outlineLevel="1">
      <c r="A29" s="210">
        <v>20</v>
      </c>
      <c r="B29" s="211" t="s">
        <v>580</v>
      </c>
      <c r="C29" s="212" t="s">
        <v>581</v>
      </c>
      <c r="D29" s="213" t="s">
        <v>452</v>
      </c>
      <c r="E29" s="214">
        <v>10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</v>
      </c>
      <c r="V29" s="203">
        <f>ROUND(E29*U29,2)</f>
        <v>0</v>
      </c>
      <c r="W29" s="203"/>
      <c r="X29" s="203" t="s">
        <v>183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559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21</v>
      </c>
      <c r="B30" s="211" t="s">
        <v>762</v>
      </c>
      <c r="C30" s="212" t="s">
        <v>763</v>
      </c>
      <c r="D30" s="213" t="s">
        <v>452</v>
      </c>
      <c r="E30" s="214">
        <v>1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</v>
      </c>
      <c r="V30" s="203">
        <f>ROUND(E30*U30,2)</f>
        <v>0</v>
      </c>
      <c r="W30" s="203"/>
      <c r="X30" s="203" t="s">
        <v>183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559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33" ht="12.8">
      <c r="A31" s="187" t="s">
        <v>154</v>
      </c>
      <c r="B31" s="188" t="s">
        <v>56</v>
      </c>
      <c r="C31" s="189" t="s">
        <v>73</v>
      </c>
      <c r="D31" s="190"/>
      <c r="E31" s="191"/>
      <c r="F31" s="192"/>
      <c r="G31" s="193">
        <f>SUMIF(AG32:AG44,"&lt;&gt;NOR",G32:G44)</f>
        <v>0</v>
      </c>
      <c r="H31" s="194"/>
      <c r="I31" s="194">
        <f>SUM(I32:I44)</f>
        <v>0</v>
      </c>
      <c r="J31" s="194"/>
      <c r="K31" s="194">
        <f>SUM(K32:K44)</f>
        <v>0</v>
      </c>
      <c r="L31" s="194"/>
      <c r="M31" s="194">
        <f>SUM(M32:M44)</f>
        <v>0</v>
      </c>
      <c r="N31" s="194"/>
      <c r="O31" s="194">
        <f>SUM(O32:O44)</f>
        <v>0</v>
      </c>
      <c r="P31" s="194"/>
      <c r="Q31" s="194">
        <f>SUM(Q32:Q44)</f>
        <v>0</v>
      </c>
      <c r="R31" s="194"/>
      <c r="S31" s="194"/>
      <c r="T31" s="194"/>
      <c r="U31" s="194"/>
      <c r="V31" s="194">
        <f>SUM(V32:V44)</f>
        <v>0</v>
      </c>
      <c r="W31" s="194"/>
      <c r="X31" s="194"/>
      <c r="AG31" t="s">
        <v>155</v>
      </c>
    </row>
    <row r="32" spans="1:60" ht="12.8" outlineLevel="1">
      <c r="A32" s="210">
        <v>22</v>
      </c>
      <c r="B32" s="211" t="s">
        <v>586</v>
      </c>
      <c r="C32" s="212" t="s">
        <v>587</v>
      </c>
      <c r="D32" s="213" t="s">
        <v>178</v>
      </c>
      <c r="E32" s="214">
        <v>80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</v>
      </c>
      <c r="V32" s="203">
        <f>ROUND(E32*U32,2)</f>
        <v>0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567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23</v>
      </c>
      <c r="B33" s="211" t="s">
        <v>588</v>
      </c>
      <c r="C33" s="212" t="s">
        <v>459</v>
      </c>
      <c r="D33" s="213" t="s">
        <v>178</v>
      </c>
      <c r="E33" s="214">
        <v>75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</v>
      </c>
      <c r="V33" s="203">
        <f>ROUND(E33*U33,2)</f>
        <v>0</v>
      </c>
      <c r="W33" s="203"/>
      <c r="X33" s="203" t="s">
        <v>160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567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24</v>
      </c>
      <c r="B34" s="211" t="s">
        <v>588</v>
      </c>
      <c r="C34" s="212" t="s">
        <v>459</v>
      </c>
      <c r="D34" s="213" t="s">
        <v>178</v>
      </c>
      <c r="E34" s="214">
        <v>90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</v>
      </c>
      <c r="O34" s="203">
        <f>ROUND(E34*N34,2)</f>
        <v>0</v>
      </c>
      <c r="P34" s="203">
        <v>0</v>
      </c>
      <c r="Q34" s="203">
        <f>ROUND(E34*P34,2)</f>
        <v>0</v>
      </c>
      <c r="R34" s="203"/>
      <c r="S34" s="203" t="s">
        <v>238</v>
      </c>
      <c r="T34" s="203" t="s">
        <v>219</v>
      </c>
      <c r="U34" s="203">
        <v>0</v>
      </c>
      <c r="V34" s="203">
        <f>ROUND(E34*U34,2)</f>
        <v>0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567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25</v>
      </c>
      <c r="B35" s="211" t="s">
        <v>588</v>
      </c>
      <c r="C35" s="212" t="s">
        <v>459</v>
      </c>
      <c r="D35" s="213" t="s">
        <v>178</v>
      </c>
      <c r="E35" s="214">
        <v>130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</v>
      </c>
      <c r="V35" s="203">
        <f>ROUND(E35*U35,2)</f>
        <v>0</v>
      </c>
      <c r="W35" s="203"/>
      <c r="X35" s="203" t="s">
        <v>160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567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210">
        <v>26</v>
      </c>
      <c r="B36" s="211" t="s">
        <v>764</v>
      </c>
      <c r="C36" s="212" t="s">
        <v>765</v>
      </c>
      <c r="D36" s="213" t="s">
        <v>178</v>
      </c>
      <c r="E36" s="214">
        <v>80</v>
      </c>
      <c r="F36" s="215"/>
      <c r="G36" s="216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0</v>
      </c>
      <c r="V36" s="203">
        <f>ROUND(E36*U36,2)</f>
        <v>0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567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10">
        <v>27</v>
      </c>
      <c r="B37" s="211" t="s">
        <v>766</v>
      </c>
      <c r="C37" s="212" t="s">
        <v>460</v>
      </c>
      <c r="D37" s="213" t="s">
        <v>452</v>
      </c>
      <c r="E37" s="214">
        <v>1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0</v>
      </c>
      <c r="V37" s="203">
        <f>ROUND(E37*U37,2)</f>
        <v>0</v>
      </c>
      <c r="W37" s="203"/>
      <c r="X37" s="203" t="s">
        <v>160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567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10">
        <v>28</v>
      </c>
      <c r="B38" s="211" t="s">
        <v>589</v>
      </c>
      <c r="C38" s="212" t="s">
        <v>590</v>
      </c>
      <c r="D38" s="213" t="s">
        <v>452</v>
      </c>
      <c r="E38" s="214">
        <v>2</v>
      </c>
      <c r="F38" s="215"/>
      <c r="G38" s="216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238</v>
      </c>
      <c r="T38" s="203" t="s">
        <v>219</v>
      </c>
      <c r="U38" s="203">
        <v>0</v>
      </c>
      <c r="V38" s="203">
        <f>ROUND(E38*U38,2)</f>
        <v>0</v>
      </c>
      <c r="W38" s="203"/>
      <c r="X38" s="203" t="s">
        <v>160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567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8" outlineLevel="1">
      <c r="A39" s="210">
        <v>29</v>
      </c>
      <c r="B39" s="211" t="s">
        <v>767</v>
      </c>
      <c r="C39" s="212" t="s">
        <v>768</v>
      </c>
      <c r="D39" s="213" t="s">
        <v>452</v>
      </c>
      <c r="E39" s="214">
        <v>2</v>
      </c>
      <c r="F39" s="215"/>
      <c r="G39" s="216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</v>
      </c>
      <c r="O39" s="203">
        <f>ROUND(E39*N39,2)</f>
        <v>0</v>
      </c>
      <c r="P39" s="203">
        <v>0</v>
      </c>
      <c r="Q39" s="203">
        <f>ROUND(E39*P39,2)</f>
        <v>0</v>
      </c>
      <c r="R39" s="203"/>
      <c r="S39" s="203" t="s">
        <v>238</v>
      </c>
      <c r="T39" s="203" t="s">
        <v>219</v>
      </c>
      <c r="U39" s="203">
        <v>0</v>
      </c>
      <c r="V39" s="203">
        <f>ROUND(E39*U39,2)</f>
        <v>0</v>
      </c>
      <c r="W39" s="203"/>
      <c r="X39" s="203" t="s">
        <v>160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567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2.8" outlineLevel="1">
      <c r="A40" s="210">
        <v>30</v>
      </c>
      <c r="B40" s="211" t="s">
        <v>769</v>
      </c>
      <c r="C40" s="212" t="s">
        <v>770</v>
      </c>
      <c r="D40" s="213" t="s">
        <v>452</v>
      </c>
      <c r="E40" s="214">
        <v>2</v>
      </c>
      <c r="F40" s="215"/>
      <c r="G40" s="216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</v>
      </c>
      <c r="O40" s="203">
        <f>ROUND(E40*N40,2)</f>
        <v>0</v>
      </c>
      <c r="P40" s="203">
        <v>0</v>
      </c>
      <c r="Q40" s="203">
        <f>ROUND(E40*P40,2)</f>
        <v>0</v>
      </c>
      <c r="R40" s="203"/>
      <c r="S40" s="203" t="s">
        <v>238</v>
      </c>
      <c r="T40" s="203" t="s">
        <v>219</v>
      </c>
      <c r="U40" s="203">
        <v>0</v>
      </c>
      <c r="V40" s="203">
        <f>ROUND(E40*U40,2)</f>
        <v>0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567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8" outlineLevel="1">
      <c r="A41" s="210">
        <v>31</v>
      </c>
      <c r="B41" s="211" t="s">
        <v>591</v>
      </c>
      <c r="C41" s="212" t="s">
        <v>592</v>
      </c>
      <c r="D41" s="213" t="s">
        <v>452</v>
      </c>
      <c r="E41" s="214">
        <v>11</v>
      </c>
      <c r="F41" s="215"/>
      <c r="G41" s="216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</v>
      </c>
      <c r="O41" s="203">
        <f>ROUND(E41*N41,2)</f>
        <v>0</v>
      </c>
      <c r="P41" s="203">
        <v>0</v>
      </c>
      <c r="Q41" s="203">
        <f>ROUND(E41*P41,2)</f>
        <v>0</v>
      </c>
      <c r="R41" s="203"/>
      <c r="S41" s="203" t="s">
        <v>238</v>
      </c>
      <c r="T41" s="203" t="s">
        <v>219</v>
      </c>
      <c r="U41" s="203">
        <v>0</v>
      </c>
      <c r="V41" s="203">
        <f>ROUND(E41*U41,2)</f>
        <v>0</v>
      </c>
      <c r="W41" s="203"/>
      <c r="X41" s="203" t="s">
        <v>160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567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12.8" outlineLevel="1">
      <c r="A42" s="210">
        <v>32</v>
      </c>
      <c r="B42" s="211" t="s">
        <v>593</v>
      </c>
      <c r="C42" s="212" t="s">
        <v>462</v>
      </c>
      <c r="D42" s="213" t="s">
        <v>452</v>
      </c>
      <c r="E42" s="214">
        <v>16</v>
      </c>
      <c r="F42" s="215"/>
      <c r="G42" s="216">
        <f>ROUND(E42*F42,2)</f>
        <v>0</v>
      </c>
      <c r="H42" s="202"/>
      <c r="I42" s="203">
        <f>ROUND(E42*H42,2)</f>
        <v>0</v>
      </c>
      <c r="J42" s="202"/>
      <c r="K42" s="203">
        <f>ROUND(E42*J42,2)</f>
        <v>0</v>
      </c>
      <c r="L42" s="203">
        <v>21</v>
      </c>
      <c r="M42" s="203">
        <f>G42*(1+L42/100)</f>
        <v>0</v>
      </c>
      <c r="N42" s="203">
        <v>0</v>
      </c>
      <c r="O42" s="203">
        <f>ROUND(E42*N42,2)</f>
        <v>0</v>
      </c>
      <c r="P42" s="203">
        <v>0</v>
      </c>
      <c r="Q42" s="203">
        <f>ROUND(E42*P42,2)</f>
        <v>0</v>
      </c>
      <c r="R42" s="203"/>
      <c r="S42" s="203" t="s">
        <v>238</v>
      </c>
      <c r="T42" s="203" t="s">
        <v>219</v>
      </c>
      <c r="U42" s="203">
        <v>0</v>
      </c>
      <c r="V42" s="203">
        <f>ROUND(E42*U42,2)</f>
        <v>0</v>
      </c>
      <c r="W42" s="203"/>
      <c r="X42" s="203" t="s">
        <v>160</v>
      </c>
      <c r="Y42" s="204"/>
      <c r="Z42" s="204"/>
      <c r="AA42" s="204"/>
      <c r="AB42" s="204"/>
      <c r="AC42" s="204"/>
      <c r="AD42" s="204"/>
      <c r="AE42" s="204"/>
      <c r="AF42" s="204"/>
      <c r="AG42" s="204" t="s">
        <v>567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2.8" outlineLevel="1">
      <c r="A43" s="210">
        <v>33</v>
      </c>
      <c r="B43" s="211" t="s">
        <v>594</v>
      </c>
      <c r="C43" s="212" t="s">
        <v>595</v>
      </c>
      <c r="D43" s="213" t="s">
        <v>452</v>
      </c>
      <c r="E43" s="214">
        <v>1</v>
      </c>
      <c r="F43" s="215"/>
      <c r="G43" s="216">
        <f>ROUND(E43*F43,2)</f>
        <v>0</v>
      </c>
      <c r="H43" s="202"/>
      <c r="I43" s="203">
        <f>ROUND(E43*H43,2)</f>
        <v>0</v>
      </c>
      <c r="J43" s="202"/>
      <c r="K43" s="203">
        <f>ROUND(E43*J43,2)</f>
        <v>0</v>
      </c>
      <c r="L43" s="203">
        <v>21</v>
      </c>
      <c r="M43" s="203">
        <f>G43*(1+L43/100)</f>
        <v>0</v>
      </c>
      <c r="N43" s="203">
        <v>0</v>
      </c>
      <c r="O43" s="203">
        <f>ROUND(E43*N43,2)</f>
        <v>0</v>
      </c>
      <c r="P43" s="203">
        <v>0</v>
      </c>
      <c r="Q43" s="203">
        <f>ROUND(E43*P43,2)</f>
        <v>0</v>
      </c>
      <c r="R43" s="203"/>
      <c r="S43" s="203" t="s">
        <v>238</v>
      </c>
      <c r="T43" s="203" t="s">
        <v>219</v>
      </c>
      <c r="U43" s="203">
        <v>0</v>
      </c>
      <c r="V43" s="203">
        <f>ROUND(E43*U43,2)</f>
        <v>0</v>
      </c>
      <c r="W43" s="203"/>
      <c r="X43" s="203" t="s">
        <v>160</v>
      </c>
      <c r="Y43" s="204"/>
      <c r="Z43" s="204"/>
      <c r="AA43" s="204"/>
      <c r="AB43" s="204"/>
      <c r="AC43" s="204"/>
      <c r="AD43" s="204"/>
      <c r="AE43" s="204"/>
      <c r="AF43" s="204"/>
      <c r="AG43" s="204" t="s">
        <v>567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10">
        <v>34</v>
      </c>
      <c r="B44" s="211" t="s">
        <v>771</v>
      </c>
      <c r="C44" s="212" t="s">
        <v>772</v>
      </c>
      <c r="D44" s="213" t="s">
        <v>452</v>
      </c>
      <c r="E44" s="214">
        <v>70</v>
      </c>
      <c r="F44" s="215"/>
      <c r="G44" s="216">
        <f>ROUND(E44*F44,2)</f>
        <v>0</v>
      </c>
      <c r="H44" s="202"/>
      <c r="I44" s="203">
        <f>ROUND(E44*H44,2)</f>
        <v>0</v>
      </c>
      <c r="J44" s="202"/>
      <c r="K44" s="203">
        <f>ROUND(E44*J44,2)</f>
        <v>0</v>
      </c>
      <c r="L44" s="203">
        <v>21</v>
      </c>
      <c r="M44" s="203">
        <f>G44*(1+L44/100)</f>
        <v>0</v>
      </c>
      <c r="N44" s="203">
        <v>0</v>
      </c>
      <c r="O44" s="203">
        <f>ROUND(E44*N44,2)</f>
        <v>0</v>
      </c>
      <c r="P44" s="203">
        <v>0</v>
      </c>
      <c r="Q44" s="203">
        <f>ROUND(E44*P44,2)</f>
        <v>0</v>
      </c>
      <c r="R44" s="203"/>
      <c r="S44" s="203" t="s">
        <v>238</v>
      </c>
      <c r="T44" s="203" t="s">
        <v>219</v>
      </c>
      <c r="U44" s="203">
        <v>0</v>
      </c>
      <c r="V44" s="203">
        <f>ROUND(E44*U44,2)</f>
        <v>0</v>
      </c>
      <c r="W44" s="203"/>
      <c r="X44" s="203" t="s">
        <v>160</v>
      </c>
      <c r="Y44" s="204"/>
      <c r="Z44" s="204"/>
      <c r="AA44" s="204"/>
      <c r="AB44" s="204"/>
      <c r="AC44" s="204"/>
      <c r="AD44" s="204"/>
      <c r="AE44" s="204"/>
      <c r="AF44" s="204"/>
      <c r="AG44" s="204" t="s">
        <v>567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33" ht="12.8">
      <c r="A45" s="187" t="s">
        <v>154</v>
      </c>
      <c r="B45" s="188" t="s">
        <v>60</v>
      </c>
      <c r="C45" s="189" t="s">
        <v>75</v>
      </c>
      <c r="D45" s="190"/>
      <c r="E45" s="191"/>
      <c r="F45" s="192"/>
      <c r="G45" s="193">
        <f>SUMIF(AG46:AG46,"&lt;&gt;NOR",G46:G46)</f>
        <v>0</v>
      </c>
      <c r="H45" s="194"/>
      <c r="I45" s="194">
        <f>SUM(I46:I46)</f>
        <v>0</v>
      </c>
      <c r="J45" s="194"/>
      <c r="K45" s="194">
        <f>SUM(K46:K46)</f>
        <v>0</v>
      </c>
      <c r="L45" s="194"/>
      <c r="M45" s="194">
        <f>SUM(M46:M46)</f>
        <v>0</v>
      </c>
      <c r="N45" s="194"/>
      <c r="O45" s="194">
        <f>SUM(O46:O46)</f>
        <v>0</v>
      </c>
      <c r="P45" s="194"/>
      <c r="Q45" s="194">
        <f>SUM(Q46:Q46)</f>
        <v>0</v>
      </c>
      <c r="R45" s="194"/>
      <c r="S45" s="194"/>
      <c r="T45" s="194"/>
      <c r="U45" s="194"/>
      <c r="V45" s="194">
        <f>SUM(V46:V46)</f>
        <v>0</v>
      </c>
      <c r="W45" s="194"/>
      <c r="X45" s="194"/>
      <c r="AG45" t="s">
        <v>155</v>
      </c>
    </row>
    <row r="46" spans="1:60" ht="12.8" outlineLevel="1">
      <c r="A46" s="210">
        <v>35</v>
      </c>
      <c r="B46" s="211" t="s">
        <v>598</v>
      </c>
      <c r="C46" s="212" t="s">
        <v>463</v>
      </c>
      <c r="D46" s="213" t="s">
        <v>464</v>
      </c>
      <c r="E46" s="214">
        <v>6</v>
      </c>
      <c r="F46" s="215"/>
      <c r="G46" s="216">
        <f>ROUND(E46*F46,2)</f>
        <v>0</v>
      </c>
      <c r="H46" s="202"/>
      <c r="I46" s="203">
        <f>ROUND(E46*H46,2)</f>
        <v>0</v>
      </c>
      <c r="J46" s="202"/>
      <c r="K46" s="203">
        <f>ROUND(E46*J46,2)</f>
        <v>0</v>
      </c>
      <c r="L46" s="203">
        <v>21</v>
      </c>
      <c r="M46" s="203">
        <f>G46*(1+L46/100)</f>
        <v>0</v>
      </c>
      <c r="N46" s="203">
        <v>0</v>
      </c>
      <c r="O46" s="203">
        <f>ROUND(E46*N46,2)</f>
        <v>0</v>
      </c>
      <c r="P46" s="203">
        <v>0</v>
      </c>
      <c r="Q46" s="203">
        <f>ROUND(E46*P46,2)</f>
        <v>0</v>
      </c>
      <c r="R46" s="203"/>
      <c r="S46" s="203" t="s">
        <v>238</v>
      </c>
      <c r="T46" s="203" t="s">
        <v>219</v>
      </c>
      <c r="U46" s="203">
        <v>0</v>
      </c>
      <c r="V46" s="203">
        <f>ROUND(E46*U46,2)</f>
        <v>0</v>
      </c>
      <c r="W46" s="203"/>
      <c r="X46" s="203" t="s">
        <v>160</v>
      </c>
      <c r="Y46" s="204"/>
      <c r="Z46" s="204"/>
      <c r="AA46" s="204"/>
      <c r="AB46" s="204"/>
      <c r="AC46" s="204"/>
      <c r="AD46" s="204"/>
      <c r="AE46" s="204"/>
      <c r="AF46" s="204"/>
      <c r="AG46" s="204" t="s">
        <v>567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33" ht="12.8">
      <c r="A47" s="187" t="s">
        <v>154</v>
      </c>
      <c r="B47" s="188" t="s">
        <v>62</v>
      </c>
      <c r="C47" s="189" t="s">
        <v>26</v>
      </c>
      <c r="D47" s="190"/>
      <c r="E47" s="191"/>
      <c r="F47" s="192"/>
      <c r="G47" s="193">
        <f>SUMIF(AG48:AG52,"&lt;&gt;NOR",G48:G52)</f>
        <v>0</v>
      </c>
      <c r="H47" s="194"/>
      <c r="I47" s="194">
        <f>SUM(I48:I52)</f>
        <v>0</v>
      </c>
      <c r="J47" s="194"/>
      <c r="K47" s="194">
        <f>SUM(K48:K52)</f>
        <v>0</v>
      </c>
      <c r="L47" s="194"/>
      <c r="M47" s="194">
        <f>SUM(M48:M52)</f>
        <v>0</v>
      </c>
      <c r="N47" s="194"/>
      <c r="O47" s="194">
        <f>SUM(O48:O52)</f>
        <v>0</v>
      </c>
      <c r="P47" s="194"/>
      <c r="Q47" s="194">
        <f>SUM(Q48:Q52)</f>
        <v>0</v>
      </c>
      <c r="R47" s="194"/>
      <c r="S47" s="194"/>
      <c r="T47" s="194"/>
      <c r="U47" s="194"/>
      <c r="V47" s="194">
        <f>SUM(V48:V52)</f>
        <v>0</v>
      </c>
      <c r="W47" s="194"/>
      <c r="X47" s="194"/>
      <c r="AG47" t="s">
        <v>155</v>
      </c>
    </row>
    <row r="48" spans="1:60" ht="12.8" outlineLevel="1">
      <c r="A48" s="210">
        <v>36</v>
      </c>
      <c r="B48" s="211" t="s">
        <v>600</v>
      </c>
      <c r="C48" s="212" t="s">
        <v>465</v>
      </c>
      <c r="D48" s="213" t="s">
        <v>178</v>
      </c>
      <c r="E48" s="214">
        <v>60</v>
      </c>
      <c r="F48" s="215"/>
      <c r="G48" s="216">
        <f>ROUND(E48*F48,2)</f>
        <v>0</v>
      </c>
      <c r="H48" s="202"/>
      <c r="I48" s="203">
        <f>ROUND(E48*H48,2)</f>
        <v>0</v>
      </c>
      <c r="J48" s="202"/>
      <c r="K48" s="203">
        <f>ROUND(E48*J48,2)</f>
        <v>0</v>
      </c>
      <c r="L48" s="203">
        <v>21</v>
      </c>
      <c r="M48" s="203">
        <f>G48*(1+L48/100)</f>
        <v>0</v>
      </c>
      <c r="N48" s="203">
        <v>0</v>
      </c>
      <c r="O48" s="203">
        <f>ROUND(E48*N48,2)</f>
        <v>0</v>
      </c>
      <c r="P48" s="203">
        <v>0</v>
      </c>
      <c r="Q48" s="203">
        <f>ROUND(E48*P48,2)</f>
        <v>0</v>
      </c>
      <c r="R48" s="203"/>
      <c r="S48" s="203" t="s">
        <v>238</v>
      </c>
      <c r="T48" s="203" t="s">
        <v>219</v>
      </c>
      <c r="U48" s="203">
        <v>0</v>
      </c>
      <c r="V48" s="203">
        <f>ROUND(E48*U48,2)</f>
        <v>0</v>
      </c>
      <c r="W48" s="203"/>
      <c r="X48" s="203" t="s">
        <v>160</v>
      </c>
      <c r="Y48" s="204"/>
      <c r="Z48" s="204"/>
      <c r="AA48" s="204"/>
      <c r="AB48" s="204"/>
      <c r="AC48" s="204"/>
      <c r="AD48" s="204"/>
      <c r="AE48" s="204"/>
      <c r="AF48" s="204"/>
      <c r="AG48" s="204" t="s">
        <v>567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12.8" outlineLevel="1">
      <c r="A49" s="210">
        <v>37</v>
      </c>
      <c r="B49" s="211" t="s">
        <v>601</v>
      </c>
      <c r="C49" s="212" t="s">
        <v>466</v>
      </c>
      <c r="D49" s="213" t="s">
        <v>452</v>
      </c>
      <c r="E49" s="214">
        <v>6</v>
      </c>
      <c r="F49" s="215"/>
      <c r="G49" s="216">
        <f>ROUND(E49*F49,2)</f>
        <v>0</v>
      </c>
      <c r="H49" s="202"/>
      <c r="I49" s="203">
        <f>ROUND(E49*H49,2)</f>
        <v>0</v>
      </c>
      <c r="J49" s="202"/>
      <c r="K49" s="203">
        <f>ROUND(E49*J49,2)</f>
        <v>0</v>
      </c>
      <c r="L49" s="203">
        <v>21</v>
      </c>
      <c r="M49" s="203">
        <f>G49*(1+L49/100)</f>
        <v>0</v>
      </c>
      <c r="N49" s="203">
        <v>0</v>
      </c>
      <c r="O49" s="203">
        <f>ROUND(E49*N49,2)</f>
        <v>0</v>
      </c>
      <c r="P49" s="203">
        <v>0</v>
      </c>
      <c r="Q49" s="203">
        <f>ROUND(E49*P49,2)</f>
        <v>0</v>
      </c>
      <c r="R49" s="203"/>
      <c r="S49" s="203" t="s">
        <v>238</v>
      </c>
      <c r="T49" s="203" t="s">
        <v>219</v>
      </c>
      <c r="U49" s="203">
        <v>0</v>
      </c>
      <c r="V49" s="203">
        <f>ROUND(E49*U49,2)</f>
        <v>0</v>
      </c>
      <c r="W49" s="203"/>
      <c r="X49" s="203" t="s">
        <v>160</v>
      </c>
      <c r="Y49" s="204"/>
      <c r="Z49" s="204"/>
      <c r="AA49" s="204"/>
      <c r="AB49" s="204"/>
      <c r="AC49" s="204"/>
      <c r="AD49" s="204"/>
      <c r="AE49" s="204"/>
      <c r="AF49" s="204"/>
      <c r="AG49" s="204" t="s">
        <v>567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12.8" outlineLevel="1">
      <c r="A50" s="210">
        <v>38</v>
      </c>
      <c r="B50" s="211" t="s">
        <v>599</v>
      </c>
      <c r="C50" s="212" t="s">
        <v>467</v>
      </c>
      <c r="D50" s="213" t="s">
        <v>452</v>
      </c>
      <c r="E50" s="214">
        <v>10</v>
      </c>
      <c r="F50" s="215"/>
      <c r="G50" s="216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0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238</v>
      </c>
      <c r="T50" s="203" t="s">
        <v>219</v>
      </c>
      <c r="U50" s="203">
        <v>0</v>
      </c>
      <c r="V50" s="203">
        <f>ROUND(E50*U50,2)</f>
        <v>0</v>
      </c>
      <c r="W50" s="203"/>
      <c r="X50" s="203" t="s">
        <v>160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567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10">
        <v>39</v>
      </c>
      <c r="B51" s="211" t="s">
        <v>599</v>
      </c>
      <c r="C51" s="212" t="s">
        <v>467</v>
      </c>
      <c r="D51" s="213" t="s">
        <v>452</v>
      </c>
      <c r="E51" s="214">
        <v>1</v>
      </c>
      <c r="F51" s="215"/>
      <c r="G51" s="216">
        <f>ROUND(E51*F51,2)</f>
        <v>0</v>
      </c>
      <c r="H51" s="202"/>
      <c r="I51" s="203">
        <f>ROUND(E51*H51,2)</f>
        <v>0</v>
      </c>
      <c r="J51" s="202"/>
      <c r="K51" s="203">
        <f>ROUND(E51*J51,2)</f>
        <v>0</v>
      </c>
      <c r="L51" s="203">
        <v>21</v>
      </c>
      <c r="M51" s="203">
        <f>G51*(1+L51/100)</f>
        <v>0</v>
      </c>
      <c r="N51" s="203">
        <v>0</v>
      </c>
      <c r="O51" s="203">
        <f>ROUND(E51*N51,2)</f>
        <v>0</v>
      </c>
      <c r="P51" s="203">
        <v>0</v>
      </c>
      <c r="Q51" s="203">
        <f>ROUND(E51*P51,2)</f>
        <v>0</v>
      </c>
      <c r="R51" s="203"/>
      <c r="S51" s="203" t="s">
        <v>238</v>
      </c>
      <c r="T51" s="203" t="s">
        <v>219</v>
      </c>
      <c r="U51" s="203">
        <v>0</v>
      </c>
      <c r="V51" s="203">
        <f>ROUND(E51*U51,2)</f>
        <v>0</v>
      </c>
      <c r="W51" s="203"/>
      <c r="X51" s="203" t="s">
        <v>160</v>
      </c>
      <c r="Y51" s="204"/>
      <c r="Z51" s="204"/>
      <c r="AA51" s="204"/>
      <c r="AB51" s="204"/>
      <c r="AC51" s="204"/>
      <c r="AD51" s="204"/>
      <c r="AE51" s="204"/>
      <c r="AF51" s="204"/>
      <c r="AG51" s="204" t="s">
        <v>567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40</v>
      </c>
      <c r="B52" s="211" t="s">
        <v>599</v>
      </c>
      <c r="C52" s="212" t="s">
        <v>467</v>
      </c>
      <c r="D52" s="213" t="s">
        <v>452</v>
      </c>
      <c r="E52" s="214">
        <v>1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238</v>
      </c>
      <c r="T52" s="203" t="s">
        <v>219</v>
      </c>
      <c r="U52" s="203">
        <v>0</v>
      </c>
      <c r="V52" s="203">
        <f>ROUND(E52*U52,2)</f>
        <v>0</v>
      </c>
      <c r="W52" s="203"/>
      <c r="X52" s="203" t="s">
        <v>160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567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33" ht="12.8">
      <c r="A53" s="187" t="s">
        <v>154</v>
      </c>
      <c r="B53" s="188" t="s">
        <v>78</v>
      </c>
      <c r="C53" s="189" t="s">
        <v>80</v>
      </c>
      <c r="D53" s="190"/>
      <c r="E53" s="191"/>
      <c r="F53" s="192"/>
      <c r="G53" s="193">
        <f>SUMIF(AG54:AG65,"&lt;&gt;NOR",G54:G65)</f>
        <v>0</v>
      </c>
      <c r="H53" s="194"/>
      <c r="I53" s="194">
        <f>SUM(I54:I65)</f>
        <v>0</v>
      </c>
      <c r="J53" s="194"/>
      <c r="K53" s="194">
        <f>SUM(K54:K65)</f>
        <v>0</v>
      </c>
      <c r="L53" s="194"/>
      <c r="M53" s="194">
        <f>SUM(M54:M65)</f>
        <v>0</v>
      </c>
      <c r="N53" s="194"/>
      <c r="O53" s="194">
        <f>SUM(O54:O65)</f>
        <v>0</v>
      </c>
      <c r="P53" s="194"/>
      <c r="Q53" s="194">
        <f>SUM(Q54:Q65)</f>
        <v>0</v>
      </c>
      <c r="R53" s="194"/>
      <c r="S53" s="194"/>
      <c r="T53" s="194"/>
      <c r="U53" s="194"/>
      <c r="V53" s="194">
        <f>SUM(V54:V65)</f>
        <v>0</v>
      </c>
      <c r="W53" s="194"/>
      <c r="X53" s="194"/>
      <c r="AG53" t="s">
        <v>155</v>
      </c>
    </row>
    <row r="54" spans="1:60" ht="12.8" outlineLevel="1">
      <c r="A54" s="210">
        <v>41</v>
      </c>
      <c r="B54" s="211" t="s">
        <v>773</v>
      </c>
      <c r="C54" s="212" t="s">
        <v>774</v>
      </c>
      <c r="D54" s="213" t="s">
        <v>452</v>
      </c>
      <c r="E54" s="214">
        <v>1</v>
      </c>
      <c r="F54" s="215"/>
      <c r="G54" s="216">
        <f>ROUND(E54*F54,2)</f>
        <v>0</v>
      </c>
      <c r="H54" s="202"/>
      <c r="I54" s="203">
        <f>ROUND(E54*H54,2)</f>
        <v>0</v>
      </c>
      <c r="J54" s="202"/>
      <c r="K54" s="203">
        <f>ROUND(E54*J54,2)</f>
        <v>0</v>
      </c>
      <c r="L54" s="203">
        <v>21</v>
      </c>
      <c r="M54" s="203">
        <f>G54*(1+L54/100)</f>
        <v>0</v>
      </c>
      <c r="N54" s="203">
        <v>0</v>
      </c>
      <c r="O54" s="203">
        <f>ROUND(E54*N54,2)</f>
        <v>0</v>
      </c>
      <c r="P54" s="203">
        <v>0</v>
      </c>
      <c r="Q54" s="203">
        <f>ROUND(E54*P54,2)</f>
        <v>0</v>
      </c>
      <c r="R54" s="203"/>
      <c r="S54" s="203" t="s">
        <v>238</v>
      </c>
      <c r="T54" s="203" t="s">
        <v>219</v>
      </c>
      <c r="U54" s="203">
        <v>0</v>
      </c>
      <c r="V54" s="203">
        <f>ROUND(E54*U54,2)</f>
        <v>0</v>
      </c>
      <c r="W54" s="203"/>
      <c r="X54" s="203" t="s">
        <v>183</v>
      </c>
      <c r="Y54" s="204"/>
      <c r="Z54" s="204"/>
      <c r="AA54" s="204"/>
      <c r="AB54" s="204"/>
      <c r="AC54" s="204"/>
      <c r="AD54" s="204"/>
      <c r="AE54" s="204"/>
      <c r="AF54" s="204"/>
      <c r="AG54" s="204" t="s">
        <v>559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12.8" outlineLevel="1">
      <c r="A55" s="210">
        <v>42</v>
      </c>
      <c r="B55" s="211" t="s">
        <v>606</v>
      </c>
      <c r="C55" s="212" t="s">
        <v>607</v>
      </c>
      <c r="D55" s="213" t="s">
        <v>452</v>
      </c>
      <c r="E55" s="214">
        <v>2</v>
      </c>
      <c r="F55" s="215"/>
      <c r="G55" s="216">
        <f>ROUND(E55*F55,2)</f>
        <v>0</v>
      </c>
      <c r="H55" s="202"/>
      <c r="I55" s="203">
        <f>ROUND(E55*H55,2)</f>
        <v>0</v>
      </c>
      <c r="J55" s="202"/>
      <c r="K55" s="203">
        <f>ROUND(E55*J55,2)</f>
        <v>0</v>
      </c>
      <c r="L55" s="203">
        <v>21</v>
      </c>
      <c r="M55" s="203">
        <f>G55*(1+L55/100)</f>
        <v>0</v>
      </c>
      <c r="N55" s="203">
        <v>0</v>
      </c>
      <c r="O55" s="203">
        <f>ROUND(E55*N55,2)</f>
        <v>0</v>
      </c>
      <c r="P55" s="203">
        <v>0</v>
      </c>
      <c r="Q55" s="203">
        <f>ROUND(E55*P55,2)</f>
        <v>0</v>
      </c>
      <c r="R55" s="203"/>
      <c r="S55" s="203" t="s">
        <v>238</v>
      </c>
      <c r="T55" s="203" t="s">
        <v>219</v>
      </c>
      <c r="U55" s="203">
        <v>0</v>
      </c>
      <c r="V55" s="203">
        <f>ROUND(E55*U55,2)</f>
        <v>0</v>
      </c>
      <c r="W55" s="203"/>
      <c r="X55" s="203" t="s">
        <v>183</v>
      </c>
      <c r="Y55" s="204"/>
      <c r="Z55" s="204"/>
      <c r="AA55" s="204"/>
      <c r="AB55" s="204"/>
      <c r="AC55" s="204"/>
      <c r="AD55" s="204"/>
      <c r="AE55" s="204"/>
      <c r="AF55" s="204"/>
      <c r="AG55" s="204" t="s">
        <v>559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8" outlineLevel="1">
      <c r="A56" s="210">
        <v>43</v>
      </c>
      <c r="B56" s="211" t="s">
        <v>608</v>
      </c>
      <c r="C56" s="212" t="s">
        <v>609</v>
      </c>
      <c r="D56" s="213" t="s">
        <v>452</v>
      </c>
      <c r="E56" s="214">
        <v>1</v>
      </c>
      <c r="F56" s="215"/>
      <c r="G56" s="216">
        <f>ROUND(E56*F56,2)</f>
        <v>0</v>
      </c>
      <c r="H56" s="202"/>
      <c r="I56" s="203">
        <f>ROUND(E56*H56,2)</f>
        <v>0</v>
      </c>
      <c r="J56" s="202"/>
      <c r="K56" s="203">
        <f>ROUND(E56*J56,2)</f>
        <v>0</v>
      </c>
      <c r="L56" s="203">
        <v>21</v>
      </c>
      <c r="M56" s="203">
        <f>G56*(1+L56/100)</f>
        <v>0</v>
      </c>
      <c r="N56" s="203">
        <v>0</v>
      </c>
      <c r="O56" s="203">
        <f>ROUND(E56*N56,2)</f>
        <v>0</v>
      </c>
      <c r="P56" s="203">
        <v>0</v>
      </c>
      <c r="Q56" s="203">
        <f>ROUND(E56*P56,2)</f>
        <v>0</v>
      </c>
      <c r="R56" s="203"/>
      <c r="S56" s="203" t="s">
        <v>238</v>
      </c>
      <c r="T56" s="203" t="s">
        <v>219</v>
      </c>
      <c r="U56" s="203">
        <v>0</v>
      </c>
      <c r="V56" s="203">
        <f>ROUND(E56*U56,2)</f>
        <v>0</v>
      </c>
      <c r="W56" s="203"/>
      <c r="X56" s="203" t="s">
        <v>183</v>
      </c>
      <c r="Y56" s="204"/>
      <c r="Z56" s="204"/>
      <c r="AA56" s="204"/>
      <c r="AB56" s="204"/>
      <c r="AC56" s="204"/>
      <c r="AD56" s="204"/>
      <c r="AE56" s="204"/>
      <c r="AF56" s="204"/>
      <c r="AG56" s="204" t="s">
        <v>559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12.8" outlineLevel="1">
      <c r="A57" s="210">
        <v>44</v>
      </c>
      <c r="B57" s="211" t="s">
        <v>610</v>
      </c>
      <c r="C57" s="212" t="s">
        <v>611</v>
      </c>
      <c r="D57" s="213" t="s">
        <v>452</v>
      </c>
      <c r="E57" s="214">
        <v>1</v>
      </c>
      <c r="F57" s="215"/>
      <c r="G57" s="216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</v>
      </c>
      <c r="O57" s="203">
        <f>ROUND(E57*N57,2)</f>
        <v>0</v>
      </c>
      <c r="P57" s="203">
        <v>0</v>
      </c>
      <c r="Q57" s="203">
        <f>ROUND(E57*P57,2)</f>
        <v>0</v>
      </c>
      <c r="R57" s="203"/>
      <c r="S57" s="203" t="s">
        <v>238</v>
      </c>
      <c r="T57" s="203" t="s">
        <v>219</v>
      </c>
      <c r="U57" s="203">
        <v>0</v>
      </c>
      <c r="V57" s="203">
        <f>ROUND(E57*U57,2)</f>
        <v>0</v>
      </c>
      <c r="W57" s="203"/>
      <c r="X57" s="203" t="s">
        <v>183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559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2.8" outlineLevel="1">
      <c r="A58" s="210">
        <v>45</v>
      </c>
      <c r="B58" s="211" t="s">
        <v>612</v>
      </c>
      <c r="C58" s="212" t="s">
        <v>613</v>
      </c>
      <c r="D58" s="213" t="s">
        <v>452</v>
      </c>
      <c r="E58" s="214">
        <v>3</v>
      </c>
      <c r="F58" s="215"/>
      <c r="G58" s="216">
        <f>ROUND(E58*F58,2)</f>
        <v>0</v>
      </c>
      <c r="H58" s="202"/>
      <c r="I58" s="203">
        <f>ROUND(E58*H58,2)</f>
        <v>0</v>
      </c>
      <c r="J58" s="202"/>
      <c r="K58" s="203">
        <f>ROUND(E58*J58,2)</f>
        <v>0</v>
      </c>
      <c r="L58" s="203">
        <v>21</v>
      </c>
      <c r="M58" s="203">
        <f>G58*(1+L58/100)</f>
        <v>0</v>
      </c>
      <c r="N58" s="203">
        <v>0</v>
      </c>
      <c r="O58" s="203">
        <f>ROUND(E58*N58,2)</f>
        <v>0</v>
      </c>
      <c r="P58" s="203">
        <v>0</v>
      </c>
      <c r="Q58" s="203">
        <f>ROUND(E58*P58,2)</f>
        <v>0</v>
      </c>
      <c r="R58" s="203"/>
      <c r="S58" s="203" t="s">
        <v>238</v>
      </c>
      <c r="T58" s="203" t="s">
        <v>219</v>
      </c>
      <c r="U58" s="203">
        <v>0</v>
      </c>
      <c r="V58" s="203">
        <f>ROUND(E58*U58,2)</f>
        <v>0</v>
      </c>
      <c r="W58" s="203"/>
      <c r="X58" s="203" t="s">
        <v>183</v>
      </c>
      <c r="Y58" s="204"/>
      <c r="Z58" s="204"/>
      <c r="AA58" s="204"/>
      <c r="AB58" s="204"/>
      <c r="AC58" s="204"/>
      <c r="AD58" s="204"/>
      <c r="AE58" s="204"/>
      <c r="AF58" s="204"/>
      <c r="AG58" s="204" t="s">
        <v>559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2.8" outlineLevel="1">
      <c r="A59" s="210">
        <v>46</v>
      </c>
      <c r="B59" s="211" t="s">
        <v>614</v>
      </c>
      <c r="C59" s="212" t="s">
        <v>615</v>
      </c>
      <c r="D59" s="213" t="s">
        <v>452</v>
      </c>
      <c r="E59" s="214">
        <v>1</v>
      </c>
      <c r="F59" s="215"/>
      <c r="G59" s="216">
        <f>ROUND(E59*F59,2)</f>
        <v>0</v>
      </c>
      <c r="H59" s="202"/>
      <c r="I59" s="203">
        <f>ROUND(E59*H59,2)</f>
        <v>0</v>
      </c>
      <c r="J59" s="202"/>
      <c r="K59" s="203">
        <f>ROUND(E59*J59,2)</f>
        <v>0</v>
      </c>
      <c r="L59" s="203">
        <v>21</v>
      </c>
      <c r="M59" s="203">
        <f>G59*(1+L59/100)</f>
        <v>0</v>
      </c>
      <c r="N59" s="203">
        <v>0</v>
      </c>
      <c r="O59" s="203">
        <f>ROUND(E59*N59,2)</f>
        <v>0</v>
      </c>
      <c r="P59" s="203">
        <v>0</v>
      </c>
      <c r="Q59" s="203">
        <f>ROUND(E59*P59,2)</f>
        <v>0</v>
      </c>
      <c r="R59" s="203"/>
      <c r="S59" s="203" t="s">
        <v>238</v>
      </c>
      <c r="T59" s="203" t="s">
        <v>219</v>
      </c>
      <c r="U59" s="203">
        <v>0</v>
      </c>
      <c r="V59" s="203">
        <f>ROUND(E59*U59,2)</f>
        <v>0</v>
      </c>
      <c r="W59" s="203"/>
      <c r="X59" s="203" t="s">
        <v>183</v>
      </c>
      <c r="Y59" s="204"/>
      <c r="Z59" s="204"/>
      <c r="AA59" s="204"/>
      <c r="AB59" s="204"/>
      <c r="AC59" s="204"/>
      <c r="AD59" s="204"/>
      <c r="AE59" s="204"/>
      <c r="AF59" s="204"/>
      <c r="AG59" s="204" t="s">
        <v>559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2.8" outlineLevel="1">
      <c r="A60" s="210">
        <v>47</v>
      </c>
      <c r="B60" s="211" t="s">
        <v>616</v>
      </c>
      <c r="C60" s="212" t="s">
        <v>617</v>
      </c>
      <c r="D60" s="213" t="s">
        <v>452</v>
      </c>
      <c r="E60" s="214">
        <v>4</v>
      </c>
      <c r="F60" s="215"/>
      <c r="G60" s="216">
        <f>ROUND(E60*F60,2)</f>
        <v>0</v>
      </c>
      <c r="H60" s="202"/>
      <c r="I60" s="203">
        <f>ROUND(E60*H60,2)</f>
        <v>0</v>
      </c>
      <c r="J60" s="202"/>
      <c r="K60" s="203">
        <f>ROUND(E60*J60,2)</f>
        <v>0</v>
      </c>
      <c r="L60" s="203">
        <v>21</v>
      </c>
      <c r="M60" s="203">
        <f>G60*(1+L60/100)</f>
        <v>0</v>
      </c>
      <c r="N60" s="203">
        <v>0</v>
      </c>
      <c r="O60" s="203">
        <f>ROUND(E60*N60,2)</f>
        <v>0</v>
      </c>
      <c r="P60" s="203">
        <v>0</v>
      </c>
      <c r="Q60" s="203">
        <f>ROUND(E60*P60,2)</f>
        <v>0</v>
      </c>
      <c r="R60" s="203"/>
      <c r="S60" s="203" t="s">
        <v>238</v>
      </c>
      <c r="T60" s="203" t="s">
        <v>219</v>
      </c>
      <c r="U60" s="203">
        <v>0</v>
      </c>
      <c r="V60" s="203">
        <f>ROUND(E60*U60,2)</f>
        <v>0</v>
      </c>
      <c r="W60" s="203"/>
      <c r="X60" s="203" t="s">
        <v>183</v>
      </c>
      <c r="Y60" s="204"/>
      <c r="Z60" s="204"/>
      <c r="AA60" s="204"/>
      <c r="AB60" s="204"/>
      <c r="AC60" s="204"/>
      <c r="AD60" s="204"/>
      <c r="AE60" s="204"/>
      <c r="AF60" s="204"/>
      <c r="AG60" s="204" t="s">
        <v>559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12.8" outlineLevel="1">
      <c r="A61" s="210">
        <v>48</v>
      </c>
      <c r="B61" s="211" t="s">
        <v>775</v>
      </c>
      <c r="C61" s="212" t="s">
        <v>776</v>
      </c>
      <c r="D61" s="213" t="s">
        <v>452</v>
      </c>
      <c r="E61" s="214">
        <v>2</v>
      </c>
      <c r="F61" s="215"/>
      <c r="G61" s="216">
        <f>ROUND(E61*F61,2)</f>
        <v>0</v>
      </c>
      <c r="H61" s="202"/>
      <c r="I61" s="203">
        <f>ROUND(E61*H61,2)</f>
        <v>0</v>
      </c>
      <c r="J61" s="202"/>
      <c r="K61" s="203">
        <f>ROUND(E61*J61,2)</f>
        <v>0</v>
      </c>
      <c r="L61" s="203">
        <v>21</v>
      </c>
      <c r="M61" s="203">
        <f>G61*(1+L61/100)</f>
        <v>0</v>
      </c>
      <c r="N61" s="203">
        <v>0</v>
      </c>
      <c r="O61" s="203">
        <f>ROUND(E61*N61,2)</f>
        <v>0</v>
      </c>
      <c r="P61" s="203">
        <v>0</v>
      </c>
      <c r="Q61" s="203">
        <f>ROUND(E61*P61,2)</f>
        <v>0</v>
      </c>
      <c r="R61" s="203"/>
      <c r="S61" s="203" t="s">
        <v>238</v>
      </c>
      <c r="T61" s="203" t="s">
        <v>219</v>
      </c>
      <c r="U61" s="203">
        <v>0</v>
      </c>
      <c r="V61" s="203">
        <f>ROUND(E61*U61,2)</f>
        <v>0</v>
      </c>
      <c r="W61" s="203"/>
      <c r="X61" s="203" t="s">
        <v>183</v>
      </c>
      <c r="Y61" s="204"/>
      <c r="Z61" s="204"/>
      <c r="AA61" s="204"/>
      <c r="AB61" s="204"/>
      <c r="AC61" s="204"/>
      <c r="AD61" s="204"/>
      <c r="AE61" s="204"/>
      <c r="AF61" s="204"/>
      <c r="AG61" s="204" t="s">
        <v>559</v>
      </c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12.8" outlineLevel="1">
      <c r="A62" s="210">
        <v>49</v>
      </c>
      <c r="B62" s="211" t="s">
        <v>620</v>
      </c>
      <c r="C62" s="212" t="s">
        <v>621</v>
      </c>
      <c r="D62" s="213" t="s">
        <v>452</v>
      </c>
      <c r="E62" s="214">
        <v>5</v>
      </c>
      <c r="F62" s="215"/>
      <c r="G62" s="216">
        <f>ROUND(E62*F62,2)</f>
        <v>0</v>
      </c>
      <c r="H62" s="202"/>
      <c r="I62" s="203">
        <f>ROUND(E62*H62,2)</f>
        <v>0</v>
      </c>
      <c r="J62" s="202"/>
      <c r="K62" s="203">
        <f>ROUND(E62*J62,2)</f>
        <v>0</v>
      </c>
      <c r="L62" s="203">
        <v>21</v>
      </c>
      <c r="M62" s="203">
        <f>G62*(1+L62/100)</f>
        <v>0</v>
      </c>
      <c r="N62" s="203">
        <v>0</v>
      </c>
      <c r="O62" s="203">
        <f>ROUND(E62*N62,2)</f>
        <v>0</v>
      </c>
      <c r="P62" s="203">
        <v>0</v>
      </c>
      <c r="Q62" s="203">
        <f>ROUND(E62*P62,2)</f>
        <v>0</v>
      </c>
      <c r="R62" s="203"/>
      <c r="S62" s="203" t="s">
        <v>238</v>
      </c>
      <c r="T62" s="203" t="s">
        <v>219</v>
      </c>
      <c r="U62" s="203">
        <v>0</v>
      </c>
      <c r="V62" s="203">
        <f>ROUND(E62*U62,2)</f>
        <v>0</v>
      </c>
      <c r="W62" s="203"/>
      <c r="X62" s="203" t="s">
        <v>183</v>
      </c>
      <c r="Y62" s="204"/>
      <c r="Z62" s="204"/>
      <c r="AA62" s="204"/>
      <c r="AB62" s="204"/>
      <c r="AC62" s="204"/>
      <c r="AD62" s="204"/>
      <c r="AE62" s="204"/>
      <c r="AF62" s="204"/>
      <c r="AG62" s="204" t="s">
        <v>559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12.8" outlineLevel="1">
      <c r="A63" s="210">
        <v>50</v>
      </c>
      <c r="B63" s="211" t="s">
        <v>50</v>
      </c>
      <c r="C63" s="212" t="s">
        <v>622</v>
      </c>
      <c r="D63" s="213" t="s">
        <v>452</v>
      </c>
      <c r="E63" s="214">
        <v>1</v>
      </c>
      <c r="F63" s="215"/>
      <c r="G63" s="216">
        <f>ROUND(E63*F63,2)</f>
        <v>0</v>
      </c>
      <c r="H63" s="202"/>
      <c r="I63" s="203">
        <f>ROUND(E63*H63,2)</f>
        <v>0</v>
      </c>
      <c r="J63" s="202"/>
      <c r="K63" s="203">
        <f>ROUND(E63*J63,2)</f>
        <v>0</v>
      </c>
      <c r="L63" s="203">
        <v>21</v>
      </c>
      <c r="M63" s="203">
        <f>G63*(1+L63/100)</f>
        <v>0</v>
      </c>
      <c r="N63" s="203">
        <v>0</v>
      </c>
      <c r="O63" s="203">
        <f>ROUND(E63*N63,2)</f>
        <v>0</v>
      </c>
      <c r="P63" s="203">
        <v>0</v>
      </c>
      <c r="Q63" s="203">
        <f>ROUND(E63*P63,2)</f>
        <v>0</v>
      </c>
      <c r="R63" s="203"/>
      <c r="S63" s="203" t="s">
        <v>238</v>
      </c>
      <c r="T63" s="203" t="s">
        <v>219</v>
      </c>
      <c r="U63" s="203">
        <v>0</v>
      </c>
      <c r="V63" s="203">
        <f>ROUND(E63*U63,2)</f>
        <v>0</v>
      </c>
      <c r="W63" s="203"/>
      <c r="X63" s="203" t="s">
        <v>183</v>
      </c>
      <c r="Y63" s="204"/>
      <c r="Z63" s="204"/>
      <c r="AA63" s="204"/>
      <c r="AB63" s="204"/>
      <c r="AC63" s="204"/>
      <c r="AD63" s="204"/>
      <c r="AE63" s="204"/>
      <c r="AF63" s="204"/>
      <c r="AG63" s="204" t="s">
        <v>559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12.8" outlineLevel="1">
      <c r="A64" s="210">
        <v>51</v>
      </c>
      <c r="B64" s="211" t="s">
        <v>54</v>
      </c>
      <c r="C64" s="212" t="s">
        <v>777</v>
      </c>
      <c r="D64" s="213" t="s">
        <v>452</v>
      </c>
      <c r="E64" s="214">
        <v>1</v>
      </c>
      <c r="F64" s="215"/>
      <c r="G64" s="216">
        <f>ROUND(E64*F64,2)</f>
        <v>0</v>
      </c>
      <c r="H64" s="202"/>
      <c r="I64" s="203">
        <f>ROUND(E64*H64,2)</f>
        <v>0</v>
      </c>
      <c r="J64" s="202"/>
      <c r="K64" s="203">
        <f>ROUND(E64*J64,2)</f>
        <v>0</v>
      </c>
      <c r="L64" s="203">
        <v>21</v>
      </c>
      <c r="M64" s="203">
        <f>G64*(1+L64/100)</f>
        <v>0</v>
      </c>
      <c r="N64" s="203">
        <v>0</v>
      </c>
      <c r="O64" s="203">
        <f>ROUND(E64*N64,2)</f>
        <v>0</v>
      </c>
      <c r="P64" s="203">
        <v>0</v>
      </c>
      <c r="Q64" s="203">
        <f>ROUND(E64*P64,2)</f>
        <v>0</v>
      </c>
      <c r="R64" s="203"/>
      <c r="S64" s="203" t="s">
        <v>238</v>
      </c>
      <c r="T64" s="203" t="s">
        <v>219</v>
      </c>
      <c r="U64" s="203">
        <v>0</v>
      </c>
      <c r="V64" s="203">
        <f>ROUND(E64*U64,2)</f>
        <v>0</v>
      </c>
      <c r="W64" s="203"/>
      <c r="X64" s="203" t="s">
        <v>160</v>
      </c>
      <c r="Y64" s="204"/>
      <c r="Z64" s="204"/>
      <c r="AA64" s="204"/>
      <c r="AB64" s="204"/>
      <c r="AC64" s="204"/>
      <c r="AD64" s="204"/>
      <c r="AE64" s="204"/>
      <c r="AF64" s="204"/>
      <c r="AG64" s="204" t="s">
        <v>567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ht="12.8" outlineLevel="1">
      <c r="A65" s="210">
        <v>52</v>
      </c>
      <c r="B65" s="211" t="s">
        <v>56</v>
      </c>
      <c r="C65" s="212" t="s">
        <v>778</v>
      </c>
      <c r="D65" s="213" t="s">
        <v>452</v>
      </c>
      <c r="E65" s="214">
        <v>1</v>
      </c>
      <c r="F65" s="215"/>
      <c r="G65" s="216">
        <f>ROUND(E65*F65,2)</f>
        <v>0</v>
      </c>
      <c r="H65" s="202"/>
      <c r="I65" s="203">
        <f>ROUND(E65*H65,2)</f>
        <v>0</v>
      </c>
      <c r="J65" s="202"/>
      <c r="K65" s="203">
        <f>ROUND(E65*J65,2)</f>
        <v>0</v>
      </c>
      <c r="L65" s="203">
        <v>21</v>
      </c>
      <c r="M65" s="203">
        <f>G65*(1+L65/100)</f>
        <v>0</v>
      </c>
      <c r="N65" s="203">
        <v>0</v>
      </c>
      <c r="O65" s="203">
        <f>ROUND(E65*N65,2)</f>
        <v>0</v>
      </c>
      <c r="P65" s="203">
        <v>0</v>
      </c>
      <c r="Q65" s="203">
        <f>ROUND(E65*P65,2)</f>
        <v>0</v>
      </c>
      <c r="R65" s="203"/>
      <c r="S65" s="203" t="s">
        <v>238</v>
      </c>
      <c r="T65" s="203" t="s">
        <v>219</v>
      </c>
      <c r="U65" s="203">
        <v>0</v>
      </c>
      <c r="V65" s="203">
        <f>ROUND(E65*U65,2)</f>
        <v>0</v>
      </c>
      <c r="W65" s="203"/>
      <c r="X65" s="203" t="s">
        <v>160</v>
      </c>
      <c r="Y65" s="204"/>
      <c r="Z65" s="204"/>
      <c r="AA65" s="204"/>
      <c r="AB65" s="204"/>
      <c r="AC65" s="204"/>
      <c r="AD65" s="204"/>
      <c r="AE65" s="204"/>
      <c r="AF65" s="204"/>
      <c r="AG65" s="204" t="s">
        <v>567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33" ht="12.8">
      <c r="A66" s="187" t="s">
        <v>154</v>
      </c>
      <c r="B66" s="188" t="s">
        <v>23</v>
      </c>
      <c r="C66" s="189" t="s">
        <v>24</v>
      </c>
      <c r="D66" s="190"/>
      <c r="E66" s="191"/>
      <c r="F66" s="192"/>
      <c r="G66" s="193">
        <f>SUMIF(AG67:AG71,"&lt;&gt;NOR",G67:G71)</f>
        <v>0</v>
      </c>
      <c r="H66" s="194"/>
      <c r="I66" s="194">
        <f>SUM(I67:I71)</f>
        <v>0</v>
      </c>
      <c r="J66" s="194"/>
      <c r="K66" s="194">
        <f>SUM(K67:K71)</f>
        <v>0</v>
      </c>
      <c r="L66" s="194"/>
      <c r="M66" s="194">
        <f>SUM(M67:M71)</f>
        <v>0</v>
      </c>
      <c r="N66" s="194"/>
      <c r="O66" s="194">
        <f>SUM(O67:O71)</f>
        <v>0</v>
      </c>
      <c r="P66" s="194"/>
      <c r="Q66" s="194">
        <f>SUM(Q67:Q71)</f>
        <v>0</v>
      </c>
      <c r="R66" s="194"/>
      <c r="S66" s="194"/>
      <c r="T66" s="194"/>
      <c r="U66" s="194"/>
      <c r="V66" s="194">
        <f>SUM(V67:V71)</f>
        <v>0</v>
      </c>
      <c r="W66" s="194"/>
      <c r="X66" s="194"/>
      <c r="AG66" t="s">
        <v>155</v>
      </c>
    </row>
    <row r="67" spans="1:60" ht="12.8" outlineLevel="1">
      <c r="A67" s="210">
        <v>53</v>
      </c>
      <c r="B67" s="211" t="s">
        <v>468</v>
      </c>
      <c r="C67" s="212" t="s">
        <v>469</v>
      </c>
      <c r="D67" s="213" t="s">
        <v>237</v>
      </c>
      <c r="E67" s="214">
        <v>1</v>
      </c>
      <c r="F67" s="215"/>
      <c r="G67" s="216">
        <f>ROUND(E67*F67,2)</f>
        <v>0</v>
      </c>
      <c r="H67" s="202"/>
      <c r="I67" s="203">
        <f>ROUND(E67*H67,2)</f>
        <v>0</v>
      </c>
      <c r="J67" s="202"/>
      <c r="K67" s="203">
        <f>ROUND(E67*J67,2)</f>
        <v>0</v>
      </c>
      <c r="L67" s="203">
        <v>21</v>
      </c>
      <c r="M67" s="203">
        <f>G67*(1+L67/100)</f>
        <v>0</v>
      </c>
      <c r="N67" s="203">
        <v>0</v>
      </c>
      <c r="O67" s="203">
        <f>ROUND(E67*N67,2)</f>
        <v>0</v>
      </c>
      <c r="P67" s="203">
        <v>0</v>
      </c>
      <c r="Q67" s="203">
        <f>ROUND(E67*P67,2)</f>
        <v>0</v>
      </c>
      <c r="R67" s="203"/>
      <c r="S67" s="203" t="s">
        <v>238</v>
      </c>
      <c r="T67" s="203" t="s">
        <v>219</v>
      </c>
      <c r="U67" s="203">
        <v>0</v>
      </c>
      <c r="V67" s="203">
        <f>ROUND(E67*U67,2)</f>
        <v>0</v>
      </c>
      <c r="W67" s="203"/>
      <c r="X67" s="203" t="s">
        <v>235</v>
      </c>
      <c r="Y67" s="204"/>
      <c r="Z67" s="204"/>
      <c r="AA67" s="204"/>
      <c r="AB67" s="204"/>
      <c r="AC67" s="204"/>
      <c r="AD67" s="204"/>
      <c r="AE67" s="204"/>
      <c r="AF67" s="204"/>
      <c r="AG67" s="204" t="s">
        <v>470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12.8" outlineLevel="1">
      <c r="A68" s="210">
        <v>54</v>
      </c>
      <c r="B68" s="211" t="s">
        <v>471</v>
      </c>
      <c r="C68" s="212" t="s">
        <v>472</v>
      </c>
      <c r="D68" s="213" t="s">
        <v>237</v>
      </c>
      <c r="E68" s="214">
        <v>1</v>
      </c>
      <c r="F68" s="215"/>
      <c r="G68" s="216">
        <f>ROUND(E68*F68,2)</f>
        <v>0</v>
      </c>
      <c r="H68" s="202"/>
      <c r="I68" s="203">
        <f>ROUND(E68*H68,2)</f>
        <v>0</v>
      </c>
      <c r="J68" s="202"/>
      <c r="K68" s="203">
        <f>ROUND(E68*J68,2)</f>
        <v>0</v>
      </c>
      <c r="L68" s="203">
        <v>21</v>
      </c>
      <c r="M68" s="203">
        <f>G68*(1+L68/100)</f>
        <v>0</v>
      </c>
      <c r="N68" s="203">
        <v>0</v>
      </c>
      <c r="O68" s="203">
        <f>ROUND(E68*N68,2)</f>
        <v>0</v>
      </c>
      <c r="P68" s="203">
        <v>0</v>
      </c>
      <c r="Q68" s="203">
        <f>ROUND(E68*P68,2)</f>
        <v>0</v>
      </c>
      <c r="R68" s="203"/>
      <c r="S68" s="203" t="s">
        <v>238</v>
      </c>
      <c r="T68" s="203" t="s">
        <v>219</v>
      </c>
      <c r="U68" s="203">
        <v>0</v>
      </c>
      <c r="V68" s="203">
        <f>ROUND(E68*U68,2)</f>
        <v>0</v>
      </c>
      <c r="W68" s="203"/>
      <c r="X68" s="203" t="s">
        <v>235</v>
      </c>
      <c r="Y68" s="204"/>
      <c r="Z68" s="204"/>
      <c r="AA68" s="204"/>
      <c r="AB68" s="204"/>
      <c r="AC68" s="204"/>
      <c r="AD68" s="204"/>
      <c r="AE68" s="204"/>
      <c r="AF68" s="204"/>
      <c r="AG68" s="204" t="s">
        <v>470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60" ht="12.8" outlineLevel="1">
      <c r="A69" s="210">
        <v>55</v>
      </c>
      <c r="B69" s="211" t="s">
        <v>473</v>
      </c>
      <c r="C69" s="212" t="s">
        <v>474</v>
      </c>
      <c r="D69" s="213" t="s">
        <v>237</v>
      </c>
      <c r="E69" s="214">
        <v>1</v>
      </c>
      <c r="F69" s="215"/>
      <c r="G69" s="216">
        <f>ROUND(E69*F69,2)</f>
        <v>0</v>
      </c>
      <c r="H69" s="202"/>
      <c r="I69" s="203">
        <f>ROUND(E69*H69,2)</f>
        <v>0</v>
      </c>
      <c r="J69" s="202"/>
      <c r="K69" s="203">
        <f>ROUND(E69*J69,2)</f>
        <v>0</v>
      </c>
      <c r="L69" s="203">
        <v>21</v>
      </c>
      <c r="M69" s="203">
        <f>G69*(1+L69/100)</f>
        <v>0</v>
      </c>
      <c r="N69" s="203">
        <v>0</v>
      </c>
      <c r="O69" s="203">
        <f>ROUND(E69*N69,2)</f>
        <v>0</v>
      </c>
      <c r="P69" s="203">
        <v>0</v>
      </c>
      <c r="Q69" s="203">
        <f>ROUND(E69*P69,2)</f>
        <v>0</v>
      </c>
      <c r="R69" s="203"/>
      <c r="S69" s="203" t="s">
        <v>238</v>
      </c>
      <c r="T69" s="203" t="s">
        <v>219</v>
      </c>
      <c r="U69" s="203">
        <v>0</v>
      </c>
      <c r="V69" s="203">
        <f>ROUND(E69*U69,2)</f>
        <v>0</v>
      </c>
      <c r="W69" s="203"/>
      <c r="X69" s="203" t="s">
        <v>235</v>
      </c>
      <c r="Y69" s="204"/>
      <c r="Z69" s="204"/>
      <c r="AA69" s="204"/>
      <c r="AB69" s="204"/>
      <c r="AC69" s="204"/>
      <c r="AD69" s="204"/>
      <c r="AE69" s="204"/>
      <c r="AF69" s="204"/>
      <c r="AG69" s="204" t="s">
        <v>470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12.8" outlineLevel="1">
      <c r="A70" s="210">
        <v>56</v>
      </c>
      <c r="B70" s="211" t="s">
        <v>475</v>
      </c>
      <c r="C70" s="212" t="s">
        <v>476</v>
      </c>
      <c r="D70" s="213" t="s">
        <v>237</v>
      </c>
      <c r="E70" s="214">
        <v>1</v>
      </c>
      <c r="F70" s="215"/>
      <c r="G70" s="216">
        <f>ROUND(E70*F70,2)</f>
        <v>0</v>
      </c>
      <c r="H70" s="202"/>
      <c r="I70" s="203">
        <f>ROUND(E70*H70,2)</f>
        <v>0</v>
      </c>
      <c r="J70" s="202"/>
      <c r="K70" s="203">
        <f>ROUND(E70*J70,2)</f>
        <v>0</v>
      </c>
      <c r="L70" s="203">
        <v>21</v>
      </c>
      <c r="M70" s="203">
        <f>G70*(1+L70/100)</f>
        <v>0</v>
      </c>
      <c r="N70" s="203">
        <v>0</v>
      </c>
      <c r="O70" s="203">
        <f>ROUND(E70*N70,2)</f>
        <v>0</v>
      </c>
      <c r="P70" s="203">
        <v>0</v>
      </c>
      <c r="Q70" s="203">
        <f>ROUND(E70*P70,2)</f>
        <v>0</v>
      </c>
      <c r="R70" s="203"/>
      <c r="S70" s="203" t="s">
        <v>238</v>
      </c>
      <c r="T70" s="203" t="s">
        <v>219</v>
      </c>
      <c r="U70" s="203">
        <v>0</v>
      </c>
      <c r="V70" s="203">
        <f>ROUND(E70*U70,2)</f>
        <v>0</v>
      </c>
      <c r="W70" s="203"/>
      <c r="X70" s="203" t="s">
        <v>235</v>
      </c>
      <c r="Y70" s="204"/>
      <c r="Z70" s="204"/>
      <c r="AA70" s="204"/>
      <c r="AB70" s="204"/>
      <c r="AC70" s="204"/>
      <c r="AD70" s="204"/>
      <c r="AE70" s="204"/>
      <c r="AF70" s="204"/>
      <c r="AG70" s="204" t="s">
        <v>470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ht="12.8" outlineLevel="1">
      <c r="A71" s="210">
        <v>57</v>
      </c>
      <c r="B71" s="211" t="s">
        <v>477</v>
      </c>
      <c r="C71" s="212" t="s">
        <v>478</v>
      </c>
      <c r="D71" s="213" t="s">
        <v>237</v>
      </c>
      <c r="E71" s="214">
        <v>1</v>
      </c>
      <c r="F71" s="215"/>
      <c r="G71" s="216">
        <f>ROUND(E71*F71,2)</f>
        <v>0</v>
      </c>
      <c r="H71" s="202"/>
      <c r="I71" s="203">
        <f>ROUND(E71*H71,2)</f>
        <v>0</v>
      </c>
      <c r="J71" s="202"/>
      <c r="K71" s="203">
        <f>ROUND(E71*J71,2)</f>
        <v>0</v>
      </c>
      <c r="L71" s="203">
        <v>21</v>
      </c>
      <c r="M71" s="203">
        <f>G71*(1+L71/100)</f>
        <v>0</v>
      </c>
      <c r="N71" s="203">
        <v>0</v>
      </c>
      <c r="O71" s="203">
        <f>ROUND(E71*N71,2)</f>
        <v>0</v>
      </c>
      <c r="P71" s="203">
        <v>0</v>
      </c>
      <c r="Q71" s="203">
        <f>ROUND(E71*P71,2)</f>
        <v>0</v>
      </c>
      <c r="R71" s="203"/>
      <c r="S71" s="203" t="s">
        <v>238</v>
      </c>
      <c r="T71" s="203" t="s">
        <v>219</v>
      </c>
      <c r="U71" s="203">
        <v>0</v>
      </c>
      <c r="V71" s="203">
        <f>ROUND(E71*U71,2)</f>
        <v>0</v>
      </c>
      <c r="W71" s="203"/>
      <c r="X71" s="203" t="s">
        <v>235</v>
      </c>
      <c r="Y71" s="204"/>
      <c r="Z71" s="204"/>
      <c r="AA71" s="204"/>
      <c r="AB71" s="204"/>
      <c r="AC71" s="204"/>
      <c r="AD71" s="204"/>
      <c r="AE71" s="204"/>
      <c r="AF71" s="204"/>
      <c r="AG71" s="204" t="s">
        <v>470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33" ht="12.8">
      <c r="A72" s="187" t="s">
        <v>154</v>
      </c>
      <c r="B72" s="188" t="s">
        <v>25</v>
      </c>
      <c r="C72" s="189" t="s">
        <v>26</v>
      </c>
      <c r="D72" s="190"/>
      <c r="E72" s="191"/>
      <c r="F72" s="192"/>
      <c r="G72" s="193">
        <f>SUMIF(AG73:AG74,"&lt;&gt;NOR",G73:G74)</f>
        <v>0</v>
      </c>
      <c r="H72" s="194"/>
      <c r="I72" s="194">
        <f>SUM(I73:I74)</f>
        <v>0</v>
      </c>
      <c r="J72" s="194"/>
      <c r="K72" s="194">
        <f>SUM(K73:K74)</f>
        <v>0</v>
      </c>
      <c r="L72" s="194"/>
      <c r="M72" s="194">
        <f>SUM(M73:M74)</f>
        <v>0</v>
      </c>
      <c r="N72" s="194"/>
      <c r="O72" s="194">
        <f>SUM(O73:O74)</f>
        <v>0</v>
      </c>
      <c r="P72" s="194"/>
      <c r="Q72" s="194">
        <f>SUM(Q73:Q74)</f>
        <v>0</v>
      </c>
      <c r="R72" s="194"/>
      <c r="S72" s="194"/>
      <c r="T72" s="194"/>
      <c r="U72" s="194"/>
      <c r="V72" s="194">
        <f>SUM(V73:V74)</f>
        <v>0</v>
      </c>
      <c r="W72" s="194"/>
      <c r="X72" s="194"/>
      <c r="AG72" t="s">
        <v>155</v>
      </c>
    </row>
    <row r="73" spans="1:60" ht="12.8" outlineLevel="1">
      <c r="A73" s="210">
        <v>58</v>
      </c>
      <c r="B73" s="211" t="s">
        <v>479</v>
      </c>
      <c r="C73" s="212" t="s">
        <v>480</v>
      </c>
      <c r="D73" s="213" t="s">
        <v>237</v>
      </c>
      <c r="E73" s="214">
        <v>1</v>
      </c>
      <c r="F73" s="215"/>
      <c r="G73" s="216">
        <f>ROUND(E73*F73,2)</f>
        <v>0</v>
      </c>
      <c r="H73" s="202"/>
      <c r="I73" s="203">
        <f>ROUND(E73*H73,2)</f>
        <v>0</v>
      </c>
      <c r="J73" s="202"/>
      <c r="K73" s="203">
        <f>ROUND(E73*J73,2)</f>
        <v>0</v>
      </c>
      <c r="L73" s="203">
        <v>21</v>
      </c>
      <c r="M73" s="203">
        <f>G73*(1+L73/100)</f>
        <v>0</v>
      </c>
      <c r="N73" s="203">
        <v>0</v>
      </c>
      <c r="O73" s="203">
        <f>ROUND(E73*N73,2)</f>
        <v>0</v>
      </c>
      <c r="P73" s="203">
        <v>0</v>
      </c>
      <c r="Q73" s="203">
        <f>ROUND(E73*P73,2)</f>
        <v>0</v>
      </c>
      <c r="R73" s="203"/>
      <c r="S73" s="203" t="s">
        <v>238</v>
      </c>
      <c r="T73" s="203" t="s">
        <v>219</v>
      </c>
      <c r="U73" s="203">
        <v>0</v>
      </c>
      <c r="V73" s="203">
        <f>ROUND(E73*U73,2)</f>
        <v>0</v>
      </c>
      <c r="W73" s="203"/>
      <c r="X73" s="203" t="s">
        <v>235</v>
      </c>
      <c r="Y73" s="204"/>
      <c r="Z73" s="204"/>
      <c r="AA73" s="204"/>
      <c r="AB73" s="204"/>
      <c r="AC73" s="204"/>
      <c r="AD73" s="204"/>
      <c r="AE73" s="204"/>
      <c r="AF73" s="204"/>
      <c r="AG73" s="204" t="s">
        <v>470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12.8" outlineLevel="1">
      <c r="A74" s="195">
        <v>59</v>
      </c>
      <c r="B74" s="196" t="s">
        <v>481</v>
      </c>
      <c r="C74" s="197" t="s">
        <v>482</v>
      </c>
      <c r="D74" s="198" t="s">
        <v>237</v>
      </c>
      <c r="E74" s="199">
        <v>1</v>
      </c>
      <c r="F74" s="200"/>
      <c r="G74" s="201">
        <f>ROUND(E74*F74,2)</f>
        <v>0</v>
      </c>
      <c r="H74" s="202"/>
      <c r="I74" s="203">
        <f>ROUND(E74*H74,2)</f>
        <v>0</v>
      </c>
      <c r="J74" s="202"/>
      <c r="K74" s="203">
        <f>ROUND(E74*J74,2)</f>
        <v>0</v>
      </c>
      <c r="L74" s="203">
        <v>21</v>
      </c>
      <c r="M74" s="203">
        <f>G74*(1+L74/100)</f>
        <v>0</v>
      </c>
      <c r="N74" s="203">
        <v>0</v>
      </c>
      <c r="O74" s="203">
        <f>ROUND(E74*N74,2)</f>
        <v>0</v>
      </c>
      <c r="P74" s="203">
        <v>0</v>
      </c>
      <c r="Q74" s="203">
        <f>ROUND(E74*P74,2)</f>
        <v>0</v>
      </c>
      <c r="R74" s="203"/>
      <c r="S74" s="203" t="s">
        <v>238</v>
      </c>
      <c r="T74" s="203" t="s">
        <v>219</v>
      </c>
      <c r="U74" s="203">
        <v>0</v>
      </c>
      <c r="V74" s="203">
        <f>ROUND(E74*U74,2)</f>
        <v>0</v>
      </c>
      <c r="W74" s="203"/>
      <c r="X74" s="203" t="s">
        <v>235</v>
      </c>
      <c r="Y74" s="204"/>
      <c r="Z74" s="204"/>
      <c r="AA74" s="204"/>
      <c r="AB74" s="204"/>
      <c r="AC74" s="204"/>
      <c r="AD74" s="204"/>
      <c r="AE74" s="204"/>
      <c r="AF74" s="204"/>
      <c r="AG74" s="204" t="s">
        <v>470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33" ht="12.8">
      <c r="A75" s="164"/>
      <c r="B75" s="170"/>
      <c r="C75" s="220"/>
      <c r="D75" s="172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AE75">
        <v>15</v>
      </c>
      <c r="AF75">
        <v>21</v>
      </c>
      <c r="AG75" t="s">
        <v>141</v>
      </c>
    </row>
    <row r="76" spans="1:33" ht="12.8">
      <c r="A76" s="221"/>
      <c r="B76" s="222" t="s">
        <v>20</v>
      </c>
      <c r="C76" s="223"/>
      <c r="D76" s="224"/>
      <c r="E76" s="225"/>
      <c r="F76" s="225"/>
      <c r="G76" s="226">
        <f>G8+G12+G31+G45+G47+G53+G66+G72</f>
        <v>0</v>
      </c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AE76">
        <f>SUMIF(L7:L74,AE75,G7:G74)</f>
        <v>0</v>
      </c>
      <c r="AF76">
        <f>SUMIF(L7:L74,AF75,G7:G74)</f>
        <v>0</v>
      </c>
      <c r="AG76" t="s">
        <v>242</v>
      </c>
    </row>
    <row r="77" spans="1:24" ht="12.8">
      <c r="A77" s="164"/>
      <c r="B77" s="170"/>
      <c r="C77" s="220"/>
      <c r="D77" s="172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</row>
    <row r="78" spans="1:24" ht="12.8">
      <c r="A78" s="164"/>
      <c r="B78" s="170"/>
      <c r="C78" s="220"/>
      <c r="D78" s="172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</row>
    <row r="79" spans="1:24" ht="12.8">
      <c r="A79" s="227" t="s">
        <v>243</v>
      </c>
      <c r="B79" s="227"/>
      <c r="C79" s="227"/>
      <c r="D79" s="172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</row>
    <row r="80" spans="1:33" ht="12.8">
      <c r="A80" s="228"/>
      <c r="B80" s="228"/>
      <c r="C80" s="228"/>
      <c r="D80" s="228"/>
      <c r="E80" s="228"/>
      <c r="F80" s="228"/>
      <c r="G80" s="228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AG80" t="s">
        <v>244</v>
      </c>
    </row>
    <row r="81" spans="1:24" ht="12.8">
      <c r="A81" s="228"/>
      <c r="B81" s="228"/>
      <c r="C81" s="228"/>
      <c r="D81" s="228"/>
      <c r="E81" s="228"/>
      <c r="F81" s="228"/>
      <c r="G81" s="228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ht="12.8">
      <c r="A82" s="228"/>
      <c r="B82" s="228"/>
      <c r="C82" s="228"/>
      <c r="D82" s="228"/>
      <c r="E82" s="228"/>
      <c r="F82" s="228"/>
      <c r="G82" s="228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ht="12.8">
      <c r="A83" s="228"/>
      <c r="B83" s="228"/>
      <c r="C83" s="228"/>
      <c r="D83" s="228"/>
      <c r="E83" s="228"/>
      <c r="F83" s="228"/>
      <c r="G83" s="228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24" ht="12.8">
      <c r="A84" s="228"/>
      <c r="B84" s="228"/>
      <c r="C84" s="228"/>
      <c r="D84" s="228"/>
      <c r="E84" s="228"/>
      <c r="F84" s="228"/>
      <c r="G84" s="228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</row>
    <row r="85" spans="1:24" ht="12.8">
      <c r="A85" s="164"/>
      <c r="B85" s="170"/>
      <c r="C85" s="220"/>
      <c r="D85" s="172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3:33" ht="12.8">
      <c r="C86" s="229"/>
      <c r="D86" s="112"/>
      <c r="AG86" t="s">
        <v>245</v>
      </c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  <row r="1070" ht="12.8">
      <c r="D1070" s="112"/>
    </row>
    <row r="1071" ht="12.8">
      <c r="D1071" s="112"/>
    </row>
    <row r="1072" ht="12.8">
      <c r="D1072" s="112"/>
    </row>
    <row r="1073" ht="12.8">
      <c r="D1073" s="112"/>
    </row>
    <row r="1074" ht="12.8">
      <c r="D1074" s="112"/>
    </row>
    <row r="1075" ht="12.8">
      <c r="D1075" s="112"/>
    </row>
    <row r="1076" ht="12.8">
      <c r="D1076" s="112"/>
    </row>
    <row r="1077" ht="12.8">
      <c r="D1077" s="112"/>
    </row>
    <row r="1078" ht="12.8">
      <c r="D1078" s="112"/>
    </row>
    <row r="1079" ht="12.8">
      <c r="D1079" s="112"/>
    </row>
    <row r="1080" ht="12.8">
      <c r="D1080" s="112"/>
    </row>
    <row r="1081" ht="12.8">
      <c r="D1081" s="112"/>
    </row>
    <row r="1082" ht="12.8">
      <c r="D1082" s="112"/>
    </row>
    <row r="1083" ht="12.8">
      <c r="D1083" s="112"/>
    </row>
    <row r="1084" ht="12.8">
      <c r="D1084" s="112"/>
    </row>
    <row r="1085" ht="12.8">
      <c r="D1085" s="112"/>
    </row>
    <row r="1086" ht="12.8">
      <c r="D1086" s="112"/>
    </row>
  </sheetData>
  <mergeCells count="6">
    <mergeCell ref="A1:G1"/>
    <mergeCell ref="C2:G2"/>
    <mergeCell ref="C3:G3"/>
    <mergeCell ref="C4:G4"/>
    <mergeCell ref="A79:C79"/>
    <mergeCell ref="A80:G84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1051"/>
  <sheetViews>
    <sheetView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64</v>
      </c>
      <c r="C3" s="176" t="s">
        <v>65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60</v>
      </c>
      <c r="C4" s="179" t="s">
        <v>61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54</v>
      </c>
      <c r="C8" s="189" t="s">
        <v>71</v>
      </c>
      <c r="D8" s="190"/>
      <c r="E8" s="191"/>
      <c r="F8" s="192"/>
      <c r="G8" s="193">
        <f>SUMIF(AG9:AG21,"&lt;&gt;NOR",G9:G21)</f>
        <v>0</v>
      </c>
      <c r="H8" s="194"/>
      <c r="I8" s="194">
        <f>SUM(I9:I21)</f>
        <v>0</v>
      </c>
      <c r="J8" s="194"/>
      <c r="K8" s="194">
        <f>SUM(K9:K21)</f>
        <v>0</v>
      </c>
      <c r="L8" s="194"/>
      <c r="M8" s="194">
        <f>SUM(M9:M21)</f>
        <v>0</v>
      </c>
      <c r="N8" s="194"/>
      <c r="O8" s="194">
        <f>SUM(O9:O21)</f>
        <v>0</v>
      </c>
      <c r="P8" s="194"/>
      <c r="Q8" s="194">
        <f>SUM(Q9:Q21)</f>
        <v>0</v>
      </c>
      <c r="R8" s="194"/>
      <c r="S8" s="194"/>
      <c r="T8" s="194"/>
      <c r="U8" s="194"/>
      <c r="V8" s="194">
        <f>SUM(V9:V21)</f>
        <v>0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625</v>
      </c>
      <c r="C9" s="212" t="s">
        <v>626</v>
      </c>
      <c r="D9" s="213" t="s">
        <v>452</v>
      </c>
      <c r="E9" s="214">
        <v>4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627</v>
      </c>
      <c r="Y9" s="204"/>
      <c r="Z9" s="204"/>
      <c r="AA9" s="204"/>
      <c r="AB9" s="204"/>
      <c r="AC9" s="204"/>
      <c r="AD9" s="204"/>
      <c r="AE9" s="204"/>
      <c r="AF9" s="204"/>
      <c r="AG9" s="204" t="s">
        <v>628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629</v>
      </c>
      <c r="C10" s="212" t="s">
        <v>630</v>
      </c>
      <c r="D10" s="213" t="s">
        <v>178</v>
      </c>
      <c r="E10" s="214">
        <v>110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</v>
      </c>
      <c r="V10" s="203">
        <f>ROUND(E10*U10,2)</f>
        <v>0</v>
      </c>
      <c r="W10" s="203"/>
      <c r="X10" s="203" t="s">
        <v>160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567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631</v>
      </c>
      <c r="C11" s="212" t="s">
        <v>632</v>
      </c>
      <c r="D11" s="213" t="s">
        <v>452</v>
      </c>
      <c r="E11" s="214">
        <v>1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567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9.4" outlineLevel="1">
      <c r="A12" s="210">
        <v>4</v>
      </c>
      <c r="B12" s="211" t="s">
        <v>633</v>
      </c>
      <c r="C12" s="212" t="s">
        <v>634</v>
      </c>
      <c r="D12" s="213" t="s">
        <v>452</v>
      </c>
      <c r="E12" s="214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</v>
      </c>
      <c r="V12" s="203">
        <f>ROUND(E12*U12,2)</f>
        <v>0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567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635</v>
      </c>
      <c r="C13" s="212" t="s">
        <v>636</v>
      </c>
      <c r="D13" s="213" t="s">
        <v>452</v>
      </c>
      <c r="E13" s="214">
        <v>2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567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9.4" outlineLevel="1">
      <c r="A14" s="210">
        <v>6</v>
      </c>
      <c r="B14" s="211" t="s">
        <v>637</v>
      </c>
      <c r="C14" s="212" t="s">
        <v>638</v>
      </c>
      <c r="D14" s="213" t="s">
        <v>452</v>
      </c>
      <c r="E14" s="214">
        <v>1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567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9.4" outlineLevel="1">
      <c r="A15" s="210">
        <v>7</v>
      </c>
      <c r="B15" s="211" t="s">
        <v>639</v>
      </c>
      <c r="C15" s="212" t="s">
        <v>640</v>
      </c>
      <c r="D15" s="213" t="s">
        <v>452</v>
      </c>
      <c r="E15" s="214">
        <v>8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0</v>
      </c>
      <c r="V15" s="203">
        <f>ROUND(E15*U15,2)</f>
        <v>0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567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10">
        <v>8</v>
      </c>
      <c r="B16" s="211" t="s">
        <v>641</v>
      </c>
      <c r="C16" s="212" t="s">
        <v>642</v>
      </c>
      <c r="D16" s="213" t="s">
        <v>452</v>
      </c>
      <c r="E16" s="214">
        <v>1</v>
      </c>
      <c r="F16" s="215"/>
      <c r="G16" s="216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</v>
      </c>
      <c r="Q16" s="203">
        <f>ROUND(E16*P16,2)</f>
        <v>0</v>
      </c>
      <c r="R16" s="203"/>
      <c r="S16" s="203" t="s">
        <v>238</v>
      </c>
      <c r="T16" s="203" t="s">
        <v>219</v>
      </c>
      <c r="U16" s="203">
        <v>0</v>
      </c>
      <c r="V16" s="203">
        <f>ROUND(E16*U16,2)</f>
        <v>0</v>
      </c>
      <c r="W16" s="203"/>
      <c r="X16" s="203" t="s">
        <v>160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567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9</v>
      </c>
      <c r="B17" s="211" t="s">
        <v>643</v>
      </c>
      <c r="C17" s="212" t="s">
        <v>644</v>
      </c>
      <c r="D17" s="213" t="s">
        <v>452</v>
      </c>
      <c r="E17" s="214">
        <v>2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</v>
      </c>
      <c r="O17" s="203">
        <f>ROUND(E17*N17,2)</f>
        <v>0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</v>
      </c>
      <c r="V17" s="203">
        <f>ROUND(E17*U17,2)</f>
        <v>0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567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10">
        <v>10</v>
      </c>
      <c r="B18" s="211" t="s">
        <v>645</v>
      </c>
      <c r="C18" s="212" t="s">
        <v>646</v>
      </c>
      <c r="D18" s="213" t="s">
        <v>452</v>
      </c>
      <c r="E18" s="214">
        <v>2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</v>
      </c>
      <c r="O18" s="203">
        <f>ROUND(E18*N18,2)</f>
        <v>0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</v>
      </c>
      <c r="V18" s="203">
        <f>ROUND(E18*U18,2)</f>
        <v>0</v>
      </c>
      <c r="W18" s="203"/>
      <c r="X18" s="203" t="s">
        <v>160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567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10">
        <v>11</v>
      </c>
      <c r="B19" s="211" t="s">
        <v>647</v>
      </c>
      <c r="C19" s="212" t="s">
        <v>648</v>
      </c>
      <c r="D19" s="213" t="s">
        <v>452</v>
      </c>
      <c r="E19" s="214">
        <v>1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</v>
      </c>
      <c r="V19" s="203">
        <f>ROUND(E19*U19,2)</f>
        <v>0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567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12</v>
      </c>
      <c r="B20" s="211" t="s">
        <v>649</v>
      </c>
      <c r="C20" s="212" t="s">
        <v>650</v>
      </c>
      <c r="D20" s="213" t="s">
        <v>464</v>
      </c>
      <c r="E20" s="214">
        <v>1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</v>
      </c>
      <c r="V20" s="203">
        <f>ROUND(E20*U20,2)</f>
        <v>0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567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10">
        <v>13</v>
      </c>
      <c r="B21" s="211" t="s">
        <v>651</v>
      </c>
      <c r="C21" s="212" t="s">
        <v>652</v>
      </c>
      <c r="D21" s="213" t="s">
        <v>29</v>
      </c>
      <c r="E21" s="214">
        <v>1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</v>
      </c>
      <c r="O21" s="203">
        <f>ROUND(E21*N21,2)</f>
        <v>0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0</v>
      </c>
      <c r="V21" s="203">
        <f>ROUND(E21*U21,2)</f>
        <v>0</v>
      </c>
      <c r="W21" s="203"/>
      <c r="X21" s="203" t="s">
        <v>160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567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33" ht="12.8">
      <c r="A22" s="187" t="s">
        <v>154</v>
      </c>
      <c r="B22" s="188" t="s">
        <v>60</v>
      </c>
      <c r="C22" s="189" t="s">
        <v>76</v>
      </c>
      <c r="D22" s="190"/>
      <c r="E22" s="191"/>
      <c r="F22" s="192"/>
      <c r="G22" s="193">
        <f>SUMIF(AG23:AG33,"&lt;&gt;NOR",G23:G33)</f>
        <v>0</v>
      </c>
      <c r="H22" s="194"/>
      <c r="I22" s="194">
        <f>SUM(I23:I33)</f>
        <v>0</v>
      </c>
      <c r="J22" s="194"/>
      <c r="K22" s="194">
        <f>SUM(K23:K33)</f>
        <v>0</v>
      </c>
      <c r="L22" s="194"/>
      <c r="M22" s="194">
        <f>SUM(M23:M33)</f>
        <v>0</v>
      </c>
      <c r="N22" s="194"/>
      <c r="O22" s="194">
        <f>SUM(O23:O33)</f>
        <v>0</v>
      </c>
      <c r="P22" s="194"/>
      <c r="Q22" s="194">
        <f>SUM(Q23:Q33)</f>
        <v>0</v>
      </c>
      <c r="R22" s="194"/>
      <c r="S22" s="194"/>
      <c r="T22" s="194"/>
      <c r="U22" s="194"/>
      <c r="V22" s="194">
        <f>SUM(V23:V33)</f>
        <v>0</v>
      </c>
      <c r="W22" s="194"/>
      <c r="X22" s="194"/>
      <c r="AG22" t="s">
        <v>155</v>
      </c>
    </row>
    <row r="23" spans="1:60" ht="12.8" outlineLevel="1">
      <c r="A23" s="210">
        <v>14</v>
      </c>
      <c r="B23" s="211" t="s">
        <v>625</v>
      </c>
      <c r="C23" s="212" t="s">
        <v>653</v>
      </c>
      <c r="D23" s="213" t="s">
        <v>178</v>
      </c>
      <c r="E23" s="214">
        <v>100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</v>
      </c>
      <c r="V23" s="203">
        <f>ROUND(E23*U23,2)</f>
        <v>0</v>
      </c>
      <c r="W23" s="203"/>
      <c r="X23" s="203" t="s">
        <v>627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628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629</v>
      </c>
      <c r="C24" s="212" t="s">
        <v>654</v>
      </c>
      <c r="D24" s="213" t="s">
        <v>178</v>
      </c>
      <c r="E24" s="214">
        <v>32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</v>
      </c>
      <c r="V24" s="203">
        <f>ROUND(E24*U24,2)</f>
        <v>0</v>
      </c>
      <c r="W24" s="203"/>
      <c r="X24" s="203" t="s">
        <v>627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628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10">
        <v>16</v>
      </c>
      <c r="B25" s="211" t="s">
        <v>633</v>
      </c>
      <c r="C25" s="212" t="s">
        <v>656</v>
      </c>
      <c r="D25" s="213" t="s">
        <v>452</v>
      </c>
      <c r="E25" s="214">
        <v>50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</v>
      </c>
      <c r="V25" s="203">
        <f>ROUND(E25*U25,2)</f>
        <v>0</v>
      </c>
      <c r="W25" s="203"/>
      <c r="X25" s="203" t="s">
        <v>627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628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210">
        <v>17</v>
      </c>
      <c r="B26" s="211" t="s">
        <v>657</v>
      </c>
      <c r="C26" s="212" t="s">
        <v>658</v>
      </c>
      <c r="D26" s="213" t="s">
        <v>452</v>
      </c>
      <c r="E26" s="214">
        <v>50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0</v>
      </c>
      <c r="V26" s="203">
        <f>ROUND(E26*U26,2)</f>
        <v>0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567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10">
        <v>18</v>
      </c>
      <c r="B27" s="211" t="s">
        <v>659</v>
      </c>
      <c r="C27" s="212" t="s">
        <v>660</v>
      </c>
      <c r="D27" s="213" t="s">
        <v>452</v>
      </c>
      <c r="E27" s="214">
        <v>50</v>
      </c>
      <c r="F27" s="215"/>
      <c r="G27" s="216">
        <f>ROUND(E27*F27,2)</f>
        <v>0</v>
      </c>
      <c r="H27" s="202"/>
      <c r="I27" s="203">
        <f>ROUND(E27*H27,2)</f>
        <v>0</v>
      </c>
      <c r="J27" s="202"/>
      <c r="K27" s="203">
        <f>ROUND(E27*J27,2)</f>
        <v>0</v>
      </c>
      <c r="L27" s="203">
        <v>21</v>
      </c>
      <c r="M27" s="203">
        <f>G27*(1+L27/100)</f>
        <v>0</v>
      </c>
      <c r="N27" s="203">
        <v>0</v>
      </c>
      <c r="O27" s="203">
        <f>ROUND(E27*N27,2)</f>
        <v>0</v>
      </c>
      <c r="P27" s="203">
        <v>0</v>
      </c>
      <c r="Q27" s="203">
        <f>ROUND(E27*P27,2)</f>
        <v>0</v>
      </c>
      <c r="R27" s="203"/>
      <c r="S27" s="203" t="s">
        <v>238</v>
      </c>
      <c r="T27" s="203" t="s">
        <v>219</v>
      </c>
      <c r="U27" s="203">
        <v>0</v>
      </c>
      <c r="V27" s="203">
        <f>ROUND(E27*U27,2)</f>
        <v>0</v>
      </c>
      <c r="W27" s="203"/>
      <c r="X27" s="203" t="s">
        <v>160</v>
      </c>
      <c r="Y27" s="204"/>
      <c r="Z27" s="204"/>
      <c r="AA27" s="204"/>
      <c r="AB27" s="204"/>
      <c r="AC27" s="204"/>
      <c r="AD27" s="204"/>
      <c r="AE27" s="204"/>
      <c r="AF27" s="204"/>
      <c r="AG27" s="204" t="s">
        <v>567</v>
      </c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10">
        <v>19</v>
      </c>
      <c r="B28" s="211" t="s">
        <v>635</v>
      </c>
      <c r="C28" s="212" t="s">
        <v>661</v>
      </c>
      <c r="D28" s="213" t="s">
        <v>452</v>
      </c>
      <c r="E28" s="214">
        <v>10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</v>
      </c>
      <c r="Q28" s="203">
        <f>ROUND(E28*P28,2)</f>
        <v>0</v>
      </c>
      <c r="R28" s="203"/>
      <c r="S28" s="203" t="s">
        <v>238</v>
      </c>
      <c r="T28" s="203" t="s">
        <v>219</v>
      </c>
      <c r="U28" s="203">
        <v>0</v>
      </c>
      <c r="V28" s="203">
        <f>ROUND(E28*U28,2)</f>
        <v>0</v>
      </c>
      <c r="W28" s="203"/>
      <c r="X28" s="203" t="s">
        <v>627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628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20</v>
      </c>
      <c r="B29" s="211" t="s">
        <v>662</v>
      </c>
      <c r="C29" s="212" t="s">
        <v>663</v>
      </c>
      <c r="D29" s="213" t="s">
        <v>452</v>
      </c>
      <c r="E29" s="214">
        <v>10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</v>
      </c>
      <c r="V29" s="203">
        <f>ROUND(E29*U29,2)</f>
        <v>0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567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21</v>
      </c>
      <c r="B30" s="211" t="s">
        <v>665</v>
      </c>
      <c r="C30" s="212" t="s">
        <v>666</v>
      </c>
      <c r="D30" s="213" t="s">
        <v>452</v>
      </c>
      <c r="E30" s="214">
        <v>2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</v>
      </c>
      <c r="V30" s="203">
        <f>ROUND(E30*U30,2)</f>
        <v>0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567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22</v>
      </c>
      <c r="B31" s="211" t="s">
        <v>639</v>
      </c>
      <c r="C31" s="212" t="s">
        <v>664</v>
      </c>
      <c r="D31" s="213" t="s">
        <v>452</v>
      </c>
      <c r="E31" s="214">
        <v>12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0</v>
      </c>
      <c r="V31" s="203">
        <f>ROUND(E31*U31,2)</f>
        <v>0</v>
      </c>
      <c r="W31" s="203"/>
      <c r="X31" s="203" t="s">
        <v>627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628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23</v>
      </c>
      <c r="B32" s="211" t="s">
        <v>639</v>
      </c>
      <c r="C32" s="212" t="s">
        <v>668</v>
      </c>
      <c r="D32" s="213" t="s">
        <v>178</v>
      </c>
      <c r="E32" s="214">
        <v>30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</v>
      </c>
      <c r="V32" s="203">
        <f>ROUND(E32*U32,2)</f>
        <v>0</v>
      </c>
      <c r="W32" s="203"/>
      <c r="X32" s="203" t="s">
        <v>627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628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24</v>
      </c>
      <c r="B33" s="211" t="s">
        <v>641</v>
      </c>
      <c r="C33" s="212" t="s">
        <v>652</v>
      </c>
      <c r="D33" s="213" t="s">
        <v>29</v>
      </c>
      <c r="E33" s="214">
        <v>5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</v>
      </c>
      <c r="V33" s="203">
        <f>ROUND(E33*U33,2)</f>
        <v>0</v>
      </c>
      <c r="W33" s="203"/>
      <c r="X33" s="203" t="s">
        <v>627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628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33" ht="12.8">
      <c r="A34" s="187" t="s">
        <v>154</v>
      </c>
      <c r="B34" s="188" t="s">
        <v>23</v>
      </c>
      <c r="C34" s="189" t="s">
        <v>24</v>
      </c>
      <c r="D34" s="190"/>
      <c r="E34" s="191"/>
      <c r="F34" s="192"/>
      <c r="G34" s="193">
        <f>SUMIF(AG35:AG37,"&lt;&gt;NOR",G35:G37)</f>
        <v>0</v>
      </c>
      <c r="H34" s="194"/>
      <c r="I34" s="194">
        <f>SUM(I35:I37)</f>
        <v>0</v>
      </c>
      <c r="J34" s="194"/>
      <c r="K34" s="194">
        <f>SUM(K35:K37)</f>
        <v>0</v>
      </c>
      <c r="L34" s="194"/>
      <c r="M34" s="194">
        <f>SUM(M35:M37)</f>
        <v>0</v>
      </c>
      <c r="N34" s="194"/>
      <c r="O34" s="194">
        <f>SUM(O35:O37)</f>
        <v>0</v>
      </c>
      <c r="P34" s="194"/>
      <c r="Q34" s="194">
        <f>SUM(Q35:Q37)</f>
        <v>0</v>
      </c>
      <c r="R34" s="194"/>
      <c r="S34" s="194"/>
      <c r="T34" s="194"/>
      <c r="U34" s="194"/>
      <c r="V34" s="194">
        <f>SUM(V35:V37)</f>
        <v>0</v>
      </c>
      <c r="W34" s="194"/>
      <c r="X34" s="194"/>
      <c r="AG34" t="s">
        <v>155</v>
      </c>
    </row>
    <row r="35" spans="1:60" ht="12.8" outlineLevel="1">
      <c r="A35" s="210">
        <v>25</v>
      </c>
      <c r="B35" s="211" t="s">
        <v>468</v>
      </c>
      <c r="C35" s="212" t="s">
        <v>669</v>
      </c>
      <c r="D35" s="213" t="s">
        <v>237</v>
      </c>
      <c r="E35" s="214">
        <v>1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</v>
      </c>
      <c r="V35" s="203">
        <f>ROUND(E35*U35,2)</f>
        <v>0</v>
      </c>
      <c r="W35" s="203"/>
      <c r="X35" s="203" t="s">
        <v>235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470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210">
        <v>26</v>
      </c>
      <c r="B36" s="211" t="s">
        <v>471</v>
      </c>
      <c r="C36" s="212" t="s">
        <v>75</v>
      </c>
      <c r="D36" s="213" t="s">
        <v>237</v>
      </c>
      <c r="E36" s="214">
        <v>1</v>
      </c>
      <c r="F36" s="215"/>
      <c r="G36" s="216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0</v>
      </c>
      <c r="V36" s="203">
        <f>ROUND(E36*U36,2)</f>
        <v>0</v>
      </c>
      <c r="W36" s="203"/>
      <c r="X36" s="203" t="s">
        <v>235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470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10">
        <v>27</v>
      </c>
      <c r="B37" s="211" t="s">
        <v>473</v>
      </c>
      <c r="C37" s="212" t="s">
        <v>478</v>
      </c>
      <c r="D37" s="213" t="s">
        <v>237</v>
      </c>
      <c r="E37" s="214">
        <v>1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0</v>
      </c>
      <c r="V37" s="203">
        <f>ROUND(E37*U37,2)</f>
        <v>0</v>
      </c>
      <c r="W37" s="203"/>
      <c r="X37" s="203" t="s">
        <v>235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470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33" ht="12.8">
      <c r="A38" s="187" t="s">
        <v>154</v>
      </c>
      <c r="B38" s="188" t="s">
        <v>25</v>
      </c>
      <c r="C38" s="189" t="s">
        <v>26</v>
      </c>
      <c r="D38" s="190"/>
      <c r="E38" s="191"/>
      <c r="F38" s="192"/>
      <c r="G38" s="193">
        <f>SUMIF(AG39:AG39,"&lt;&gt;NOR",G39:G39)</f>
        <v>0</v>
      </c>
      <c r="H38" s="194"/>
      <c r="I38" s="194">
        <f>SUM(I39:I39)</f>
        <v>0</v>
      </c>
      <c r="J38" s="194"/>
      <c r="K38" s="194">
        <f>SUM(K39:K39)</f>
        <v>0</v>
      </c>
      <c r="L38" s="194"/>
      <c r="M38" s="194">
        <f>SUM(M39:M39)</f>
        <v>0</v>
      </c>
      <c r="N38" s="194"/>
      <c r="O38" s="194">
        <f>SUM(O39:O39)</f>
        <v>0</v>
      </c>
      <c r="P38" s="194"/>
      <c r="Q38" s="194">
        <f>SUM(Q39:Q39)</f>
        <v>0</v>
      </c>
      <c r="R38" s="194"/>
      <c r="S38" s="194"/>
      <c r="T38" s="194"/>
      <c r="U38" s="194"/>
      <c r="V38" s="194">
        <f>SUM(V39:V39)</f>
        <v>0</v>
      </c>
      <c r="W38" s="194"/>
      <c r="X38" s="194"/>
      <c r="AG38" t="s">
        <v>155</v>
      </c>
    </row>
    <row r="39" spans="1:60" ht="12.8" outlineLevel="1">
      <c r="A39" s="195">
        <v>28</v>
      </c>
      <c r="B39" s="196" t="s">
        <v>479</v>
      </c>
      <c r="C39" s="197" t="s">
        <v>670</v>
      </c>
      <c r="D39" s="198" t="s">
        <v>237</v>
      </c>
      <c r="E39" s="199">
        <v>1</v>
      </c>
      <c r="F39" s="200"/>
      <c r="G39" s="201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</v>
      </c>
      <c r="O39" s="203">
        <f>ROUND(E39*N39,2)</f>
        <v>0</v>
      </c>
      <c r="P39" s="203">
        <v>0</v>
      </c>
      <c r="Q39" s="203">
        <f>ROUND(E39*P39,2)</f>
        <v>0</v>
      </c>
      <c r="R39" s="203"/>
      <c r="S39" s="203" t="s">
        <v>238</v>
      </c>
      <c r="T39" s="203" t="s">
        <v>219</v>
      </c>
      <c r="U39" s="203">
        <v>0</v>
      </c>
      <c r="V39" s="203">
        <f>ROUND(E39*U39,2)</f>
        <v>0</v>
      </c>
      <c r="W39" s="203"/>
      <c r="X39" s="203" t="s">
        <v>235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470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33" ht="12.8">
      <c r="A40" s="164"/>
      <c r="B40" s="170"/>
      <c r="C40" s="220"/>
      <c r="D40" s="172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AE40">
        <v>15</v>
      </c>
      <c r="AF40">
        <v>21</v>
      </c>
      <c r="AG40" t="s">
        <v>141</v>
      </c>
    </row>
    <row r="41" spans="1:33" ht="12.8">
      <c r="A41" s="221"/>
      <c r="B41" s="222" t="s">
        <v>20</v>
      </c>
      <c r="C41" s="223"/>
      <c r="D41" s="224"/>
      <c r="E41" s="225"/>
      <c r="F41" s="225"/>
      <c r="G41" s="226">
        <f>G8+G22+G34+G38</f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AE41">
        <f>SUMIF(L7:L39,AE40,G7:G39)</f>
        <v>0</v>
      </c>
      <c r="AF41">
        <f>SUMIF(L7:L39,AF40,G7:G39)</f>
        <v>0</v>
      </c>
      <c r="AG41" t="s">
        <v>242</v>
      </c>
    </row>
    <row r="42" spans="1:24" ht="12.8">
      <c r="A42" s="164"/>
      <c r="B42" s="170"/>
      <c r="C42" s="220"/>
      <c r="D42" s="172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12.8">
      <c r="A43" s="164"/>
      <c r="B43" s="170"/>
      <c r="C43" s="220"/>
      <c r="D43" s="172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2.8">
      <c r="A44" s="227" t="s">
        <v>243</v>
      </c>
      <c r="B44" s="227"/>
      <c r="C44" s="227"/>
      <c r="D44" s="172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33" ht="12.8">
      <c r="A45" s="228"/>
      <c r="B45" s="228"/>
      <c r="C45" s="228"/>
      <c r="D45" s="228"/>
      <c r="E45" s="228"/>
      <c r="F45" s="228"/>
      <c r="G45" s="228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AG45" t="s">
        <v>244</v>
      </c>
    </row>
    <row r="46" spans="1:24" ht="12.8">
      <c r="A46" s="228"/>
      <c r="B46" s="228"/>
      <c r="C46" s="228"/>
      <c r="D46" s="228"/>
      <c r="E46" s="228"/>
      <c r="F46" s="228"/>
      <c r="G46" s="228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ht="12.8">
      <c r="A47" s="228"/>
      <c r="B47" s="228"/>
      <c r="C47" s="228"/>
      <c r="D47" s="228"/>
      <c r="E47" s="228"/>
      <c r="F47" s="228"/>
      <c r="G47" s="228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ht="12.8">
      <c r="A48" s="228"/>
      <c r="B48" s="228"/>
      <c r="C48" s="228"/>
      <c r="D48" s="228"/>
      <c r="E48" s="228"/>
      <c r="F48" s="228"/>
      <c r="G48" s="228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ht="12.8">
      <c r="A49" s="228"/>
      <c r="B49" s="228"/>
      <c r="C49" s="228"/>
      <c r="D49" s="228"/>
      <c r="E49" s="228"/>
      <c r="F49" s="228"/>
      <c r="G49" s="228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ht="12.8">
      <c r="A50" s="164"/>
      <c r="B50" s="170"/>
      <c r="C50" s="220"/>
      <c r="D50" s="172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3:33" ht="12.8">
      <c r="C51" s="229"/>
      <c r="D51" s="112"/>
      <c r="AG51" t="s">
        <v>245</v>
      </c>
    </row>
    <row r="52" ht="12.8">
      <c r="D52" s="112"/>
    </row>
    <row r="53" ht="12.8">
      <c r="D53" s="112"/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</sheetData>
  <mergeCells count="6">
    <mergeCell ref="A1:G1"/>
    <mergeCell ref="C2:G2"/>
    <mergeCell ref="C3:G3"/>
    <mergeCell ref="C4:G4"/>
    <mergeCell ref="A44:C44"/>
    <mergeCell ref="A45:G49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1046"/>
  <sheetViews>
    <sheetView tabSelected="1" workbookViewId="0" topLeftCell="A1">
      <pane ySplit="7" topLeftCell="A23" activePane="bottomLeft" state="frozen"/>
      <selection pane="topLeft" activeCell="A1" sqref="A1"/>
      <selection pane="bottomLeft" activeCell="C28" sqref="C28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64</v>
      </c>
      <c r="C3" s="176" t="s">
        <v>65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62</v>
      </c>
      <c r="C4" s="179" t="s">
        <v>63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94</v>
      </c>
      <c r="C8" s="189" t="s">
        <v>95</v>
      </c>
      <c r="D8" s="190"/>
      <c r="E8" s="191"/>
      <c r="F8" s="192"/>
      <c r="G8" s="193">
        <f>SUMIF(AG9:AG34,"&lt;&gt;NOR",G9:G34)</f>
        <v>0</v>
      </c>
      <c r="H8" s="194"/>
      <c r="I8" s="194">
        <f>SUM(I9:I14)</f>
        <v>0</v>
      </c>
      <c r="J8" s="194"/>
      <c r="K8" s="194">
        <f>SUM(K9:K14)</f>
        <v>0</v>
      </c>
      <c r="L8" s="194"/>
      <c r="M8" s="194">
        <f>SUM(M9:M14)</f>
        <v>0</v>
      </c>
      <c r="N8" s="194"/>
      <c r="O8" s="194">
        <f>SUM(O9:O14)</f>
        <v>0</v>
      </c>
      <c r="P8" s="194"/>
      <c r="Q8" s="194">
        <f>SUM(Q9:Q14)</f>
        <v>0</v>
      </c>
      <c r="R8" s="194"/>
      <c r="S8" s="194"/>
      <c r="T8" s="194"/>
      <c r="U8" s="194"/>
      <c r="V8" s="194">
        <f>SUM(V9:V14)</f>
        <v>0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50</v>
      </c>
      <c r="C9" s="212" t="s">
        <v>779</v>
      </c>
      <c r="D9" s="213" t="s">
        <v>780</v>
      </c>
      <c r="E9" s="214">
        <v>2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235</v>
      </c>
      <c r="Y9" s="204"/>
      <c r="Z9" s="204"/>
      <c r="AA9" s="204"/>
      <c r="AB9" s="204"/>
      <c r="AC9" s="204"/>
      <c r="AD9" s="204"/>
      <c r="AE9" s="204"/>
      <c r="AF9" s="204"/>
      <c r="AG9" s="204" t="s">
        <v>470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54</v>
      </c>
      <c r="C10" s="212" t="s">
        <v>781</v>
      </c>
      <c r="D10" s="213" t="s">
        <v>782</v>
      </c>
      <c r="E10" s="214">
        <v>2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</v>
      </c>
      <c r="V10" s="203">
        <f>ROUND(E10*U10,2)</f>
        <v>0</v>
      </c>
      <c r="W10" s="203"/>
      <c r="X10" s="203" t="s">
        <v>235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674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56</v>
      </c>
      <c r="C11" s="212" t="s">
        <v>783</v>
      </c>
      <c r="D11" s="213" t="s">
        <v>780</v>
      </c>
      <c r="E11" s="214">
        <v>2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</v>
      </c>
      <c r="V11" s="203">
        <f>ROUND(E11*U11,2)</f>
        <v>0</v>
      </c>
      <c r="W11" s="203"/>
      <c r="X11" s="203" t="s">
        <v>235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674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10">
        <v>4</v>
      </c>
      <c r="B12" s="211" t="s">
        <v>60</v>
      </c>
      <c r="C12" s="197" t="s">
        <v>784</v>
      </c>
      <c r="D12" s="198" t="s">
        <v>780</v>
      </c>
      <c r="E12" s="199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</v>
      </c>
      <c r="V12" s="203">
        <f>ROUND(E12*U12,2)</f>
        <v>0</v>
      </c>
      <c r="W12" s="203"/>
      <c r="X12" s="203" t="s">
        <v>235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674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62</v>
      </c>
      <c r="C13" s="255" t="s">
        <v>785</v>
      </c>
      <c r="D13" s="256" t="s">
        <v>452</v>
      </c>
      <c r="E13" s="199">
        <v>2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</v>
      </c>
      <c r="V13" s="203">
        <f>ROUND(E13*U13,2)</f>
        <v>0</v>
      </c>
      <c r="W13" s="203"/>
      <c r="X13" s="203" t="s">
        <v>235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674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9.4" outlineLevel="1">
      <c r="A14" s="210">
        <v>6</v>
      </c>
      <c r="B14" s="211" t="s">
        <v>78</v>
      </c>
      <c r="C14" s="257" t="s">
        <v>786</v>
      </c>
      <c r="D14" s="258" t="s">
        <v>452</v>
      </c>
      <c r="E14" s="259">
        <v>1</v>
      </c>
      <c r="F14" s="200"/>
      <c r="G14" s="201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</v>
      </c>
      <c r="V14" s="203">
        <f>ROUND(E14*U14,2)</f>
        <v>0</v>
      </c>
      <c r="W14" s="203"/>
      <c r="X14" s="203" t="s">
        <v>235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674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33" ht="19.4" outlineLevel="1">
      <c r="A15" s="210">
        <v>7</v>
      </c>
      <c r="B15" s="211" t="s">
        <v>682</v>
      </c>
      <c r="C15" s="257" t="s">
        <v>787</v>
      </c>
      <c r="D15" s="258" t="s">
        <v>452</v>
      </c>
      <c r="E15" s="259">
        <v>3</v>
      </c>
      <c r="F15" s="200"/>
      <c r="G15" s="260">
        <f>ROUND(E15*F15,2)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AE15">
        <v>15</v>
      </c>
      <c r="AF15">
        <v>21</v>
      </c>
      <c r="AG15" t="s">
        <v>141</v>
      </c>
    </row>
    <row r="16" spans="1:24" ht="19.4" outlineLevel="1">
      <c r="A16" s="210">
        <v>8</v>
      </c>
      <c r="B16" s="211" t="s">
        <v>684</v>
      </c>
      <c r="C16" s="257" t="s">
        <v>788</v>
      </c>
      <c r="D16" s="258" t="s">
        <v>452</v>
      </c>
      <c r="E16" s="259">
        <v>1</v>
      </c>
      <c r="F16" s="200"/>
      <c r="G16" s="260">
        <f>ROUND(E16*F16,2)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</row>
    <row r="17" spans="1:24" ht="19.4" outlineLevel="1">
      <c r="A17" s="210">
        <v>9</v>
      </c>
      <c r="B17" s="211" t="s">
        <v>686</v>
      </c>
      <c r="C17" s="257" t="s">
        <v>789</v>
      </c>
      <c r="D17" s="258" t="s">
        <v>452</v>
      </c>
      <c r="E17" s="259">
        <v>3</v>
      </c>
      <c r="F17" s="200"/>
      <c r="G17" s="260">
        <f>ROUND(E17*F17,2)</f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ht="19.4" outlineLevel="1">
      <c r="A18" s="210">
        <v>10</v>
      </c>
      <c r="B18" s="211" t="s">
        <v>688</v>
      </c>
      <c r="C18" s="257" t="s">
        <v>790</v>
      </c>
      <c r="D18" s="258" t="s">
        <v>452</v>
      </c>
      <c r="E18" s="259">
        <v>18</v>
      </c>
      <c r="F18" s="200"/>
      <c r="G18" s="260">
        <f>ROUND(E18*F18,2)</f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</row>
    <row r="19" spans="1:24" ht="12.8" outlineLevel="1">
      <c r="A19" s="210">
        <v>11</v>
      </c>
      <c r="B19" s="211" t="s">
        <v>690</v>
      </c>
      <c r="C19" s="257" t="s">
        <v>791</v>
      </c>
      <c r="D19" s="258" t="s">
        <v>452</v>
      </c>
      <c r="E19" s="259">
        <v>1</v>
      </c>
      <c r="F19" s="200"/>
      <c r="G19" s="260">
        <f>ROUND(E19*F19,2)</f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ht="19.4" outlineLevel="1">
      <c r="A20" s="210">
        <v>12</v>
      </c>
      <c r="B20" s="211" t="s">
        <v>692</v>
      </c>
      <c r="C20" s="257" t="s">
        <v>792</v>
      </c>
      <c r="D20" s="258" t="s">
        <v>452</v>
      </c>
      <c r="E20" s="259">
        <v>1</v>
      </c>
      <c r="F20" s="200"/>
      <c r="G20" s="260">
        <f>ROUND(E20*F20,2)</f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ht="19.4" outlineLevel="1">
      <c r="A21" s="210">
        <v>13</v>
      </c>
      <c r="B21" s="211" t="s">
        <v>694</v>
      </c>
      <c r="C21" s="257" t="s">
        <v>793</v>
      </c>
      <c r="D21" s="258" t="s">
        <v>794</v>
      </c>
      <c r="E21" s="259">
        <v>8</v>
      </c>
      <c r="F21" s="200"/>
      <c r="G21" s="260">
        <f>ROUND(E21*F21,2)</f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</row>
    <row r="22" spans="1:24" ht="28.35" outlineLevel="1">
      <c r="A22" s="210">
        <v>14</v>
      </c>
      <c r="B22" s="211" t="s">
        <v>696</v>
      </c>
      <c r="C22" s="257" t="s">
        <v>795</v>
      </c>
      <c r="D22" s="258" t="s">
        <v>452</v>
      </c>
      <c r="E22" s="259">
        <v>2</v>
      </c>
      <c r="F22" s="200"/>
      <c r="G22" s="260">
        <f>ROUND(E22*F22,2)</f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</row>
    <row r="23" spans="1:24" ht="37.3" outlineLevel="1">
      <c r="A23" s="210">
        <v>15</v>
      </c>
      <c r="B23" s="211" t="s">
        <v>698</v>
      </c>
      <c r="C23" s="257" t="s">
        <v>796</v>
      </c>
      <c r="D23" s="258" t="s">
        <v>452</v>
      </c>
      <c r="E23" s="259">
        <v>3</v>
      </c>
      <c r="F23" s="200"/>
      <c r="G23" s="260">
        <f>ROUND(E23*F23,2)</f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24" ht="28.35" outlineLevel="1">
      <c r="A24" s="210">
        <v>16</v>
      </c>
      <c r="B24" s="211" t="s">
        <v>700</v>
      </c>
      <c r="C24" s="257" t="s">
        <v>797</v>
      </c>
      <c r="D24" s="258" t="s">
        <v>452</v>
      </c>
      <c r="E24" s="259">
        <v>4</v>
      </c>
      <c r="F24" s="200"/>
      <c r="G24" s="260">
        <f>ROUND(E24*F24,2)</f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ht="12.8" outlineLevel="1">
      <c r="A25" s="210">
        <v>17</v>
      </c>
      <c r="B25" s="211" t="s">
        <v>702</v>
      </c>
      <c r="C25" s="257" t="s">
        <v>798</v>
      </c>
      <c r="D25" s="258" t="s">
        <v>452</v>
      </c>
      <c r="E25" s="259">
        <v>2</v>
      </c>
      <c r="F25" s="200"/>
      <c r="G25" s="260">
        <f>ROUND(E25*F25,2)</f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</row>
    <row r="26" spans="1:24" ht="37.3" outlineLevel="1">
      <c r="A26" s="210">
        <v>18</v>
      </c>
      <c r="B26" s="211" t="s">
        <v>704</v>
      </c>
      <c r="C26" s="257" t="s">
        <v>799</v>
      </c>
      <c r="D26" s="258" t="s">
        <v>452</v>
      </c>
      <c r="E26" s="259">
        <v>1</v>
      </c>
      <c r="F26" s="200"/>
      <c r="G26" s="260">
        <f>ROUND(E26*F26,2)</f>
        <v>0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</row>
    <row r="27" spans="1:24" ht="37.3" outlineLevel="1">
      <c r="A27" s="210">
        <v>19</v>
      </c>
      <c r="B27" s="211" t="s">
        <v>706</v>
      </c>
      <c r="C27" s="257" t="s">
        <v>800</v>
      </c>
      <c r="D27" s="258" t="s">
        <v>452</v>
      </c>
      <c r="E27" s="259">
        <v>2</v>
      </c>
      <c r="F27" s="200"/>
      <c r="G27" s="260">
        <f>ROUND(E27*F27,2)</f>
        <v>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</row>
    <row r="28" spans="1:24" ht="37.3" outlineLevel="1">
      <c r="A28" s="210">
        <v>20</v>
      </c>
      <c r="B28" s="211" t="s">
        <v>708</v>
      </c>
      <c r="C28" s="257" t="s">
        <v>801</v>
      </c>
      <c r="D28" s="258" t="s">
        <v>452</v>
      </c>
      <c r="E28" s="259">
        <v>1</v>
      </c>
      <c r="F28" s="200"/>
      <c r="G28" s="260">
        <f>ROUND(E28*F28,2)</f>
        <v>0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</row>
    <row r="29" spans="1:24" ht="28.35" outlineLevel="1">
      <c r="A29" s="210">
        <v>21</v>
      </c>
      <c r="B29" s="211" t="s">
        <v>710</v>
      </c>
      <c r="C29" s="257" t="s">
        <v>802</v>
      </c>
      <c r="D29" s="258" t="s">
        <v>452</v>
      </c>
      <c r="E29" s="259">
        <v>3</v>
      </c>
      <c r="F29" s="200"/>
      <c r="G29" s="260">
        <f>ROUND(E29*F29,2)</f>
        <v>0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</row>
    <row r="30" spans="1:24" ht="28.35" outlineLevel="1">
      <c r="A30" s="210">
        <v>22</v>
      </c>
      <c r="B30" s="211" t="s">
        <v>712</v>
      </c>
      <c r="C30" s="257" t="s">
        <v>803</v>
      </c>
      <c r="D30" s="258" t="s">
        <v>452</v>
      </c>
      <c r="E30" s="259">
        <v>1</v>
      </c>
      <c r="F30" s="200"/>
      <c r="G30" s="260">
        <f>ROUND(E30*F30,2)</f>
        <v>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1:24" ht="28.35" outlineLevel="1">
      <c r="A31" s="210">
        <v>23</v>
      </c>
      <c r="B31" s="211" t="s">
        <v>804</v>
      </c>
      <c r="C31" s="257" t="s">
        <v>805</v>
      </c>
      <c r="D31" s="258" t="s">
        <v>452</v>
      </c>
      <c r="E31" s="259">
        <v>1</v>
      </c>
      <c r="F31" s="200"/>
      <c r="G31" s="260">
        <f>ROUND(E31*F31,2)</f>
        <v>0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ht="28.35" outlineLevel="1">
      <c r="A32" s="210">
        <v>24</v>
      </c>
      <c r="B32" s="211" t="s">
        <v>806</v>
      </c>
      <c r="C32" s="257" t="s">
        <v>807</v>
      </c>
      <c r="D32" s="258" t="s">
        <v>452</v>
      </c>
      <c r="E32" s="259">
        <v>1</v>
      </c>
      <c r="F32" s="200"/>
      <c r="G32" s="260">
        <f>ROUND(E32*F32,2)</f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1:24" ht="19.4" outlineLevel="1">
      <c r="A33" s="210">
        <v>25</v>
      </c>
      <c r="B33" s="211" t="s">
        <v>808</v>
      </c>
      <c r="C33" s="257" t="s">
        <v>809</v>
      </c>
      <c r="D33" s="258" t="s">
        <v>794</v>
      </c>
      <c r="E33" s="259">
        <v>4</v>
      </c>
      <c r="F33" s="200"/>
      <c r="G33" s="260">
        <f>ROUND(E33*F33,2)</f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</row>
    <row r="34" spans="1:24" ht="12.8" outlineLevel="1">
      <c r="A34" s="210">
        <v>26</v>
      </c>
      <c r="B34" s="211" t="s">
        <v>810</v>
      </c>
      <c r="C34" s="257" t="s">
        <v>811</v>
      </c>
      <c r="D34" s="258" t="s">
        <v>794</v>
      </c>
      <c r="E34" s="259">
        <v>8</v>
      </c>
      <c r="F34" s="200"/>
      <c r="G34" s="260">
        <f>ROUND(E34*F34,2)</f>
        <v>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33" ht="12.8">
      <c r="A35" s="164"/>
      <c r="B35" s="170"/>
      <c r="C35" s="220"/>
      <c r="D35" s="172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AE35">
        <v>15</v>
      </c>
      <c r="AF35">
        <v>21</v>
      </c>
      <c r="AG35" t="s">
        <v>141</v>
      </c>
    </row>
    <row r="36" spans="1:33" ht="12.8">
      <c r="A36" s="221"/>
      <c r="B36" s="222" t="s">
        <v>20</v>
      </c>
      <c r="C36" s="223"/>
      <c r="D36" s="224"/>
      <c r="E36" s="225"/>
      <c r="F36" s="225"/>
      <c r="G36" s="226">
        <f>G8</f>
        <v>0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AE36">
        <f>SUMIF(L7:L14,AE35,G7:G14)</f>
        <v>0</v>
      </c>
      <c r="AF36">
        <f>SUMIF(L7:L14,AF35,G7:G14)</f>
        <v>0</v>
      </c>
      <c r="AG36" t="s">
        <v>242</v>
      </c>
    </row>
    <row r="37" spans="1:24" ht="12.8">
      <c r="A37" s="164"/>
      <c r="B37" s="170"/>
      <c r="C37" s="220"/>
      <c r="D37" s="172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ht="12.8">
      <c r="A38" s="164"/>
      <c r="B38" s="170"/>
      <c r="C38" s="220"/>
      <c r="D38" s="172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ht="12.8">
      <c r="A39" s="227" t="s">
        <v>243</v>
      </c>
      <c r="B39" s="227"/>
      <c r="C39" s="227"/>
      <c r="D39" s="172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33" ht="12.8">
      <c r="A40" s="228"/>
      <c r="B40" s="228"/>
      <c r="C40" s="228"/>
      <c r="D40" s="228"/>
      <c r="E40" s="228"/>
      <c r="F40" s="228"/>
      <c r="G40" s="228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AG40" t="s">
        <v>244</v>
      </c>
    </row>
    <row r="41" spans="1:24" ht="12.8">
      <c r="A41" s="228"/>
      <c r="B41" s="228"/>
      <c r="C41" s="228"/>
      <c r="D41" s="228"/>
      <c r="E41" s="228"/>
      <c r="F41" s="228"/>
      <c r="G41" s="228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12.8">
      <c r="A42" s="228"/>
      <c r="B42" s="228"/>
      <c r="C42" s="228"/>
      <c r="D42" s="228"/>
      <c r="E42" s="228"/>
      <c r="F42" s="228"/>
      <c r="G42" s="228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12.8">
      <c r="A43" s="228"/>
      <c r="B43" s="228"/>
      <c r="C43" s="228"/>
      <c r="D43" s="228"/>
      <c r="E43" s="228"/>
      <c r="F43" s="228"/>
      <c r="G43" s="228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2.8">
      <c r="A44" s="228"/>
      <c r="B44" s="228"/>
      <c r="C44" s="228"/>
      <c r="D44" s="228"/>
      <c r="E44" s="228"/>
      <c r="F44" s="228"/>
      <c r="G44" s="228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2.8">
      <c r="A45" s="164"/>
      <c r="B45" s="170"/>
      <c r="C45" s="220"/>
      <c r="D45" s="17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3:33" ht="12.8">
      <c r="C46" s="229"/>
      <c r="D46" s="112"/>
      <c r="AG46" t="s">
        <v>245</v>
      </c>
    </row>
    <row r="47" ht="12.8">
      <c r="D47" s="112"/>
    </row>
    <row r="48" ht="12.8">
      <c r="D48" s="112"/>
    </row>
    <row r="49" ht="12.8">
      <c r="D49" s="112"/>
    </row>
    <row r="50" ht="12.8">
      <c r="D50" s="112"/>
    </row>
    <row r="51" ht="12.8">
      <c r="D51" s="112"/>
    </row>
    <row r="52" ht="12.8">
      <c r="D52" s="112"/>
    </row>
    <row r="53" ht="12.8">
      <c r="D53" s="112"/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</sheetData>
  <mergeCells count="6">
    <mergeCell ref="A1:G1"/>
    <mergeCell ref="C2:G2"/>
    <mergeCell ref="C3:G3"/>
    <mergeCell ref="C4:G4"/>
    <mergeCell ref="A39:C39"/>
    <mergeCell ref="A40:G44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BL102"/>
  <sheetViews>
    <sheetView showGridLines="0" workbookViewId="0" topLeftCell="B80">
      <selection activeCell="I93" sqref="I93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3" customWidth="1"/>
    <col min="4" max="4" width="13.00390625" style="3" customWidth="1"/>
    <col min="5" max="5" width="9.75390625" style="3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" t="s">
        <v>2</v>
      </c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1:15" ht="36" customHeight="1">
      <c r="A2" s="6"/>
      <c r="B2" s="7" t="s">
        <v>4</v>
      </c>
      <c r="C2" s="8"/>
      <c r="D2" s="9" t="s">
        <v>5</v>
      </c>
      <c r="E2" s="10" t="s">
        <v>6</v>
      </c>
      <c r="F2" s="10"/>
      <c r="G2" s="10"/>
      <c r="H2" s="10"/>
      <c r="I2" s="10"/>
      <c r="J2" s="10"/>
      <c r="O2" s="11"/>
    </row>
    <row r="3" spans="1:10" ht="27" customHeight="1" hidden="1">
      <c r="A3" s="6"/>
      <c r="B3" s="12"/>
      <c r="C3" s="8"/>
      <c r="D3" s="13"/>
      <c r="E3" s="14"/>
      <c r="F3" s="14"/>
      <c r="G3" s="14"/>
      <c r="H3" s="14"/>
      <c r="I3" s="14"/>
      <c r="J3" s="14"/>
    </row>
    <row r="4" spans="1:10" ht="23.25" customHeight="1">
      <c r="A4" s="6"/>
      <c r="B4" s="15"/>
      <c r="C4" s="16"/>
      <c r="D4" s="17"/>
      <c r="E4" s="18"/>
      <c r="F4" s="18"/>
      <c r="G4" s="18"/>
      <c r="H4" s="18"/>
      <c r="I4" s="18"/>
      <c r="J4" s="18"/>
    </row>
    <row r="5" spans="1:10" ht="24" customHeight="1">
      <c r="A5" s="6"/>
      <c r="B5" s="19" t="s">
        <v>7</v>
      </c>
      <c r="D5" s="20" t="s">
        <v>8</v>
      </c>
      <c r="E5" s="20"/>
      <c r="F5" s="20"/>
      <c r="G5" s="20"/>
      <c r="H5" s="21" t="s">
        <v>9</v>
      </c>
      <c r="I5" s="22" t="s">
        <v>10</v>
      </c>
      <c r="J5" s="23"/>
    </row>
    <row r="6" spans="1:10" ht="15.75" customHeight="1">
      <c r="A6" s="6"/>
      <c r="B6" s="24"/>
      <c r="C6" s="25"/>
      <c r="D6" s="26" t="s">
        <v>11</v>
      </c>
      <c r="E6" s="26"/>
      <c r="F6" s="26"/>
      <c r="G6" s="26"/>
      <c r="H6" s="21" t="s">
        <v>12</v>
      </c>
      <c r="I6" s="22" t="s">
        <v>13</v>
      </c>
      <c r="J6" s="23"/>
    </row>
    <row r="7" spans="1:10" ht="21.75" customHeight="1">
      <c r="A7" s="6"/>
      <c r="B7" s="27"/>
      <c r="C7" s="28"/>
      <c r="D7" s="29" t="s">
        <v>14</v>
      </c>
      <c r="E7" s="30" t="s">
        <v>15</v>
      </c>
      <c r="F7" s="30"/>
      <c r="G7" s="30"/>
      <c r="H7" s="31"/>
      <c r="I7" s="32"/>
      <c r="J7" s="33"/>
    </row>
    <row r="8" spans="1:10" ht="24" customHeight="1" hidden="1">
      <c r="A8" s="6"/>
      <c r="B8" s="19" t="s">
        <v>16</v>
      </c>
      <c r="D8" s="34"/>
      <c r="H8" s="21" t="s">
        <v>9</v>
      </c>
      <c r="I8" s="35"/>
      <c r="J8" s="23"/>
    </row>
    <row r="9" spans="1:10" ht="15.75" customHeight="1" hidden="1">
      <c r="A9" s="6"/>
      <c r="B9" s="6"/>
      <c r="D9" s="34"/>
      <c r="H9" s="21" t="s">
        <v>12</v>
      </c>
      <c r="I9" s="35"/>
      <c r="J9" s="23"/>
    </row>
    <row r="10" spans="1:10" ht="15.75" customHeight="1" hidden="1">
      <c r="A10" s="6"/>
      <c r="B10" s="36"/>
      <c r="C10" s="28"/>
      <c r="D10" s="37"/>
      <c r="E10" s="38"/>
      <c r="F10" s="31"/>
      <c r="G10" s="39"/>
      <c r="H10" s="39"/>
      <c r="I10" s="40"/>
      <c r="J10" s="33"/>
    </row>
    <row r="11" spans="1:10" ht="24" customHeight="1">
      <c r="A11" s="6"/>
      <c r="B11" s="19" t="s">
        <v>17</v>
      </c>
      <c r="D11" s="41"/>
      <c r="E11" s="41"/>
      <c r="F11" s="41"/>
      <c r="G11" s="41"/>
      <c r="H11" s="21" t="s">
        <v>9</v>
      </c>
      <c r="I11" s="42"/>
      <c r="J11" s="23"/>
    </row>
    <row r="12" spans="1:10" ht="15.75" customHeight="1">
      <c r="A12" s="6"/>
      <c r="B12" s="24"/>
      <c r="C12" s="25"/>
      <c r="D12" s="43"/>
      <c r="E12" s="43"/>
      <c r="F12" s="43"/>
      <c r="G12" s="43"/>
      <c r="H12" s="21" t="s">
        <v>12</v>
      </c>
      <c r="I12" s="42"/>
      <c r="J12" s="23"/>
    </row>
    <row r="13" spans="1:10" ht="15.75" customHeight="1">
      <c r="A13" s="6"/>
      <c r="B13" s="27"/>
      <c r="C13" s="28"/>
      <c r="D13" s="44"/>
      <c r="E13" s="45"/>
      <c r="F13" s="45"/>
      <c r="G13" s="45"/>
      <c r="H13" s="46"/>
      <c r="I13" s="32"/>
      <c r="J13" s="33"/>
    </row>
    <row r="14" spans="1:10" ht="24" customHeight="1">
      <c r="A14" s="6"/>
      <c r="B14" s="47" t="s">
        <v>18</v>
      </c>
      <c r="C14" s="48"/>
      <c r="D14" s="49"/>
      <c r="E14" s="50"/>
      <c r="F14" s="51"/>
      <c r="G14" s="51"/>
      <c r="H14" s="52"/>
      <c r="I14" s="51"/>
      <c r="J14" s="53"/>
    </row>
    <row r="15" spans="1:10" ht="32.25" customHeight="1">
      <c r="A15" s="6"/>
      <c r="B15" s="36" t="s">
        <v>19</v>
      </c>
      <c r="C15" s="54"/>
      <c r="D15" s="55"/>
      <c r="E15" s="56"/>
      <c r="F15" s="56"/>
      <c r="G15" s="57"/>
      <c r="H15" s="57"/>
      <c r="I15" s="58" t="s">
        <v>20</v>
      </c>
      <c r="J15" s="58"/>
    </row>
    <row r="16" spans="1:10" ht="23.25" customHeight="1">
      <c r="A16" s="59" t="s">
        <v>21</v>
      </c>
      <c r="B16" s="60" t="s">
        <v>21</v>
      </c>
      <c r="C16" s="61"/>
      <c r="D16" s="62"/>
      <c r="E16" s="63"/>
      <c r="F16" s="63"/>
      <c r="G16" s="63"/>
      <c r="H16" s="63"/>
      <c r="I16" s="64">
        <f>SUMIF(F64:F98,A16,I64:I98)+SUMIF(F64:F98,"PSU",I64:I98)</f>
        <v>0</v>
      </c>
      <c r="J16" s="64"/>
    </row>
    <row r="17" spans="1:10" ht="23.25" customHeight="1">
      <c r="A17" s="59" t="s">
        <v>22</v>
      </c>
      <c r="B17" s="60" t="s">
        <v>22</v>
      </c>
      <c r="C17" s="61"/>
      <c r="D17" s="62"/>
      <c r="E17" s="63"/>
      <c r="F17" s="63"/>
      <c r="G17" s="63"/>
      <c r="H17" s="63"/>
      <c r="I17" s="64">
        <f>SUMIF(F64:F98,A17,I64:I98)</f>
        <v>0</v>
      </c>
      <c r="J17" s="64"/>
    </row>
    <row r="18" spans="1:10" ht="23.25" customHeight="1">
      <c r="A18" s="59" t="s">
        <v>23</v>
      </c>
      <c r="B18" s="60" t="s">
        <v>24</v>
      </c>
      <c r="C18" s="61"/>
      <c r="D18" s="62"/>
      <c r="E18" s="63"/>
      <c r="F18" s="63"/>
      <c r="G18" s="63"/>
      <c r="H18" s="63"/>
      <c r="I18" s="64">
        <f>SUMIF(F64:F98,A18,I64:I98)</f>
        <v>0</v>
      </c>
      <c r="J18" s="64"/>
    </row>
    <row r="19" spans="1:10" ht="23.25" customHeight="1">
      <c r="A19" s="59" t="s">
        <v>25</v>
      </c>
      <c r="B19" s="60" t="s">
        <v>26</v>
      </c>
      <c r="C19" s="61"/>
      <c r="D19" s="62"/>
      <c r="E19" s="63"/>
      <c r="F19" s="63"/>
      <c r="G19" s="63"/>
      <c r="H19" s="63"/>
      <c r="I19" s="64">
        <f>SUMIF(F64:F98,A19,I64:I98)</f>
        <v>0</v>
      </c>
      <c r="J19" s="64"/>
    </row>
    <row r="20" spans="1:10" ht="23.25" customHeight="1">
      <c r="A20" s="6"/>
      <c r="B20" s="65" t="s">
        <v>20</v>
      </c>
      <c r="C20" s="66"/>
      <c r="D20" s="67"/>
      <c r="E20" s="68"/>
      <c r="F20" s="68"/>
      <c r="G20" s="68"/>
      <c r="H20" s="68"/>
      <c r="I20" s="69">
        <f>SUM(I16:J19)</f>
        <v>0</v>
      </c>
      <c r="J20" s="69"/>
    </row>
    <row r="21" spans="1:10" ht="33" customHeight="1">
      <c r="A21" s="6"/>
      <c r="B21" s="70" t="s">
        <v>27</v>
      </c>
      <c r="C21" s="61"/>
      <c r="D21" s="62"/>
      <c r="E21" s="71"/>
      <c r="F21" s="72"/>
      <c r="G21" s="73"/>
      <c r="H21" s="73"/>
      <c r="I21" s="73"/>
      <c r="J21" s="74"/>
    </row>
    <row r="22" spans="1:10" ht="23.25" customHeight="1">
      <c r="A22" s="6">
        <f>ZakladDPHSni*SazbaDPH1/100</f>
        <v>0</v>
      </c>
      <c r="B22" s="60" t="s">
        <v>28</v>
      </c>
      <c r="C22" s="61"/>
      <c r="D22" s="62"/>
      <c r="E22" s="75">
        <v>15</v>
      </c>
      <c r="F22" s="72" t="s">
        <v>29</v>
      </c>
      <c r="G22" s="76">
        <f>ZakladDPHSniVypocet</f>
        <v>0</v>
      </c>
      <c r="H22" s="76"/>
      <c r="I22" s="76"/>
      <c r="J22" s="74" t="str">
        <f>Mena</f>
        <v>CZK</v>
      </c>
    </row>
    <row r="23" spans="1:10" ht="23.25" customHeight="1">
      <c r="A23" s="6">
        <f>(A22-INT(A22))*100</f>
        <v>0</v>
      </c>
      <c r="B23" s="60" t="s">
        <v>30</v>
      </c>
      <c r="C23" s="61"/>
      <c r="D23" s="62"/>
      <c r="E23" s="75">
        <f>SazbaDPH1</f>
        <v>15</v>
      </c>
      <c r="F23" s="72" t="s">
        <v>29</v>
      </c>
      <c r="G23" s="77">
        <f>A22</f>
        <v>0</v>
      </c>
      <c r="H23" s="77"/>
      <c r="I23" s="77"/>
      <c r="J23" s="74" t="str">
        <f>Mena</f>
        <v>CZK</v>
      </c>
    </row>
    <row r="24" spans="1:10" ht="23.25" customHeight="1">
      <c r="A24" s="6">
        <f>ZakladDPHZakl*SazbaDPH2/100</f>
        <v>0</v>
      </c>
      <c r="B24" s="60" t="s">
        <v>31</v>
      </c>
      <c r="C24" s="61"/>
      <c r="D24" s="62"/>
      <c r="E24" s="75">
        <v>21</v>
      </c>
      <c r="F24" s="72" t="s">
        <v>29</v>
      </c>
      <c r="G24" s="76">
        <f>ZakladDPHZaklVypocet</f>
        <v>0</v>
      </c>
      <c r="H24" s="76"/>
      <c r="I24" s="76"/>
      <c r="J24" s="74" t="str">
        <f>Mena</f>
        <v>CZK</v>
      </c>
    </row>
    <row r="25" spans="1:10" ht="23.25" customHeight="1">
      <c r="A25" s="6">
        <f>(A24-INT(A24))*100</f>
        <v>0</v>
      </c>
      <c r="B25" s="78" t="s">
        <v>32</v>
      </c>
      <c r="C25" s="79"/>
      <c r="D25" s="55"/>
      <c r="E25" s="80">
        <f>SazbaDPH2</f>
        <v>21</v>
      </c>
      <c r="F25" s="81" t="s">
        <v>29</v>
      </c>
      <c r="G25" s="82">
        <f>A24</f>
        <v>0</v>
      </c>
      <c r="H25" s="82"/>
      <c r="I25" s="82"/>
      <c r="J25" s="83" t="str">
        <f>Mena</f>
        <v>CZK</v>
      </c>
    </row>
    <row r="26" spans="1:10" ht="23.25" customHeight="1">
      <c r="A26" s="6">
        <f>ZakladDPHSni+DPHSni+ZakladDPHZakl+DPHZakl</f>
        <v>0</v>
      </c>
      <c r="B26" s="19" t="s">
        <v>33</v>
      </c>
      <c r="C26" s="84"/>
      <c r="D26" s="85"/>
      <c r="E26" s="84"/>
      <c r="F26" s="86"/>
      <c r="G26" s="87">
        <f>CenaCelkem-(ZakladDPHSni+DPHSni+ZakladDPHZakl+DPHZakl)</f>
        <v>0</v>
      </c>
      <c r="H26" s="87"/>
      <c r="I26" s="87"/>
      <c r="J26" s="88" t="str">
        <f>Mena</f>
        <v>CZK</v>
      </c>
    </row>
    <row r="27" spans="1:10" ht="27.75" customHeight="1" hidden="1">
      <c r="A27" s="6"/>
      <c r="B27" s="89" t="s">
        <v>34</v>
      </c>
      <c r="C27" s="90"/>
      <c r="D27" s="90"/>
      <c r="E27" s="91"/>
      <c r="F27" s="92"/>
      <c r="G27" s="93">
        <f>ZakladDPHSniVypocet+ZakladDPHZaklVypocet</f>
        <v>0</v>
      </c>
      <c r="H27" s="93"/>
      <c r="I27" s="93"/>
      <c r="J27" s="94" t="str">
        <f>Mena</f>
        <v>CZK</v>
      </c>
    </row>
    <row r="28" spans="1:10" ht="27.75" customHeight="1">
      <c r="A28" s="6">
        <f>(A26-INT(A26))*100</f>
        <v>0</v>
      </c>
      <c r="B28" s="89" t="s">
        <v>35</v>
      </c>
      <c r="C28" s="95"/>
      <c r="D28" s="95"/>
      <c r="E28" s="95"/>
      <c r="F28" s="96"/>
      <c r="G28" s="97">
        <f>A26</f>
        <v>0</v>
      </c>
      <c r="H28" s="97"/>
      <c r="I28" s="97"/>
      <c r="J28" s="98" t="s">
        <v>36</v>
      </c>
    </row>
    <row r="29" spans="1:10" ht="12.75" customHeight="1">
      <c r="A29" s="6"/>
      <c r="B29" s="6"/>
      <c r="J29" s="99"/>
    </row>
    <row r="30" spans="1:10" ht="30" customHeight="1">
      <c r="A30" s="6"/>
      <c r="B30" s="6"/>
      <c r="J30" s="99"/>
    </row>
    <row r="31" spans="1:10" ht="18.75" customHeight="1">
      <c r="A31" s="6"/>
      <c r="B31" s="100"/>
      <c r="C31" s="101" t="s">
        <v>37</v>
      </c>
      <c r="D31" s="102"/>
      <c r="E31" s="102"/>
      <c r="F31" s="103" t="s">
        <v>38</v>
      </c>
      <c r="G31" s="104"/>
      <c r="H31" s="105"/>
      <c r="I31" s="104"/>
      <c r="J31" s="99"/>
    </row>
    <row r="32" spans="1:10" ht="47.25" customHeight="1">
      <c r="A32" s="6"/>
      <c r="B32" s="6"/>
      <c r="J32" s="99"/>
    </row>
    <row r="33" spans="1:64" ht="18.75" customHeight="1">
      <c r="A33" s="106"/>
      <c r="B33" s="106"/>
      <c r="C33" s="107"/>
      <c r="D33" s="108"/>
      <c r="E33" s="108"/>
      <c r="F33" s="1"/>
      <c r="G33" s="109"/>
      <c r="H33" s="109"/>
      <c r="I33" s="109"/>
      <c r="J33" s="1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10" ht="12.75" customHeight="1">
      <c r="A34" s="6"/>
      <c r="B34" s="6"/>
      <c r="D34" s="111" t="s">
        <v>39</v>
      </c>
      <c r="E34" s="111"/>
      <c r="H34" s="112" t="s">
        <v>40</v>
      </c>
      <c r="J34" s="99"/>
    </row>
    <row r="35" spans="1:10" ht="13.5" customHeight="1">
      <c r="A35" s="113"/>
      <c r="B35" s="113"/>
      <c r="C35" s="114"/>
      <c r="D35" s="114"/>
      <c r="E35" s="114"/>
      <c r="F35" s="115"/>
      <c r="G35" s="115"/>
      <c r="H35" s="115"/>
      <c r="I35" s="115"/>
      <c r="J35" s="116"/>
    </row>
    <row r="36" spans="2:10" ht="27" customHeight="1">
      <c r="B36" s="117" t="s">
        <v>41</v>
      </c>
      <c r="C36" s="118"/>
      <c r="D36" s="118"/>
      <c r="E36" s="118"/>
      <c r="F36" s="119"/>
      <c r="G36" s="119"/>
      <c r="H36" s="119"/>
      <c r="I36" s="119"/>
      <c r="J36" s="120"/>
    </row>
    <row r="37" spans="1:10" ht="25.5" customHeight="1">
      <c r="A37" s="121" t="s">
        <v>42</v>
      </c>
      <c r="B37" s="122" t="s">
        <v>43</v>
      </c>
      <c r="C37" s="123" t="s">
        <v>44</v>
      </c>
      <c r="D37" s="123"/>
      <c r="E37" s="123"/>
      <c r="F37" s="124" t="str">
        <f>B22</f>
        <v>Základ pro sníženou DPH</v>
      </c>
      <c r="G37" s="124" t="str">
        <f>B24</f>
        <v>Základ pro základní DPH</v>
      </c>
      <c r="H37" s="125" t="s">
        <v>45</v>
      </c>
      <c r="I37" s="125" t="s">
        <v>46</v>
      </c>
      <c r="J37" s="126" t="s">
        <v>29</v>
      </c>
    </row>
    <row r="38" spans="1:10" ht="25.5" customHeight="1" hidden="1">
      <c r="A38" s="121">
        <v>1</v>
      </c>
      <c r="B38" s="127" t="s">
        <v>47</v>
      </c>
      <c r="C38" s="128"/>
      <c r="D38" s="128"/>
      <c r="E38" s="128"/>
      <c r="F38" s="129">
        <f>'01 1 Pol'!AE59+'02 1 Pol'!AE119+'02 2 Pol'!AE43+'02 3 Pol'!AE12+'03 1 Pol'!AE80+'03 2 Pol'!AE38+'03 3 Pol'!AE64+'03 4 Pol'!AE43+'03 5 Pol'!AE33+'04 1 Pol'!AE82+'04 2 Pol'!AE43+'04 3 Pol'!AE76+'04 4 Pol'!AE41+'04 5 Pol'!AE36</f>
        <v>0</v>
      </c>
      <c r="G38" s="130">
        <f>'01 1 Pol'!AF59+'02 1 Pol'!AF119+'02 2 Pol'!AF43+'02 3 Pol'!AF12+'03 1 Pol'!AF80+'03 2 Pol'!AF38+'03 3 Pol'!AF64+'03 4 Pol'!AF43+'03 5 Pol'!AF33+'04 1 Pol'!AF82+'04 2 Pol'!AF43+'04 3 Pol'!AF76+'04 4 Pol'!AF41+'04 5 Pol'!AF36</f>
        <v>0</v>
      </c>
      <c r="H38" s="131">
        <f>(F38*SazbaDPH1/100)+(G38*SazbaDPH2/100)</f>
        <v>0</v>
      </c>
      <c r="I38" s="131">
        <f>F38+G38+H38</f>
        <v>0</v>
      </c>
      <c r="J38" s="132" t="str">
        <f>IF(CenaCelkemVypocet=0,"",I38/CenaCelkemVypocet*100)</f>
        <v/>
      </c>
    </row>
    <row r="39" spans="1:10" ht="25.5" customHeight="1">
      <c r="A39" s="121">
        <v>2</v>
      </c>
      <c r="B39" s="133" t="s">
        <v>48</v>
      </c>
      <c r="C39" s="134" t="s">
        <v>49</v>
      </c>
      <c r="D39" s="134"/>
      <c r="E39" s="134"/>
      <c r="F39" s="135">
        <f>'01 1 Pol'!AE59</f>
        <v>0</v>
      </c>
      <c r="G39" s="136">
        <f>'01 1 Pol'!AF59</f>
        <v>0</v>
      </c>
      <c r="H39" s="136">
        <f>(F39*SazbaDPH1/100)+(G39*SazbaDPH2/100)</f>
        <v>0</v>
      </c>
      <c r="I39" s="136">
        <f>F39+G39+H39</f>
        <v>0</v>
      </c>
      <c r="J39" s="137" t="str">
        <f>IF(CenaCelkemVypocet=0,"",I39/CenaCelkemVypocet*100)</f>
        <v/>
      </c>
    </row>
    <row r="40" spans="1:10" ht="25.5" customHeight="1">
      <c r="A40" s="121">
        <v>3</v>
      </c>
      <c r="B40" s="138" t="s">
        <v>50</v>
      </c>
      <c r="C40" s="128" t="s">
        <v>51</v>
      </c>
      <c r="D40" s="128"/>
      <c r="E40" s="128"/>
      <c r="F40" s="139">
        <f>'01 1 Pol'!AE59</f>
        <v>0</v>
      </c>
      <c r="G40" s="131">
        <f>'01 1 Pol'!AF59</f>
        <v>0</v>
      </c>
      <c r="H40" s="131">
        <f>(F40*SazbaDPH1/100)+(G40*SazbaDPH2/100)</f>
        <v>0</v>
      </c>
      <c r="I40" s="131">
        <f>F40+G40+H40</f>
        <v>0</v>
      </c>
      <c r="J40" s="132" t="str">
        <f>IF(CenaCelkemVypocet=0,"",I40/CenaCelkemVypocet*100)</f>
        <v/>
      </c>
    </row>
    <row r="41" spans="1:10" ht="25.5" customHeight="1">
      <c r="A41" s="121">
        <v>2</v>
      </c>
      <c r="B41" s="133" t="s">
        <v>52</v>
      </c>
      <c r="C41" s="134" t="s">
        <v>53</v>
      </c>
      <c r="D41" s="134"/>
      <c r="E41" s="134"/>
      <c r="F41" s="135">
        <f>'02 1 Pol'!AE119+'02 2 Pol'!AE43+'02 3 Pol'!AE12</f>
        <v>0</v>
      </c>
      <c r="G41" s="136">
        <f>'02 1 Pol'!AF119+'02 2 Pol'!AF43+'02 3 Pol'!AF12</f>
        <v>0</v>
      </c>
      <c r="H41" s="136">
        <f>(F41*SazbaDPH1/100)+(G41*SazbaDPH2/100)</f>
        <v>0</v>
      </c>
      <c r="I41" s="136">
        <f>F41+G41+H41</f>
        <v>0</v>
      </c>
      <c r="J41" s="137" t="str">
        <f>IF(CenaCelkemVypocet=0,"",I41/CenaCelkemVypocet*100)</f>
        <v/>
      </c>
    </row>
    <row r="42" spans="1:10" ht="25.5" customHeight="1">
      <c r="A42" s="121">
        <v>3</v>
      </c>
      <c r="B42" s="138" t="s">
        <v>50</v>
      </c>
      <c r="C42" s="128" t="s">
        <v>51</v>
      </c>
      <c r="D42" s="128"/>
      <c r="E42" s="128"/>
      <c r="F42" s="139">
        <f>'02 1 Pol'!AE119</f>
        <v>0</v>
      </c>
      <c r="G42" s="131">
        <f>'02 1 Pol'!AF119</f>
        <v>0</v>
      </c>
      <c r="H42" s="131">
        <f>(F42*SazbaDPH1/100)+(G42*SazbaDPH2/100)</f>
        <v>0</v>
      </c>
      <c r="I42" s="131">
        <f>F42+G42+H42</f>
        <v>0</v>
      </c>
      <c r="J42" s="132" t="str">
        <f>IF(CenaCelkemVypocet=0,"",I42/CenaCelkemVypocet*100)</f>
        <v/>
      </c>
    </row>
    <row r="43" spans="1:10" ht="25.5" customHeight="1">
      <c r="A43" s="121">
        <v>3</v>
      </c>
      <c r="B43" s="138" t="s">
        <v>54</v>
      </c>
      <c r="C43" s="128" t="s">
        <v>55</v>
      </c>
      <c r="D43" s="128"/>
      <c r="E43" s="128"/>
      <c r="F43" s="139">
        <f>'02 2 Pol'!AE43</f>
        <v>0</v>
      </c>
      <c r="G43" s="131">
        <f>'02 2 Pol'!AF43</f>
        <v>0</v>
      </c>
      <c r="H43" s="131">
        <f>(F43*SazbaDPH1/100)+(G43*SazbaDPH2/100)</f>
        <v>0</v>
      </c>
      <c r="I43" s="131">
        <f>F43+G43+H43</f>
        <v>0</v>
      </c>
      <c r="J43" s="132" t="str">
        <f>IF(CenaCelkemVypocet=0,"",I43/CenaCelkemVypocet*100)</f>
        <v/>
      </c>
    </row>
    <row r="44" spans="1:10" ht="25.5" customHeight="1">
      <c r="A44" s="121">
        <v>3</v>
      </c>
      <c r="B44" s="138" t="s">
        <v>56</v>
      </c>
      <c r="C44" s="128" t="s">
        <v>57</v>
      </c>
      <c r="D44" s="128"/>
      <c r="E44" s="128"/>
      <c r="F44" s="139">
        <f>'02 3 Pol'!AE12</f>
        <v>0</v>
      </c>
      <c r="G44" s="131">
        <f>'02 3 Pol'!G38</f>
        <v>0</v>
      </c>
      <c r="H44" s="131">
        <f>(F44*SazbaDPH1/100)+(G44*SazbaDPH2/100)</f>
        <v>0</v>
      </c>
      <c r="I44" s="131">
        <f>F44+G44+H44</f>
        <v>0</v>
      </c>
      <c r="J44" s="132" t="str">
        <f>IF(CenaCelkemVypocet=0,"",I44/CenaCelkemVypocet*100)</f>
        <v/>
      </c>
    </row>
    <row r="45" spans="1:10" ht="25.5" customHeight="1">
      <c r="A45" s="121">
        <v>2</v>
      </c>
      <c r="B45" s="133" t="s">
        <v>58</v>
      </c>
      <c r="C45" s="134" t="s">
        <v>59</v>
      </c>
      <c r="D45" s="134"/>
      <c r="E45" s="134"/>
      <c r="F45" s="135">
        <f>'03 1 Pol'!AE80+'03 2 Pol'!AE38+'03 3 Pol'!AE64+'03 4 Pol'!AE43+'03 5 Pol'!AE33</f>
        <v>0</v>
      </c>
      <c r="G45" s="136">
        <f>'03 1 Pol'!AF80+'03 2 Pol'!AF38+'03 3 Pol'!AF64+'03 4 Pol'!AF43+'03 5 Pol'!AF33</f>
        <v>0</v>
      </c>
      <c r="H45" s="136">
        <f>(F45*SazbaDPH1/100)+(G45*SazbaDPH2/100)</f>
        <v>0</v>
      </c>
      <c r="I45" s="136">
        <f>F45+G45+H45</f>
        <v>0</v>
      </c>
      <c r="J45" s="137" t="str">
        <f>IF(CenaCelkemVypocet=0,"",I45/CenaCelkemVypocet*100)</f>
        <v/>
      </c>
    </row>
    <row r="46" spans="1:10" ht="25.5" customHeight="1">
      <c r="A46" s="121">
        <v>3</v>
      </c>
      <c r="B46" s="138" t="s">
        <v>50</v>
      </c>
      <c r="C46" s="128" t="s">
        <v>51</v>
      </c>
      <c r="D46" s="128"/>
      <c r="E46" s="128"/>
      <c r="F46" s="139">
        <f>'03 1 Pol'!AE80</f>
        <v>0</v>
      </c>
      <c r="G46" s="131">
        <f>'03 1 Pol'!AF80</f>
        <v>0</v>
      </c>
      <c r="H46" s="131">
        <f>(F46*SazbaDPH1/100)+(G46*SazbaDPH2/100)</f>
        <v>0</v>
      </c>
      <c r="I46" s="131">
        <f>F46+G46+H46</f>
        <v>0</v>
      </c>
      <c r="J46" s="132" t="str">
        <f>IF(CenaCelkemVypocet=0,"",I46/CenaCelkemVypocet*100)</f>
        <v/>
      </c>
    </row>
    <row r="47" spans="1:10" ht="25.5" customHeight="1">
      <c r="A47" s="121">
        <v>3</v>
      </c>
      <c r="B47" s="138" t="s">
        <v>54</v>
      </c>
      <c r="C47" s="128" t="s">
        <v>55</v>
      </c>
      <c r="D47" s="128"/>
      <c r="E47" s="128"/>
      <c r="F47" s="139">
        <f>'03 2 Pol'!AE38</f>
        <v>0</v>
      </c>
      <c r="G47" s="131">
        <f>'03 2 Pol'!AF38</f>
        <v>0</v>
      </c>
      <c r="H47" s="131">
        <f>(F47*SazbaDPH1/100)+(G47*SazbaDPH2/100)</f>
        <v>0</v>
      </c>
      <c r="I47" s="131">
        <f>F47+G47+H47</f>
        <v>0</v>
      </c>
      <c r="J47" s="132" t="str">
        <f>IF(CenaCelkemVypocet=0,"",I47/CenaCelkemVypocet*100)</f>
        <v/>
      </c>
    </row>
    <row r="48" spans="1:10" ht="25.5" customHeight="1">
      <c r="A48" s="121">
        <v>3</v>
      </c>
      <c r="B48" s="138" t="s">
        <v>56</v>
      </c>
      <c r="C48" s="128" t="s">
        <v>57</v>
      </c>
      <c r="D48" s="128"/>
      <c r="E48" s="128"/>
      <c r="F48" s="139">
        <f>'03 3 Pol'!AE64</f>
        <v>0</v>
      </c>
      <c r="G48" s="131">
        <f>'03 3 Pol'!AF64</f>
        <v>0</v>
      </c>
      <c r="H48" s="131">
        <f>(F48*SazbaDPH1/100)+(G48*SazbaDPH2/100)</f>
        <v>0</v>
      </c>
      <c r="I48" s="131">
        <f>F48+G48+H48</f>
        <v>0</v>
      </c>
      <c r="J48" s="132" t="str">
        <f>IF(CenaCelkemVypocet=0,"",I48/CenaCelkemVypocet*100)</f>
        <v/>
      </c>
    </row>
    <row r="49" spans="1:10" ht="25.5" customHeight="1">
      <c r="A49" s="121">
        <v>3</v>
      </c>
      <c r="B49" s="138" t="s">
        <v>60</v>
      </c>
      <c r="C49" s="128" t="s">
        <v>61</v>
      </c>
      <c r="D49" s="128"/>
      <c r="E49" s="128"/>
      <c r="F49" s="139">
        <f>'03 4 Pol'!AE43</f>
        <v>0</v>
      </c>
      <c r="G49" s="131">
        <f>'03 4 Pol'!AF43</f>
        <v>0</v>
      </c>
      <c r="H49" s="131">
        <f>(F49*SazbaDPH1/100)+(G49*SazbaDPH2/100)</f>
        <v>0</v>
      </c>
      <c r="I49" s="131">
        <f>F49+G49+H49</f>
        <v>0</v>
      </c>
      <c r="J49" s="132" t="str">
        <f>IF(CenaCelkemVypocet=0,"",I49/CenaCelkemVypocet*100)</f>
        <v/>
      </c>
    </row>
    <row r="50" spans="1:10" ht="25.5" customHeight="1">
      <c r="A50" s="121">
        <v>3</v>
      </c>
      <c r="B50" s="138" t="s">
        <v>62</v>
      </c>
      <c r="C50" s="128" t="s">
        <v>63</v>
      </c>
      <c r="D50" s="128"/>
      <c r="E50" s="128"/>
      <c r="F50" s="139">
        <f>'03 5 Pol'!AE33</f>
        <v>0</v>
      </c>
      <c r="G50" s="131">
        <f>'03 5 Pol'!G33</f>
        <v>0</v>
      </c>
      <c r="H50" s="131">
        <f>(F50*SazbaDPH1/100)+(G50*SazbaDPH2/100)</f>
        <v>0</v>
      </c>
      <c r="I50" s="131">
        <f>F50+G50+H50</f>
        <v>0</v>
      </c>
      <c r="J50" s="132" t="str">
        <f>IF(CenaCelkemVypocet=0,"",I50/CenaCelkemVypocet*100)</f>
        <v/>
      </c>
    </row>
    <row r="51" spans="1:10" ht="25.5" customHeight="1">
      <c r="A51" s="121">
        <v>2</v>
      </c>
      <c r="B51" s="133" t="s">
        <v>64</v>
      </c>
      <c r="C51" s="134" t="s">
        <v>65</v>
      </c>
      <c r="D51" s="134"/>
      <c r="E51" s="134"/>
      <c r="F51" s="135">
        <f>'04 1 Pol'!AE82+'04 2 Pol'!AE43+'04 3 Pol'!AE76+'04 4 Pol'!AE41+'04 5 Pol'!AE36</f>
        <v>0</v>
      </c>
      <c r="G51" s="136">
        <f>'04 1 Pol'!AF82+'04 2 Pol'!AF43+'04 3 Pol'!AF76+'04 4 Pol'!AF41+'04 5 Pol'!AF36</f>
        <v>0</v>
      </c>
      <c r="H51" s="136">
        <f>(F51*SazbaDPH1/100)+(G51*SazbaDPH2/100)</f>
        <v>0</v>
      </c>
      <c r="I51" s="136">
        <f>F51+G51+H51</f>
        <v>0</v>
      </c>
      <c r="J51" s="137" t="str">
        <f>IF(CenaCelkemVypocet=0,"",I51/CenaCelkemVypocet*100)</f>
        <v/>
      </c>
    </row>
    <row r="52" spans="1:10" ht="25.5" customHeight="1">
      <c r="A52" s="121">
        <v>3</v>
      </c>
      <c r="B52" s="138" t="s">
        <v>50</v>
      </c>
      <c r="C52" s="128" t="s">
        <v>51</v>
      </c>
      <c r="D52" s="128"/>
      <c r="E52" s="128"/>
      <c r="F52" s="139">
        <f>'04 1 Pol'!AE82</f>
        <v>0</v>
      </c>
      <c r="G52" s="131">
        <f>'04 1 Pol'!AF82</f>
        <v>0</v>
      </c>
      <c r="H52" s="131">
        <f>(F52*SazbaDPH1/100)+(G52*SazbaDPH2/100)</f>
        <v>0</v>
      </c>
      <c r="I52" s="131">
        <f>F52+G52+H52</f>
        <v>0</v>
      </c>
      <c r="J52" s="132" t="str">
        <f>IF(CenaCelkemVypocet=0,"",I52/CenaCelkemVypocet*100)</f>
        <v/>
      </c>
    </row>
    <row r="53" spans="1:10" ht="25.5" customHeight="1">
      <c r="A53" s="121">
        <v>3</v>
      </c>
      <c r="B53" s="138" t="s">
        <v>54</v>
      </c>
      <c r="C53" s="128" t="s">
        <v>55</v>
      </c>
      <c r="D53" s="128"/>
      <c r="E53" s="128"/>
      <c r="F53" s="139">
        <f>'04 2 Pol'!AE43</f>
        <v>0</v>
      </c>
      <c r="G53" s="131">
        <f>'04 2 Pol'!AF43</f>
        <v>0</v>
      </c>
      <c r="H53" s="131">
        <f>(F53*SazbaDPH1/100)+(G53*SazbaDPH2/100)</f>
        <v>0</v>
      </c>
      <c r="I53" s="131">
        <f>F53+G53+H53</f>
        <v>0</v>
      </c>
      <c r="J53" s="132" t="str">
        <f>IF(CenaCelkemVypocet=0,"",I53/CenaCelkemVypocet*100)</f>
        <v/>
      </c>
    </row>
    <row r="54" spans="1:10" ht="25.5" customHeight="1">
      <c r="A54" s="121">
        <v>3</v>
      </c>
      <c r="B54" s="138" t="s">
        <v>56</v>
      </c>
      <c r="C54" s="128" t="s">
        <v>57</v>
      </c>
      <c r="D54" s="128"/>
      <c r="E54" s="128"/>
      <c r="F54" s="139">
        <f>'04 3 Pol'!AE76</f>
        <v>0</v>
      </c>
      <c r="G54" s="131">
        <f>'04 3 Pol'!AF76</f>
        <v>0</v>
      </c>
      <c r="H54" s="131">
        <f>(F54*SazbaDPH1/100)+(G54*SazbaDPH2/100)</f>
        <v>0</v>
      </c>
      <c r="I54" s="131">
        <f>F54+G54+H54</f>
        <v>0</v>
      </c>
      <c r="J54" s="132" t="str">
        <f>IF(CenaCelkemVypocet=0,"",I54/CenaCelkemVypocet*100)</f>
        <v/>
      </c>
    </row>
    <row r="55" spans="1:10" ht="25.5" customHeight="1">
      <c r="A55" s="121">
        <v>3</v>
      </c>
      <c r="B55" s="138" t="s">
        <v>60</v>
      </c>
      <c r="C55" s="128" t="s">
        <v>61</v>
      </c>
      <c r="D55" s="128"/>
      <c r="E55" s="128"/>
      <c r="F55" s="139">
        <f>'04 4 Pol'!AE41</f>
        <v>0</v>
      </c>
      <c r="G55" s="131">
        <f>'04 4 Pol'!AF41</f>
        <v>0</v>
      </c>
      <c r="H55" s="131">
        <f>(F55*SazbaDPH1/100)+(G55*SazbaDPH2/100)</f>
        <v>0</v>
      </c>
      <c r="I55" s="131">
        <f>F55+G55+H55</f>
        <v>0</v>
      </c>
      <c r="J55" s="132" t="str">
        <f>IF(CenaCelkemVypocet=0,"",I55/CenaCelkemVypocet*100)</f>
        <v/>
      </c>
    </row>
    <row r="56" spans="1:10" ht="25.5" customHeight="1">
      <c r="A56" s="121">
        <v>3</v>
      </c>
      <c r="B56" s="138" t="s">
        <v>62</v>
      </c>
      <c r="C56" s="128" t="s">
        <v>63</v>
      </c>
      <c r="D56" s="128"/>
      <c r="E56" s="128"/>
      <c r="F56" s="139">
        <f>'04 5 Pol'!AE36</f>
        <v>0</v>
      </c>
      <c r="G56" s="131">
        <f>'04 5 Pol'!G36</f>
        <v>0</v>
      </c>
      <c r="H56" s="131">
        <f>(F56*SazbaDPH1/100)+(G56*SazbaDPH2/100)</f>
        <v>0</v>
      </c>
      <c r="I56" s="131">
        <f>F56+G56+H56</f>
        <v>0</v>
      </c>
      <c r="J56" s="132" t="str">
        <f>IF(CenaCelkemVypocet=0,"",I56/CenaCelkemVypocet*100)</f>
        <v/>
      </c>
    </row>
    <row r="57" spans="1:10" ht="25.5" customHeight="1">
      <c r="A57" s="121"/>
      <c r="B57" s="140" t="s">
        <v>66</v>
      </c>
      <c r="C57" s="140"/>
      <c r="D57" s="140"/>
      <c r="E57" s="140"/>
      <c r="F57" s="141">
        <f>SUMIF(A38:A56,"=1",F38:F56)</f>
        <v>0</v>
      </c>
      <c r="G57" s="142">
        <f>SUMIF(A39:A56,"=1",G39:G56)</f>
        <v>0</v>
      </c>
      <c r="H57" s="142">
        <f>SUMIF(A38:A56,"=1",H38:H56)</f>
        <v>0</v>
      </c>
      <c r="I57" s="142">
        <f>SUMIF(A38:A56,"=1",I38:I56)</f>
        <v>0</v>
      </c>
      <c r="J57" s="143">
        <f>SUMIF(A38:A56,"=1",J38:J56)</f>
        <v>0</v>
      </c>
    </row>
    <row r="61" ht="15">
      <c r="B61" s="144" t="s">
        <v>67</v>
      </c>
    </row>
    <row r="63" spans="1:10" ht="25.5" customHeight="1">
      <c r="A63" s="145"/>
      <c r="B63" s="146" t="s">
        <v>43</v>
      </c>
      <c r="C63" s="146" t="s">
        <v>44</v>
      </c>
      <c r="D63" s="147"/>
      <c r="E63" s="147"/>
      <c r="F63" s="148" t="s">
        <v>68</v>
      </c>
      <c r="G63" s="148"/>
      <c r="H63" s="148"/>
      <c r="I63" s="148" t="s">
        <v>20</v>
      </c>
      <c r="J63" s="148" t="s">
        <v>29</v>
      </c>
    </row>
    <row r="64" spans="1:10" ht="36.75" customHeight="1">
      <c r="A64" s="149"/>
      <c r="B64" s="150" t="s">
        <v>50</v>
      </c>
      <c r="C64" s="151" t="s">
        <v>69</v>
      </c>
      <c r="D64" s="151"/>
      <c r="E64" s="151"/>
      <c r="F64" s="152" t="s">
        <v>21</v>
      </c>
      <c r="G64" s="153"/>
      <c r="H64" s="153"/>
      <c r="I64" s="153">
        <f>'02 3 Pol'!G8+'03 3 Pol'!G8+'04 3 Pol'!G8</f>
        <v>0</v>
      </c>
      <c r="J64" s="154" t="str">
        <f>IF(I99=0,"",I64/I99*100)</f>
        <v/>
      </c>
    </row>
    <row r="65" spans="1:10" ht="36.75" customHeight="1">
      <c r="A65" s="149"/>
      <c r="B65" s="150" t="s">
        <v>50</v>
      </c>
      <c r="C65" s="151" t="s">
        <v>70</v>
      </c>
      <c r="D65" s="151"/>
      <c r="E65" s="151"/>
      <c r="F65" s="152" t="s">
        <v>21</v>
      </c>
      <c r="G65" s="153"/>
      <c r="H65" s="153"/>
      <c r="I65" s="153">
        <f>'01 1 Pol'!G8</f>
        <v>0</v>
      </c>
      <c r="J65" s="154" t="str">
        <f>IF(I99=0,"",I65/I99*100)</f>
        <v/>
      </c>
    </row>
    <row r="66" spans="1:10" ht="36.75" customHeight="1">
      <c r="A66" s="149"/>
      <c r="B66" s="150" t="s">
        <v>54</v>
      </c>
      <c r="C66" s="151" t="s">
        <v>71</v>
      </c>
      <c r="D66" s="151"/>
      <c r="E66" s="151"/>
      <c r="F66" s="152" t="s">
        <v>21</v>
      </c>
      <c r="G66" s="153"/>
      <c r="H66" s="153"/>
      <c r="I66" s="153">
        <f>'03 4 Pol'!G8+'04 4 Pol'!G8</f>
        <v>0</v>
      </c>
      <c r="J66" s="154" t="str">
        <f>IF(I99=0,"",I66/I99*100)</f>
        <v/>
      </c>
    </row>
    <row r="67" spans="1:10" ht="36.75" customHeight="1">
      <c r="A67" s="149"/>
      <c r="B67" s="150" t="s">
        <v>54</v>
      </c>
      <c r="C67" s="151" t="s">
        <v>72</v>
      </c>
      <c r="D67" s="151"/>
      <c r="E67" s="151"/>
      <c r="F67" s="152" t="s">
        <v>21</v>
      </c>
      <c r="G67" s="153"/>
      <c r="H67" s="153"/>
      <c r="I67" s="153">
        <f>'02 3 Pol'!G10+'03 3 Pol'!G10+'04 3 Pol'!G12</f>
        <v>0</v>
      </c>
      <c r="J67" s="154" t="str">
        <f>IF(I99=0,"",I67/I99*100)</f>
        <v/>
      </c>
    </row>
    <row r="68" spans="1:10" ht="36.75" customHeight="1">
      <c r="A68" s="149"/>
      <c r="B68" s="150" t="s">
        <v>56</v>
      </c>
      <c r="C68" s="151" t="s">
        <v>73</v>
      </c>
      <c r="D68" s="151"/>
      <c r="E68" s="151"/>
      <c r="F68" s="152" t="s">
        <v>21</v>
      </c>
      <c r="G68" s="153"/>
      <c r="H68" s="153"/>
      <c r="I68" s="153">
        <f>'02 3 Pol'!G17+'03 3 Pol'!G25+'04 3 Pol'!G31</f>
        <v>0</v>
      </c>
      <c r="J68" s="154" t="str">
        <f>IF(I99=0,"",I68/I99*100)</f>
        <v/>
      </c>
    </row>
    <row r="69" spans="1:10" ht="36.75" customHeight="1">
      <c r="A69" s="149"/>
      <c r="B69" s="150" t="s">
        <v>56</v>
      </c>
      <c r="C69" s="151" t="s">
        <v>74</v>
      </c>
      <c r="D69" s="151"/>
      <c r="E69" s="151"/>
      <c r="F69" s="152" t="s">
        <v>21</v>
      </c>
      <c r="G69" s="153"/>
      <c r="H69" s="153"/>
      <c r="I69" s="153">
        <f>'01 1 Pol'!G18+'02 1 Pol'!G8+'03 1 Pol'!G8+'04 1 Pol'!G8</f>
        <v>0</v>
      </c>
      <c r="J69" s="154" t="str">
        <f>IF(I99=0,"",I69/I99*100)</f>
        <v/>
      </c>
    </row>
    <row r="70" spans="1:10" ht="36.75" customHeight="1">
      <c r="A70" s="149"/>
      <c r="B70" s="150" t="s">
        <v>60</v>
      </c>
      <c r="C70" s="151" t="s">
        <v>75</v>
      </c>
      <c r="D70" s="151"/>
      <c r="E70" s="151"/>
      <c r="F70" s="152" t="s">
        <v>21</v>
      </c>
      <c r="G70" s="153"/>
      <c r="H70" s="153"/>
      <c r="I70" s="153">
        <f>'02 3 Pol'!G22+'03 3 Pol'!G34+'04 3 Pol'!G45</f>
        <v>0</v>
      </c>
      <c r="J70" s="154" t="str">
        <f>IF(I99=0,"",I70/I99*100)</f>
        <v/>
      </c>
    </row>
    <row r="71" spans="1:10" ht="36.75" customHeight="1">
      <c r="A71" s="149"/>
      <c r="B71" s="150" t="s">
        <v>60</v>
      </c>
      <c r="C71" s="151" t="s">
        <v>76</v>
      </c>
      <c r="D71" s="151"/>
      <c r="E71" s="151"/>
      <c r="F71" s="152" t="s">
        <v>21</v>
      </c>
      <c r="G71" s="153"/>
      <c r="H71" s="153"/>
      <c r="I71" s="153">
        <f>'03 4 Pol'!G22+'04 4 Pol'!G22</f>
        <v>0</v>
      </c>
      <c r="J71" s="154" t="str">
        <f>IF(I99=0,"",I71/I99*100)</f>
        <v/>
      </c>
    </row>
    <row r="72" spans="1:10" ht="36.75" customHeight="1">
      <c r="A72" s="149"/>
      <c r="B72" s="150" t="s">
        <v>62</v>
      </c>
      <c r="C72" s="151" t="s">
        <v>77</v>
      </c>
      <c r="D72" s="151"/>
      <c r="E72" s="151"/>
      <c r="F72" s="152" t="s">
        <v>21</v>
      </c>
      <c r="G72" s="153"/>
      <c r="H72" s="153"/>
      <c r="I72" s="153">
        <f>'01 1 Pol'!G21</f>
        <v>0</v>
      </c>
      <c r="J72" s="154" t="str">
        <f>IF(I99=0,"",I72/I99*100)</f>
        <v/>
      </c>
    </row>
    <row r="73" spans="1:10" ht="36.75" customHeight="1">
      <c r="A73" s="149"/>
      <c r="B73" s="150" t="s">
        <v>62</v>
      </c>
      <c r="C73" s="151" t="s">
        <v>26</v>
      </c>
      <c r="D73" s="151"/>
      <c r="E73" s="151"/>
      <c r="F73" s="152" t="s">
        <v>21</v>
      </c>
      <c r="G73" s="153"/>
      <c r="H73" s="153"/>
      <c r="I73" s="153">
        <f>'02 3 Pol'!G24+'03 3 Pol'!G36+'04 3 Pol'!G47</f>
        <v>0</v>
      </c>
      <c r="J73" s="154" t="str">
        <f>IF(I99=0,"",I73/I99*100)</f>
        <v/>
      </c>
    </row>
    <row r="74" spans="1:10" ht="36.75" customHeight="1">
      <c r="A74" s="149"/>
      <c r="B74" s="150" t="s">
        <v>78</v>
      </c>
      <c r="C74" s="151" t="s">
        <v>79</v>
      </c>
      <c r="D74" s="151"/>
      <c r="E74" s="151"/>
      <c r="F74" s="152" t="s">
        <v>21</v>
      </c>
      <c r="G74" s="153"/>
      <c r="H74" s="153"/>
      <c r="I74" s="153">
        <f>'03 3 Pol'!G41</f>
        <v>0</v>
      </c>
      <c r="J74" s="154" t="str">
        <f>IF(I99=0,"",I74/I99*100)</f>
        <v/>
      </c>
    </row>
    <row r="75" spans="1:10" ht="36.75" customHeight="1">
      <c r="A75" s="149"/>
      <c r="B75" s="150" t="s">
        <v>78</v>
      </c>
      <c r="C75" s="151" t="s">
        <v>80</v>
      </c>
      <c r="D75" s="151"/>
      <c r="E75" s="151"/>
      <c r="F75" s="152" t="s">
        <v>21</v>
      </c>
      <c r="G75" s="153"/>
      <c r="H75" s="153"/>
      <c r="I75" s="153">
        <f>'04 3 Pol'!G53</f>
        <v>0</v>
      </c>
      <c r="J75" s="154" t="str">
        <f>IF(I99=0,"",I75/I99*100)</f>
        <v/>
      </c>
    </row>
    <row r="76" spans="1:10" ht="36.75" customHeight="1">
      <c r="A76" s="149"/>
      <c r="B76" s="150" t="s">
        <v>78</v>
      </c>
      <c r="C76" s="151" t="s">
        <v>81</v>
      </c>
      <c r="D76" s="151"/>
      <c r="E76" s="151"/>
      <c r="F76" s="152" t="s">
        <v>21</v>
      </c>
      <c r="G76" s="153"/>
      <c r="H76" s="153"/>
      <c r="I76" s="153">
        <f>'03 1 Pol'!G11</f>
        <v>0</v>
      </c>
      <c r="J76" s="154" t="str">
        <f>IF(I99=0,"",I76/I99*100)</f>
        <v/>
      </c>
    </row>
    <row r="77" spans="1:10" ht="36.75" customHeight="1">
      <c r="A77" s="149"/>
      <c r="B77" s="150" t="s">
        <v>82</v>
      </c>
      <c r="C77" s="151" t="s">
        <v>83</v>
      </c>
      <c r="D77" s="151"/>
      <c r="E77" s="151"/>
      <c r="F77" s="152" t="s">
        <v>21</v>
      </c>
      <c r="G77" s="153"/>
      <c r="H77" s="153"/>
      <c r="I77" s="153">
        <f>'02 1 Pol'!G19+'04 1 Pol'!G11</f>
        <v>0</v>
      </c>
      <c r="J77" s="154" t="str">
        <f>IF(I99=0,"",I77/I99*100)</f>
        <v/>
      </c>
    </row>
    <row r="78" spans="1:10" ht="36.75" customHeight="1">
      <c r="A78" s="149"/>
      <c r="B78" s="150" t="s">
        <v>84</v>
      </c>
      <c r="C78" s="151" t="s">
        <v>85</v>
      </c>
      <c r="D78" s="151"/>
      <c r="E78" s="151"/>
      <c r="F78" s="152" t="s">
        <v>21</v>
      </c>
      <c r="G78" s="153"/>
      <c r="H78" s="153"/>
      <c r="I78" s="153">
        <f>'03 1 Pol'!G18</f>
        <v>0</v>
      </c>
      <c r="J78" s="154" t="str">
        <f>IF(I99=0,"",I78/I99*100)</f>
        <v/>
      </c>
    </row>
    <row r="79" spans="1:10" ht="36.75" customHeight="1">
      <c r="A79" s="149"/>
      <c r="B79" s="150" t="s">
        <v>86</v>
      </c>
      <c r="C79" s="151" t="s">
        <v>87</v>
      </c>
      <c r="D79" s="151"/>
      <c r="E79" s="151"/>
      <c r="F79" s="152" t="s">
        <v>21</v>
      </c>
      <c r="G79" s="153"/>
      <c r="H79" s="153"/>
      <c r="I79" s="153">
        <f>'02 1 Pol'!G30</f>
        <v>0</v>
      </c>
      <c r="J79" s="154" t="str">
        <f>IF(I99=0,"",I79/I99*100)</f>
        <v/>
      </c>
    </row>
    <row r="80" spans="1:10" ht="36.75" customHeight="1">
      <c r="A80" s="149"/>
      <c r="B80" s="150" t="s">
        <v>88</v>
      </c>
      <c r="C80" s="151" t="s">
        <v>89</v>
      </c>
      <c r="D80" s="151"/>
      <c r="E80" s="151"/>
      <c r="F80" s="152" t="s">
        <v>21</v>
      </c>
      <c r="G80" s="153"/>
      <c r="H80" s="153"/>
      <c r="I80" s="153">
        <f>'01 1 Pol'!G29</f>
        <v>0</v>
      </c>
      <c r="J80" s="154" t="str">
        <f>IF(I99=0,"",I80/I99*100)</f>
        <v/>
      </c>
    </row>
    <row r="81" spans="1:10" ht="36.75" customHeight="1">
      <c r="A81" s="149"/>
      <c r="B81" s="150" t="s">
        <v>90</v>
      </c>
      <c r="C81" s="151" t="s">
        <v>91</v>
      </c>
      <c r="D81" s="151"/>
      <c r="E81" s="151"/>
      <c r="F81" s="152" t="s">
        <v>21</v>
      </c>
      <c r="G81" s="153"/>
      <c r="H81" s="153"/>
      <c r="I81" s="153">
        <f>'01 1 Pol'!G31+'02 1 Pol'!G33+'03 1 Pol'!G23+'04 1 Pol'!G21</f>
        <v>0</v>
      </c>
      <c r="J81" s="154" t="str">
        <f>IF(I99=0,"",I81/I99*100)</f>
        <v/>
      </c>
    </row>
    <row r="82" spans="1:10" ht="36.75" customHeight="1">
      <c r="A82" s="149"/>
      <c r="B82" s="150" t="s">
        <v>92</v>
      </c>
      <c r="C82" s="151" t="s">
        <v>93</v>
      </c>
      <c r="D82" s="151"/>
      <c r="E82" s="151"/>
      <c r="F82" s="152" t="s">
        <v>21</v>
      </c>
      <c r="G82" s="153"/>
      <c r="H82" s="153"/>
      <c r="I82" s="153">
        <f>'01 1 Pol'!G40+'02 1 Pol'!G47+'03 1 Pol'!G28+'04 1 Pol'!G24</f>
        <v>0</v>
      </c>
      <c r="J82" s="154" t="str">
        <f>IF(I99=0,"",I82/I99*100)</f>
        <v/>
      </c>
    </row>
    <row r="83" spans="1:10" ht="36.75" customHeight="1">
      <c r="A83" s="149"/>
      <c r="B83" s="150" t="s">
        <v>94</v>
      </c>
      <c r="C83" s="151" t="s">
        <v>95</v>
      </c>
      <c r="D83" s="151"/>
      <c r="E83" s="151"/>
      <c r="F83" s="152" t="s">
        <v>21</v>
      </c>
      <c r="G83" s="153"/>
      <c r="H83" s="153"/>
      <c r="I83" s="153">
        <f>'03 5 Pol'!G8+'04 5 Pol'!G8</f>
        <v>0</v>
      </c>
      <c r="J83" s="154" t="str">
        <f>IF(I99=0,"",I83/I99*100)</f>
        <v/>
      </c>
    </row>
    <row r="84" spans="1:10" ht="36.75" customHeight="1">
      <c r="A84" s="149"/>
      <c r="B84" s="150" t="s">
        <v>96</v>
      </c>
      <c r="C84" s="151" t="s">
        <v>97</v>
      </c>
      <c r="D84" s="151"/>
      <c r="E84" s="151"/>
      <c r="F84" s="152" t="s">
        <v>22</v>
      </c>
      <c r="G84" s="153"/>
      <c r="H84" s="153"/>
      <c r="I84" s="153">
        <f>'02 2 Pol'!G8+'03 2 Pol'!G8+'04 2 Pol'!G8</f>
        <v>0</v>
      </c>
      <c r="J84" s="154" t="str">
        <f>IF(I99=0,"",I84/I99*100)</f>
        <v/>
      </c>
    </row>
    <row r="85" spans="1:10" ht="36.75" customHeight="1">
      <c r="A85" s="149"/>
      <c r="B85" s="150" t="s">
        <v>98</v>
      </c>
      <c r="C85" s="151" t="s">
        <v>99</v>
      </c>
      <c r="D85" s="151"/>
      <c r="E85" s="151"/>
      <c r="F85" s="152" t="s">
        <v>22</v>
      </c>
      <c r="G85" s="153"/>
      <c r="H85" s="153"/>
      <c r="I85" s="153">
        <f>'02 2 Pol'!G16+'03 2 Pol'!G16+'04 2 Pol'!G15</f>
        <v>0</v>
      </c>
      <c r="J85" s="154" t="str">
        <f>IF(I99=0,"",I85/I99*100)</f>
        <v/>
      </c>
    </row>
    <row r="86" spans="1:10" ht="36.75" customHeight="1">
      <c r="A86" s="149"/>
      <c r="B86" s="150" t="s">
        <v>100</v>
      </c>
      <c r="C86" s="151" t="s">
        <v>101</v>
      </c>
      <c r="D86" s="151"/>
      <c r="E86" s="151"/>
      <c r="F86" s="152" t="s">
        <v>22</v>
      </c>
      <c r="G86" s="153"/>
      <c r="H86" s="153"/>
      <c r="I86" s="153">
        <f>'02 1 Pol'!G49+'02 2 Pol'!G27+'03 2 Pol'!G27+'04 1 Pol'!G26+'04 2 Pol'!G28</f>
        <v>0</v>
      </c>
      <c r="J86" s="154" t="str">
        <f>IF(I99=0,"",I86/I99*100)</f>
        <v/>
      </c>
    </row>
    <row r="87" spans="1:10" ht="36.75" customHeight="1">
      <c r="A87" s="149"/>
      <c r="B87" s="150" t="s">
        <v>102</v>
      </c>
      <c r="C87" s="151" t="s">
        <v>103</v>
      </c>
      <c r="D87" s="151"/>
      <c r="E87" s="151"/>
      <c r="F87" s="152" t="s">
        <v>22</v>
      </c>
      <c r="G87" s="153"/>
      <c r="H87" s="153"/>
      <c r="I87" s="153">
        <f>'02 2 Pol'!G39</f>
        <v>0</v>
      </c>
      <c r="J87" s="154" t="str">
        <f>IF(I99=0,"",I87/I99*100)</f>
        <v/>
      </c>
    </row>
    <row r="88" spans="1:10" ht="36.75" customHeight="1">
      <c r="A88" s="149"/>
      <c r="B88" s="150" t="s">
        <v>104</v>
      </c>
      <c r="C88" s="151" t="s">
        <v>105</v>
      </c>
      <c r="D88" s="151"/>
      <c r="E88" s="151"/>
      <c r="F88" s="152" t="s">
        <v>22</v>
      </c>
      <c r="G88" s="153"/>
      <c r="H88" s="153"/>
      <c r="I88" s="153">
        <f>'02 1 Pol'!G61+'04 2 Pol'!G38</f>
        <v>0</v>
      </c>
      <c r="J88" s="154" t="str">
        <f>IF(I99=0,"",I88/I99*100)</f>
        <v/>
      </c>
    </row>
    <row r="89" spans="1:10" ht="36.75" customHeight="1">
      <c r="A89" s="149"/>
      <c r="B89" s="150" t="s">
        <v>106</v>
      </c>
      <c r="C89" s="151" t="s">
        <v>107</v>
      </c>
      <c r="D89" s="151"/>
      <c r="E89" s="151"/>
      <c r="F89" s="152" t="s">
        <v>22</v>
      </c>
      <c r="G89" s="153"/>
      <c r="H89" s="153"/>
      <c r="I89" s="153">
        <f>'02 1 Pol'!G69+'03 1 Pol'!G30+'04 1 Pol'!G33</f>
        <v>0</v>
      </c>
      <c r="J89" s="154" t="str">
        <f>IF(I99=0,"",I89/I99*100)</f>
        <v/>
      </c>
    </row>
    <row r="90" spans="1:10" ht="36.75" customHeight="1">
      <c r="A90" s="149"/>
      <c r="B90" s="150" t="s">
        <v>108</v>
      </c>
      <c r="C90" s="151" t="s">
        <v>109</v>
      </c>
      <c r="D90" s="151"/>
      <c r="E90" s="151"/>
      <c r="F90" s="152" t="s">
        <v>22</v>
      </c>
      <c r="G90" s="153"/>
      <c r="H90" s="153"/>
      <c r="I90" s="153">
        <f>'01 1 Pol'!G42+'03 1 Pol'!G36+'04 1 Pol'!G39</f>
        <v>0</v>
      </c>
      <c r="J90" s="154" t="str">
        <f>IF(I99=0,"",I90/I99*100)</f>
        <v/>
      </c>
    </row>
    <row r="91" spans="1:10" ht="36.75" customHeight="1">
      <c r="A91" s="149"/>
      <c r="B91" s="150" t="s">
        <v>110</v>
      </c>
      <c r="C91" s="151" t="s">
        <v>111</v>
      </c>
      <c r="D91" s="151"/>
      <c r="E91" s="151"/>
      <c r="F91" s="152" t="s">
        <v>22</v>
      </c>
      <c r="G91" s="153"/>
      <c r="H91" s="153"/>
      <c r="I91" s="153">
        <f>'02 1 Pol'!G77</f>
        <v>0</v>
      </c>
      <c r="J91" s="154" t="str">
        <f>IF(I99=0,"",I91/I99*100)</f>
        <v/>
      </c>
    </row>
    <row r="92" spans="1:10" ht="36.75" customHeight="1">
      <c r="A92" s="149"/>
      <c r="B92" s="150" t="s">
        <v>112</v>
      </c>
      <c r="C92" s="151" t="s">
        <v>113</v>
      </c>
      <c r="D92" s="151"/>
      <c r="E92" s="151"/>
      <c r="F92" s="152" t="s">
        <v>22</v>
      </c>
      <c r="G92" s="153"/>
      <c r="H92" s="153"/>
      <c r="I92" s="153">
        <f>'03 1 Pol'!G45+'04 1 Pol'!G45</f>
        <v>0</v>
      </c>
      <c r="J92" s="154" t="str">
        <f>IF(I99=0,"",I92/I99*100)</f>
        <v/>
      </c>
    </row>
    <row r="93" spans="1:10" ht="36.75" customHeight="1">
      <c r="A93" s="149"/>
      <c r="B93" s="150" t="s">
        <v>114</v>
      </c>
      <c r="C93" s="151" t="s">
        <v>115</v>
      </c>
      <c r="D93" s="151"/>
      <c r="E93" s="151"/>
      <c r="F93" s="152" t="s">
        <v>22</v>
      </c>
      <c r="G93" s="153"/>
      <c r="H93" s="153"/>
      <c r="I93" s="153">
        <f>'02 1 Pol'!G87+'03 1 Pol'!G53+'04 1 Pol'!G53</f>
        <v>0</v>
      </c>
      <c r="J93" s="154" t="str">
        <f>IF(I99=0,"",I93/I99*100)</f>
        <v/>
      </c>
    </row>
    <row r="94" spans="1:10" ht="36.75" customHeight="1">
      <c r="A94" s="149"/>
      <c r="B94" s="150" t="s">
        <v>116</v>
      </c>
      <c r="C94" s="151" t="s">
        <v>117</v>
      </c>
      <c r="D94" s="151"/>
      <c r="E94" s="151"/>
      <c r="F94" s="152" t="s">
        <v>22</v>
      </c>
      <c r="G94" s="153"/>
      <c r="H94" s="153"/>
      <c r="I94" s="153">
        <f>'02 1 Pol'!G98</f>
        <v>0</v>
      </c>
      <c r="J94" s="154" t="str">
        <f>IF(I99=0,"",I94/I99*100)</f>
        <v/>
      </c>
    </row>
    <row r="95" spans="1:10" ht="36.75" customHeight="1">
      <c r="A95" s="149"/>
      <c r="B95" s="150" t="s">
        <v>118</v>
      </c>
      <c r="C95" s="151" t="s">
        <v>119</v>
      </c>
      <c r="D95" s="151"/>
      <c r="E95" s="151"/>
      <c r="F95" s="152" t="s">
        <v>22</v>
      </c>
      <c r="G95" s="153"/>
      <c r="H95" s="153"/>
      <c r="I95" s="153">
        <f>'02 1 Pol'!G101+'03 1 Pol'!G64+'04 1 Pol'!G65</f>
        <v>0</v>
      </c>
      <c r="J95" s="154" t="str">
        <f>IF(I99=0,"",I95/I99*100)</f>
        <v/>
      </c>
    </row>
    <row r="96" spans="1:10" ht="36.75" customHeight="1">
      <c r="A96" s="149"/>
      <c r="B96" s="150" t="s">
        <v>120</v>
      </c>
      <c r="C96" s="151" t="s">
        <v>121</v>
      </c>
      <c r="D96" s="151"/>
      <c r="E96" s="151"/>
      <c r="F96" s="152" t="s">
        <v>122</v>
      </c>
      <c r="G96" s="153"/>
      <c r="H96" s="153"/>
      <c r="I96" s="153">
        <f>'01 1 Pol'!G48+'02 1 Pol'!G107+'03 1 Pol'!G68+'04 1 Pol'!G70</f>
        <v>0</v>
      </c>
      <c r="J96" s="154" t="str">
        <f>IF(I99=0,"",I96/I99*100)</f>
        <v/>
      </c>
    </row>
    <row r="97" spans="1:10" ht="36.75" customHeight="1">
      <c r="A97" s="149"/>
      <c r="B97" s="150" t="s">
        <v>23</v>
      </c>
      <c r="C97" s="151" t="s">
        <v>24</v>
      </c>
      <c r="D97" s="151"/>
      <c r="E97" s="151"/>
      <c r="F97" s="152" t="s">
        <v>23</v>
      </c>
      <c r="G97" s="153"/>
      <c r="H97" s="153"/>
      <c r="I97" s="153">
        <f>'01 1 Pol'!G54+'02 1 Pol'!G114+'02 3 Pol'!G28+'03 1 Pol'!G75+'03 3 Pol'!G54+'03 4 Pol'!G36+'04 1 Pol'!G77+'04 3 Pol'!G66+'04 4 Pol'!G34</f>
        <v>0</v>
      </c>
      <c r="J97" s="154" t="str">
        <f>IF(I99=0,"",I97/I99*100)</f>
        <v/>
      </c>
    </row>
    <row r="98" spans="1:10" ht="36.75" customHeight="1">
      <c r="A98" s="149"/>
      <c r="B98" s="150" t="s">
        <v>25</v>
      </c>
      <c r="C98" s="151" t="s">
        <v>26</v>
      </c>
      <c r="D98" s="151"/>
      <c r="E98" s="151"/>
      <c r="F98" s="152" t="s">
        <v>25</v>
      </c>
      <c r="G98" s="153"/>
      <c r="H98" s="153"/>
      <c r="I98" s="153">
        <f>'01 1 Pol'!G56+'02 1 Pol'!G116+'02 3 Pol'!G34+'03 1 Pol'!G77+'03 3 Pol'!G60+'03 4 Pol'!G40+'04 1 Pol'!G79+'04 3 Pol'!G72+'04 4 Pol'!G38</f>
        <v>0</v>
      </c>
      <c r="J98" s="154" t="str">
        <f>IF(I99=0,"",I98/I99*100)</f>
        <v/>
      </c>
    </row>
    <row r="99" spans="1:10" ht="25.5" customHeight="1">
      <c r="A99" s="155"/>
      <c r="B99" s="156" t="s">
        <v>46</v>
      </c>
      <c r="C99" s="157"/>
      <c r="D99" s="158"/>
      <c r="E99" s="158"/>
      <c r="F99" s="159"/>
      <c r="G99" s="160"/>
      <c r="H99" s="160"/>
      <c r="I99" s="160">
        <f>SUM(I64:I98)</f>
        <v>0</v>
      </c>
      <c r="J99" s="161">
        <f>SUM(J64:J98)</f>
        <v>0</v>
      </c>
    </row>
    <row r="100" spans="6:10" ht="12.8">
      <c r="F100" s="162"/>
      <c r="G100" s="162"/>
      <c r="H100" s="162"/>
      <c r="I100" s="162"/>
      <c r="J100" s="163"/>
    </row>
    <row r="101" spans="6:10" ht="12.8">
      <c r="F101" s="162"/>
      <c r="G101" s="162"/>
      <c r="H101" s="162"/>
      <c r="I101" s="162"/>
      <c r="J101" s="163"/>
    </row>
    <row r="102" spans="6:10" ht="12.8">
      <c r="F102" s="162"/>
      <c r="G102" s="162"/>
      <c r="H102" s="162"/>
      <c r="I102" s="162"/>
      <c r="J102" s="163"/>
    </row>
  </sheetData>
  <mergeCells count="93">
    <mergeCell ref="B1:J1"/>
    <mergeCell ref="E2:J2"/>
    <mergeCell ref="E3:J3"/>
    <mergeCell ref="E4:J4"/>
    <mergeCell ref="D5:G5"/>
    <mergeCell ref="D6:G6"/>
    <mergeCell ref="E7:G7"/>
    <mergeCell ref="D11:G11"/>
    <mergeCell ref="D12:G12"/>
    <mergeCell ref="E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G22:I22"/>
    <mergeCell ref="G23:I23"/>
    <mergeCell ref="G24:I24"/>
    <mergeCell ref="G25:I25"/>
    <mergeCell ref="G26:I26"/>
    <mergeCell ref="G27:I27"/>
    <mergeCell ref="G28:I28"/>
    <mergeCell ref="D33:E33"/>
    <mergeCell ref="G33:I33"/>
    <mergeCell ref="D34:E34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B57:E57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copies="1"/>
  <headerFooter>
    <oddFooter>&amp;L&amp;9Zpracováno programem BUILDpower S,  © RTS, a.s.&amp;R&amp;9Stránka &amp;P z &amp;N</oddFooter>
  </headerFooter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125" defaultRowHeight="12.75"/>
  <cols>
    <col min="1" max="1" width="4.25390625" style="164" customWidth="1"/>
    <col min="2" max="2" width="14.375" style="164" customWidth="1"/>
    <col min="3" max="3" width="38.25390625" style="165" customWidth="1"/>
    <col min="4" max="4" width="4.625" style="164" customWidth="1"/>
    <col min="5" max="5" width="10.625" style="164" customWidth="1"/>
    <col min="6" max="6" width="9.875" style="164" customWidth="1"/>
    <col min="7" max="7" width="12.75390625" style="164" customWidth="1"/>
    <col min="8" max="64" width="9.125" style="164" customWidth="1"/>
  </cols>
  <sheetData>
    <row r="1" spans="1:7" ht="15">
      <c r="A1" s="166" t="s">
        <v>123</v>
      </c>
      <c r="B1" s="166"/>
      <c r="C1" s="166"/>
      <c r="D1" s="166"/>
      <c r="E1" s="166"/>
      <c r="F1" s="166"/>
      <c r="G1" s="166"/>
    </row>
    <row r="2" spans="1:7" ht="24.95" customHeight="1">
      <c r="A2" s="167" t="s">
        <v>124</v>
      </c>
      <c r="B2" s="168"/>
      <c r="C2" s="169"/>
      <c r="D2" s="169"/>
      <c r="E2" s="169"/>
      <c r="F2" s="169"/>
      <c r="G2" s="169"/>
    </row>
    <row r="3" spans="1:7" ht="24.95" customHeight="1">
      <c r="A3" s="167" t="s">
        <v>125</v>
      </c>
      <c r="B3" s="168"/>
      <c r="C3" s="169"/>
      <c r="D3" s="169"/>
      <c r="E3" s="169"/>
      <c r="F3" s="169"/>
      <c r="G3" s="169"/>
    </row>
    <row r="4" spans="1:7" ht="24.95" customHeight="1">
      <c r="A4" s="167" t="s">
        <v>126</v>
      </c>
      <c r="B4" s="168"/>
      <c r="C4" s="169"/>
      <c r="D4" s="169"/>
      <c r="E4" s="169"/>
      <c r="F4" s="169"/>
      <c r="G4" s="169"/>
    </row>
    <row r="5" spans="2:4" ht="12.8">
      <c r="B5" s="170"/>
      <c r="C5" s="171"/>
      <c r="D5" s="172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 copies="1"/>
  <headerFooter>
    <oddFooter>&amp;L&amp;9Zpracováno programem 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69"/>
  <sheetViews>
    <sheetView workbookViewId="0" topLeftCell="A1">
      <pane ySplit="7" topLeftCell="A35" activePane="bottomLeft" state="frozen"/>
      <selection pane="topLeft" activeCell="A1" sqref="A1"/>
      <selection pane="bottomLeft" activeCell="A59" sqref="A59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48</v>
      </c>
      <c r="C3" s="176" t="s">
        <v>49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50</v>
      </c>
      <c r="C4" s="179" t="s">
        <v>51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50</v>
      </c>
      <c r="C8" s="189" t="s">
        <v>70</v>
      </c>
      <c r="D8" s="190"/>
      <c r="E8" s="191"/>
      <c r="F8" s="192"/>
      <c r="G8" s="193">
        <f>SUMIF(AG9:AG17,"&lt;&gt;NOR",G9:G17)</f>
        <v>0</v>
      </c>
      <c r="H8" s="194"/>
      <c r="I8" s="194">
        <f>SUM(I9:I17)</f>
        <v>0</v>
      </c>
      <c r="J8" s="194"/>
      <c r="K8" s="194">
        <f>SUM(K9:K17)</f>
        <v>0</v>
      </c>
      <c r="L8" s="194"/>
      <c r="M8" s="194">
        <f>SUM(M9:M17)</f>
        <v>0</v>
      </c>
      <c r="N8" s="194"/>
      <c r="O8" s="194">
        <f>SUM(O9:O17)</f>
        <v>0</v>
      </c>
      <c r="P8" s="194"/>
      <c r="Q8" s="194">
        <f>SUM(Q9:Q17)</f>
        <v>1.89</v>
      </c>
      <c r="R8" s="194"/>
      <c r="S8" s="194"/>
      <c r="T8" s="194"/>
      <c r="U8" s="194"/>
      <c r="V8" s="194">
        <f>SUM(V9:V17)</f>
        <v>3.01</v>
      </c>
      <c r="W8" s="194"/>
      <c r="X8" s="194"/>
      <c r="AG8" t="s">
        <v>155</v>
      </c>
    </row>
    <row r="9" spans="1:60" ht="12.8" outlineLevel="1">
      <c r="A9" s="195">
        <v>1</v>
      </c>
      <c r="B9" s="196" t="s">
        <v>156</v>
      </c>
      <c r="C9" s="197" t="s">
        <v>157</v>
      </c>
      <c r="D9" s="198" t="s">
        <v>158</v>
      </c>
      <c r="E9" s="199">
        <v>3.4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0.225</v>
      </c>
      <c r="Q9" s="203">
        <f>ROUND(E9*P9,2)</f>
        <v>0.77</v>
      </c>
      <c r="R9" s="203"/>
      <c r="S9" s="203" t="s">
        <v>159</v>
      </c>
      <c r="T9" s="203" t="s">
        <v>159</v>
      </c>
      <c r="U9" s="203">
        <v>0.142</v>
      </c>
      <c r="V9" s="203">
        <f>ROUND(E9*U9,2)</f>
        <v>0.48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161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05"/>
      <c r="B10" s="206"/>
      <c r="C10" s="207" t="s">
        <v>162</v>
      </c>
      <c r="D10" s="208"/>
      <c r="E10" s="209">
        <v>3.4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 t="s">
        <v>163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4.25" customHeight="1" outlineLevel="1">
      <c r="A11" s="210">
        <v>2</v>
      </c>
      <c r="B11" s="211" t="s">
        <v>164</v>
      </c>
      <c r="C11" s="212" t="s">
        <v>165</v>
      </c>
      <c r="D11" s="213" t="s">
        <v>158</v>
      </c>
      <c r="E11" s="214">
        <v>3.4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</v>
      </c>
      <c r="O11" s="203">
        <f>ROUND(E11*N11,2)</f>
        <v>0</v>
      </c>
      <c r="P11" s="203">
        <v>0.33</v>
      </c>
      <c r="Q11" s="203">
        <f>ROUND(E11*P11,2)</f>
        <v>1.12</v>
      </c>
      <c r="R11" s="203"/>
      <c r="S11" s="203" t="s">
        <v>159</v>
      </c>
      <c r="T11" s="203" t="s">
        <v>159</v>
      </c>
      <c r="U11" s="203">
        <v>0.3135</v>
      </c>
      <c r="V11" s="203">
        <f>ROUND(E11*U11,2)</f>
        <v>1.07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161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195">
        <v>3</v>
      </c>
      <c r="B12" s="196" t="s">
        <v>166</v>
      </c>
      <c r="C12" s="197" t="s">
        <v>167</v>
      </c>
      <c r="D12" s="198" t="s">
        <v>168</v>
      </c>
      <c r="E12" s="199">
        <v>0.345</v>
      </c>
      <c r="F12" s="200"/>
      <c r="G12" s="201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159</v>
      </c>
      <c r="T12" s="203" t="s">
        <v>159</v>
      </c>
      <c r="U12" s="203">
        <v>3.533</v>
      </c>
      <c r="V12" s="203">
        <f>ROUND(E12*U12,2)</f>
        <v>1.22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161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05"/>
      <c r="B13" s="206"/>
      <c r="C13" s="207" t="s">
        <v>169</v>
      </c>
      <c r="D13" s="208"/>
      <c r="E13" s="209">
        <v>0.345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4"/>
      <c r="Z13" s="204"/>
      <c r="AA13" s="204"/>
      <c r="AB13" s="204"/>
      <c r="AC13" s="204"/>
      <c r="AD13" s="204"/>
      <c r="AE13" s="204"/>
      <c r="AF13" s="204"/>
      <c r="AG13" s="204" t="s">
        <v>163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195">
        <v>4</v>
      </c>
      <c r="B14" s="196" t="s">
        <v>170</v>
      </c>
      <c r="C14" s="197" t="s">
        <v>171</v>
      </c>
      <c r="D14" s="198" t="s">
        <v>158</v>
      </c>
      <c r="E14" s="199">
        <v>3.45</v>
      </c>
      <c r="F14" s="200"/>
      <c r="G14" s="201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159</v>
      </c>
      <c r="T14" s="203" t="s">
        <v>159</v>
      </c>
      <c r="U14" s="203">
        <v>0.018</v>
      </c>
      <c r="V14" s="203">
        <f>ROUND(E14*U14,2)</f>
        <v>0.06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161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205"/>
      <c r="B15" s="206"/>
      <c r="C15" s="207" t="s">
        <v>172</v>
      </c>
      <c r="D15" s="208"/>
      <c r="E15" s="209">
        <v>3.45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4"/>
      <c r="Z15" s="204"/>
      <c r="AA15" s="204"/>
      <c r="AB15" s="204"/>
      <c r="AC15" s="204"/>
      <c r="AD15" s="204"/>
      <c r="AE15" s="204"/>
      <c r="AF15" s="204"/>
      <c r="AG15" s="204" t="s">
        <v>163</v>
      </c>
      <c r="AH15" s="204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195">
        <v>5</v>
      </c>
      <c r="B16" s="196" t="s">
        <v>173</v>
      </c>
      <c r="C16" s="197" t="s">
        <v>174</v>
      </c>
      <c r="D16" s="198" t="s">
        <v>168</v>
      </c>
      <c r="E16" s="199">
        <v>0.153</v>
      </c>
      <c r="F16" s="200"/>
      <c r="G16" s="201">
        <f>ROUND(E16*F16,2)</f>
        <v>0</v>
      </c>
      <c r="H16" s="202"/>
      <c r="I16" s="203">
        <f>ROUND(E16*H16,2)</f>
        <v>0</v>
      </c>
      <c r="J16" s="202"/>
      <c r="K16" s="203">
        <f>ROUND(E16*J16,2)</f>
        <v>0</v>
      </c>
      <c r="L16" s="203">
        <v>21</v>
      </c>
      <c r="M16" s="203">
        <f>G16*(1+L16/100)</f>
        <v>0</v>
      </c>
      <c r="N16" s="203">
        <v>0</v>
      </c>
      <c r="O16" s="203">
        <f>ROUND(E16*N16,2)</f>
        <v>0</v>
      </c>
      <c r="P16" s="203">
        <v>0</v>
      </c>
      <c r="Q16" s="203">
        <f>ROUND(E16*P16,2)</f>
        <v>0</v>
      </c>
      <c r="R16" s="203"/>
      <c r="S16" s="203" t="s">
        <v>159</v>
      </c>
      <c r="T16" s="203" t="s">
        <v>159</v>
      </c>
      <c r="U16" s="203">
        <v>1.15</v>
      </c>
      <c r="V16" s="203">
        <f>ROUND(E16*U16,2)</f>
        <v>0.18</v>
      </c>
      <c r="W16" s="203"/>
      <c r="X16" s="203" t="s">
        <v>160</v>
      </c>
      <c r="Y16" s="204"/>
      <c r="Z16" s="204"/>
      <c r="AA16" s="204"/>
      <c r="AB16" s="204"/>
      <c r="AC16" s="204"/>
      <c r="AD16" s="204"/>
      <c r="AE16" s="204"/>
      <c r="AF16" s="204"/>
      <c r="AG16" s="204" t="s">
        <v>161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05"/>
      <c r="B17" s="206"/>
      <c r="C17" s="207" t="s">
        <v>175</v>
      </c>
      <c r="D17" s="208"/>
      <c r="E17" s="209">
        <v>0.153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  <c r="Z17" s="204"/>
      <c r="AA17" s="204"/>
      <c r="AB17" s="204"/>
      <c r="AC17" s="204"/>
      <c r="AD17" s="204"/>
      <c r="AE17" s="204"/>
      <c r="AF17" s="204"/>
      <c r="AG17" s="204" t="s">
        <v>163</v>
      </c>
      <c r="AH17" s="204">
        <v>0</v>
      </c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33" ht="12.8">
      <c r="A18" s="187" t="s">
        <v>154</v>
      </c>
      <c r="B18" s="188" t="s">
        <v>56</v>
      </c>
      <c r="C18" s="189" t="s">
        <v>74</v>
      </c>
      <c r="D18" s="190"/>
      <c r="E18" s="191"/>
      <c r="F18" s="192"/>
      <c r="G18" s="193">
        <f>SUMIF(AG19:AG20,"&lt;&gt;NOR",G19:G20)</f>
        <v>0</v>
      </c>
      <c r="H18" s="194"/>
      <c r="I18" s="194">
        <f>SUM(I19:I20)</f>
        <v>0</v>
      </c>
      <c r="J18" s="194"/>
      <c r="K18" s="194">
        <f>SUM(K19:K20)</f>
        <v>0</v>
      </c>
      <c r="L18" s="194"/>
      <c r="M18" s="194">
        <f>SUM(M19:M20)</f>
        <v>0</v>
      </c>
      <c r="N18" s="194"/>
      <c r="O18" s="194">
        <f>SUM(O19:O20)</f>
        <v>0.69</v>
      </c>
      <c r="P18" s="194"/>
      <c r="Q18" s="194">
        <f>SUM(Q19:Q20)</f>
        <v>0</v>
      </c>
      <c r="R18" s="194"/>
      <c r="S18" s="194"/>
      <c r="T18" s="194"/>
      <c r="U18" s="194"/>
      <c r="V18" s="194">
        <f>SUM(V19:V20)</f>
        <v>4.71</v>
      </c>
      <c r="W18" s="194"/>
      <c r="X18" s="194"/>
      <c r="AG18" t="s">
        <v>155</v>
      </c>
    </row>
    <row r="19" spans="1:60" ht="12.8" outlineLevel="1">
      <c r="A19" s="210">
        <v>6</v>
      </c>
      <c r="B19" s="211" t="s">
        <v>176</v>
      </c>
      <c r="C19" s="212" t="s">
        <v>177</v>
      </c>
      <c r="D19" s="213" t="s">
        <v>178</v>
      </c>
      <c r="E19" s="214">
        <v>2.3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0.1925</v>
      </c>
      <c r="O19" s="203">
        <f>ROUND(E19*N19,2)</f>
        <v>0.44</v>
      </c>
      <c r="P19" s="203">
        <v>0</v>
      </c>
      <c r="Q19" s="203">
        <f>ROUND(E19*P19,2)</f>
        <v>0</v>
      </c>
      <c r="R19" s="203"/>
      <c r="S19" s="203" t="s">
        <v>159</v>
      </c>
      <c r="T19" s="203" t="s">
        <v>159</v>
      </c>
      <c r="U19" s="203">
        <v>2.0498</v>
      </c>
      <c r="V19" s="203">
        <f>ROUND(E19*U19,2)</f>
        <v>4.71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161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7</v>
      </c>
      <c r="B20" s="211" t="s">
        <v>179</v>
      </c>
      <c r="C20" s="212" t="s">
        <v>180</v>
      </c>
      <c r="D20" s="213" t="s">
        <v>181</v>
      </c>
      <c r="E20" s="214">
        <v>21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0.012</v>
      </c>
      <c r="O20" s="203">
        <f>ROUND(E20*N20,2)</f>
        <v>0.25</v>
      </c>
      <c r="P20" s="203">
        <v>0</v>
      </c>
      <c r="Q20" s="203">
        <f>ROUND(E20*P20,2)</f>
        <v>0</v>
      </c>
      <c r="R20" s="203" t="s">
        <v>182</v>
      </c>
      <c r="S20" s="203" t="s">
        <v>159</v>
      </c>
      <c r="T20" s="203" t="s">
        <v>159</v>
      </c>
      <c r="U20" s="203">
        <v>0</v>
      </c>
      <c r="V20" s="203">
        <f>ROUND(E20*U20,2)</f>
        <v>0</v>
      </c>
      <c r="W20" s="203"/>
      <c r="X20" s="203" t="s">
        <v>183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184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33" ht="12.8">
      <c r="A21" s="187" t="s">
        <v>154</v>
      </c>
      <c r="B21" s="188" t="s">
        <v>62</v>
      </c>
      <c r="C21" s="189" t="s">
        <v>77</v>
      </c>
      <c r="D21" s="190"/>
      <c r="E21" s="191"/>
      <c r="F21" s="192"/>
      <c r="G21" s="193">
        <f>SUMIF(AG22:AG28,"&lt;&gt;NOR",G22:G28)</f>
        <v>0</v>
      </c>
      <c r="H21" s="194"/>
      <c r="I21" s="194">
        <f>SUM(I22:I28)</f>
        <v>0</v>
      </c>
      <c r="J21" s="194"/>
      <c r="K21" s="194">
        <f>SUM(K22:K28)</f>
        <v>0</v>
      </c>
      <c r="L21" s="194"/>
      <c r="M21" s="194">
        <f>SUM(M22:M28)</f>
        <v>0</v>
      </c>
      <c r="N21" s="194"/>
      <c r="O21" s="194">
        <f>SUM(O22:O28)</f>
        <v>2.23</v>
      </c>
      <c r="P21" s="194"/>
      <c r="Q21" s="194">
        <f>SUM(Q22:Q28)</f>
        <v>0</v>
      </c>
      <c r="R21" s="194"/>
      <c r="S21" s="194"/>
      <c r="T21" s="194"/>
      <c r="U21" s="194"/>
      <c r="V21" s="194">
        <f>SUM(V22:V28)</f>
        <v>1.81</v>
      </c>
      <c r="W21" s="194"/>
      <c r="X21" s="194"/>
      <c r="AG21" t="s">
        <v>155</v>
      </c>
    </row>
    <row r="22" spans="1:60" ht="19.4" outlineLevel="1">
      <c r="A22" s="195">
        <v>8</v>
      </c>
      <c r="B22" s="196" t="s">
        <v>185</v>
      </c>
      <c r="C22" s="197" t="s">
        <v>186</v>
      </c>
      <c r="D22" s="198" t="s">
        <v>158</v>
      </c>
      <c r="E22" s="199">
        <v>3.79</v>
      </c>
      <c r="F22" s="200"/>
      <c r="G22" s="201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0.378</v>
      </c>
      <c r="O22" s="203">
        <f>ROUND(E22*N22,2)</f>
        <v>1.43</v>
      </c>
      <c r="P22" s="203">
        <v>0</v>
      </c>
      <c r="Q22" s="203">
        <f>ROUND(E22*P22,2)</f>
        <v>0</v>
      </c>
      <c r="R22" s="203"/>
      <c r="S22" s="203" t="s">
        <v>159</v>
      </c>
      <c r="T22" s="203" t="s">
        <v>159</v>
      </c>
      <c r="U22" s="203">
        <v>0.026</v>
      </c>
      <c r="V22" s="203">
        <f>ROUND(E22*U22,2)</f>
        <v>0.1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161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05"/>
      <c r="B23" s="206"/>
      <c r="C23" s="207" t="s">
        <v>187</v>
      </c>
      <c r="D23" s="208"/>
      <c r="E23" s="209">
        <v>3.79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/>
      <c r="Z23" s="204"/>
      <c r="AA23" s="204"/>
      <c r="AB23" s="204"/>
      <c r="AC23" s="204"/>
      <c r="AD23" s="204"/>
      <c r="AE23" s="204"/>
      <c r="AF23" s="204"/>
      <c r="AG23" s="204" t="s">
        <v>163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195">
        <v>9</v>
      </c>
      <c r="B24" s="196" t="s">
        <v>188</v>
      </c>
      <c r="C24" s="197" t="s">
        <v>189</v>
      </c>
      <c r="D24" s="198" t="s">
        <v>158</v>
      </c>
      <c r="E24" s="199">
        <v>3.79</v>
      </c>
      <c r="F24" s="200"/>
      <c r="G24" s="201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0.0739</v>
      </c>
      <c r="O24" s="203">
        <f>ROUND(E24*N24,2)</f>
        <v>0.28</v>
      </c>
      <c r="P24" s="203">
        <v>0</v>
      </c>
      <c r="Q24" s="203">
        <f>ROUND(E24*P24,2)</f>
        <v>0</v>
      </c>
      <c r="R24" s="203"/>
      <c r="S24" s="203" t="s">
        <v>159</v>
      </c>
      <c r="T24" s="203" t="s">
        <v>159</v>
      </c>
      <c r="U24" s="203">
        <v>0.452</v>
      </c>
      <c r="V24" s="203">
        <f>ROUND(E24*U24,2)</f>
        <v>1.71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161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05"/>
      <c r="B25" s="206"/>
      <c r="C25" s="207" t="s">
        <v>187</v>
      </c>
      <c r="D25" s="208"/>
      <c r="E25" s="209">
        <v>3.79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04"/>
      <c r="AA25" s="204"/>
      <c r="AB25" s="204"/>
      <c r="AC25" s="204"/>
      <c r="AD25" s="204"/>
      <c r="AE25" s="204"/>
      <c r="AF25" s="204"/>
      <c r="AG25" s="204" t="s">
        <v>163</v>
      </c>
      <c r="AH25" s="204">
        <v>0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195">
        <v>10</v>
      </c>
      <c r="B26" s="196" t="s">
        <v>190</v>
      </c>
      <c r="C26" s="197" t="s">
        <v>191</v>
      </c>
      <c r="D26" s="198" t="s">
        <v>158</v>
      </c>
      <c r="E26" s="199">
        <v>3.9795</v>
      </c>
      <c r="F26" s="200"/>
      <c r="G26" s="201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0.131</v>
      </c>
      <c r="O26" s="203">
        <f>ROUND(E26*N26,2)</f>
        <v>0.52</v>
      </c>
      <c r="P26" s="203">
        <v>0</v>
      </c>
      <c r="Q26" s="203">
        <f>ROUND(E26*P26,2)</f>
        <v>0</v>
      </c>
      <c r="R26" s="203" t="s">
        <v>182</v>
      </c>
      <c r="S26" s="203" t="s">
        <v>159</v>
      </c>
      <c r="T26" s="203" t="s">
        <v>159</v>
      </c>
      <c r="U26" s="203">
        <v>0</v>
      </c>
      <c r="V26" s="203">
        <f>ROUND(E26*U26,2)</f>
        <v>0</v>
      </c>
      <c r="W26" s="203"/>
      <c r="X26" s="203" t="s">
        <v>183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184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05"/>
      <c r="B27" s="206"/>
      <c r="C27" s="207" t="s">
        <v>192</v>
      </c>
      <c r="D27" s="208"/>
      <c r="E27" s="209">
        <v>3.79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04"/>
      <c r="AA27" s="204"/>
      <c r="AB27" s="204"/>
      <c r="AC27" s="204"/>
      <c r="AD27" s="204"/>
      <c r="AE27" s="204"/>
      <c r="AF27" s="204"/>
      <c r="AG27" s="204" t="s">
        <v>163</v>
      </c>
      <c r="AH27" s="204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05"/>
      <c r="B28" s="206"/>
      <c r="C28" s="217" t="s">
        <v>193</v>
      </c>
      <c r="D28" s="218"/>
      <c r="E28" s="219">
        <v>0.1895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4"/>
      <c r="AA28" s="204"/>
      <c r="AB28" s="204"/>
      <c r="AC28" s="204"/>
      <c r="AD28" s="204"/>
      <c r="AE28" s="204"/>
      <c r="AF28" s="204"/>
      <c r="AG28" s="204" t="s">
        <v>163</v>
      </c>
      <c r="AH28" s="204">
        <v>4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33" ht="23.85">
      <c r="A29" s="187" t="s">
        <v>154</v>
      </c>
      <c r="B29" s="188" t="s">
        <v>88</v>
      </c>
      <c r="C29" s="189" t="s">
        <v>89</v>
      </c>
      <c r="D29" s="190"/>
      <c r="E29" s="191"/>
      <c r="F29" s="192"/>
      <c r="G29" s="193">
        <f>SUMIF(AG30:AG30,"&lt;&gt;NOR",G30:G30)</f>
        <v>0</v>
      </c>
      <c r="H29" s="194"/>
      <c r="I29" s="194">
        <f>SUM(I30:I30)</f>
        <v>0</v>
      </c>
      <c r="J29" s="194"/>
      <c r="K29" s="194">
        <f>SUM(K30:K30)</f>
        <v>0</v>
      </c>
      <c r="L29" s="194"/>
      <c r="M29" s="194">
        <f>SUM(M30:M30)</f>
        <v>0</v>
      </c>
      <c r="N29" s="194"/>
      <c r="O29" s="194">
        <f>SUM(O30:O30)</f>
        <v>0</v>
      </c>
      <c r="P29" s="194"/>
      <c r="Q29" s="194">
        <f>SUM(Q30:Q30)</f>
        <v>0</v>
      </c>
      <c r="R29" s="194"/>
      <c r="S29" s="194"/>
      <c r="T29" s="194"/>
      <c r="U29" s="194"/>
      <c r="V29" s="194">
        <f>SUM(V30:V30)</f>
        <v>1.1</v>
      </c>
      <c r="W29" s="194"/>
      <c r="X29" s="194"/>
      <c r="AG29" t="s">
        <v>155</v>
      </c>
    </row>
    <row r="30" spans="1:60" ht="12.8" outlineLevel="1">
      <c r="A30" s="210">
        <v>11</v>
      </c>
      <c r="B30" s="211" t="s">
        <v>194</v>
      </c>
      <c r="C30" s="212" t="s">
        <v>195</v>
      </c>
      <c r="D30" s="213" t="s">
        <v>181</v>
      </c>
      <c r="E30" s="214">
        <v>12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1E-05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159</v>
      </c>
      <c r="T30" s="203" t="s">
        <v>159</v>
      </c>
      <c r="U30" s="203">
        <v>0.092</v>
      </c>
      <c r="V30" s="203">
        <f>ROUND(E30*U30,2)</f>
        <v>1.1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161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33" ht="12.8">
      <c r="A31" s="187" t="s">
        <v>154</v>
      </c>
      <c r="B31" s="188" t="s">
        <v>90</v>
      </c>
      <c r="C31" s="189" t="s">
        <v>91</v>
      </c>
      <c r="D31" s="190"/>
      <c r="E31" s="191"/>
      <c r="F31" s="192"/>
      <c r="G31" s="193">
        <f>SUMIF(AG32:AG39,"&lt;&gt;NOR",G32:G39)</f>
        <v>0</v>
      </c>
      <c r="H31" s="194"/>
      <c r="I31" s="194">
        <f>SUM(I32:I39)</f>
        <v>0</v>
      </c>
      <c r="J31" s="194"/>
      <c r="K31" s="194">
        <f>SUM(K32:K39)</f>
        <v>0</v>
      </c>
      <c r="L31" s="194"/>
      <c r="M31" s="194">
        <f>SUM(M32:M39)</f>
        <v>0</v>
      </c>
      <c r="N31" s="194"/>
      <c r="O31" s="194">
        <f>SUM(O32:O39)</f>
        <v>0</v>
      </c>
      <c r="P31" s="194"/>
      <c r="Q31" s="194">
        <f>SUM(Q32:Q39)</f>
        <v>1.59</v>
      </c>
      <c r="R31" s="194"/>
      <c r="S31" s="194"/>
      <c r="T31" s="194"/>
      <c r="U31" s="194"/>
      <c r="V31" s="194">
        <f>SUM(V32:V39)</f>
        <v>9.44</v>
      </c>
      <c r="W31" s="194"/>
      <c r="X31" s="194"/>
      <c r="AG31" t="s">
        <v>155</v>
      </c>
    </row>
    <row r="32" spans="1:60" ht="12.8" outlineLevel="1">
      <c r="A32" s="195">
        <v>12</v>
      </c>
      <c r="B32" s="196" t="s">
        <v>196</v>
      </c>
      <c r="C32" s="197" t="s">
        <v>197</v>
      </c>
      <c r="D32" s="198" t="s">
        <v>178</v>
      </c>
      <c r="E32" s="199">
        <v>3.3</v>
      </c>
      <c r="F32" s="200"/>
      <c r="G32" s="201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0.07</v>
      </c>
      <c r="Q32" s="203">
        <f>ROUND(E32*P32,2)</f>
        <v>0.23</v>
      </c>
      <c r="R32" s="203"/>
      <c r="S32" s="203" t="s">
        <v>159</v>
      </c>
      <c r="T32" s="203" t="s">
        <v>159</v>
      </c>
      <c r="U32" s="203">
        <v>0.64</v>
      </c>
      <c r="V32" s="203">
        <f>ROUND(E32*U32,2)</f>
        <v>2.11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161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05"/>
      <c r="B33" s="206"/>
      <c r="C33" s="207" t="s">
        <v>198</v>
      </c>
      <c r="D33" s="208"/>
      <c r="E33" s="209">
        <v>3.3</v>
      </c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4"/>
      <c r="Z33" s="204"/>
      <c r="AA33" s="204"/>
      <c r="AB33" s="204"/>
      <c r="AC33" s="204"/>
      <c r="AD33" s="204"/>
      <c r="AE33" s="204"/>
      <c r="AF33" s="204"/>
      <c r="AG33" s="204" t="s">
        <v>163</v>
      </c>
      <c r="AH33" s="204">
        <v>0</v>
      </c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9.4" outlineLevel="1">
      <c r="A34" s="195">
        <v>13</v>
      </c>
      <c r="B34" s="196" t="s">
        <v>199</v>
      </c>
      <c r="C34" s="197" t="s">
        <v>200</v>
      </c>
      <c r="D34" s="198" t="s">
        <v>168</v>
      </c>
      <c r="E34" s="199">
        <v>0.56554</v>
      </c>
      <c r="F34" s="200"/>
      <c r="G34" s="201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</v>
      </c>
      <c r="O34" s="203">
        <f>ROUND(E34*N34,2)</f>
        <v>0</v>
      </c>
      <c r="P34" s="203">
        <v>2.2</v>
      </c>
      <c r="Q34" s="203">
        <f>ROUND(E34*P34,2)</f>
        <v>1.24</v>
      </c>
      <c r="R34" s="203"/>
      <c r="S34" s="203" t="s">
        <v>159</v>
      </c>
      <c r="T34" s="203" t="s">
        <v>159</v>
      </c>
      <c r="U34" s="203">
        <v>11.085</v>
      </c>
      <c r="V34" s="203">
        <f>ROUND(E34*U34,2)</f>
        <v>6.27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161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05"/>
      <c r="B35" s="206"/>
      <c r="C35" s="207" t="s">
        <v>201</v>
      </c>
      <c r="D35" s="208"/>
      <c r="E35" s="209">
        <v>0.56554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4"/>
      <c r="Z35" s="204"/>
      <c r="AA35" s="204"/>
      <c r="AB35" s="204"/>
      <c r="AC35" s="204"/>
      <c r="AD35" s="204"/>
      <c r="AE35" s="204"/>
      <c r="AF35" s="204"/>
      <c r="AG35" s="204" t="s">
        <v>163</v>
      </c>
      <c r="AH35" s="204">
        <v>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9.4" outlineLevel="1">
      <c r="A36" s="195">
        <v>14</v>
      </c>
      <c r="B36" s="196" t="s">
        <v>202</v>
      </c>
      <c r="C36" s="197" t="s">
        <v>203</v>
      </c>
      <c r="D36" s="198" t="s">
        <v>158</v>
      </c>
      <c r="E36" s="199">
        <v>1.419</v>
      </c>
      <c r="F36" s="200"/>
      <c r="G36" s="201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0.084</v>
      </c>
      <c r="Q36" s="203">
        <f>ROUND(E36*P36,2)</f>
        <v>0.12</v>
      </c>
      <c r="R36" s="203"/>
      <c r="S36" s="203" t="s">
        <v>159</v>
      </c>
      <c r="T36" s="203" t="s">
        <v>159</v>
      </c>
      <c r="U36" s="203">
        <v>0.44</v>
      </c>
      <c r="V36" s="203">
        <f>ROUND(E36*U36,2)</f>
        <v>0.62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161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05"/>
      <c r="B37" s="206"/>
      <c r="C37" s="207" t="s">
        <v>204</v>
      </c>
      <c r="D37" s="208"/>
      <c r="E37" s="209">
        <v>1.419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4"/>
      <c r="Z37" s="204"/>
      <c r="AA37" s="204"/>
      <c r="AB37" s="204"/>
      <c r="AC37" s="204"/>
      <c r="AD37" s="204"/>
      <c r="AE37" s="204"/>
      <c r="AF37" s="204"/>
      <c r="AG37" s="204" t="s">
        <v>163</v>
      </c>
      <c r="AH37" s="204">
        <v>0</v>
      </c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195">
        <v>15</v>
      </c>
      <c r="B38" s="196" t="s">
        <v>205</v>
      </c>
      <c r="C38" s="197" t="s">
        <v>206</v>
      </c>
      <c r="D38" s="198" t="s">
        <v>178</v>
      </c>
      <c r="E38" s="199">
        <v>0.86</v>
      </c>
      <c r="F38" s="200"/>
      <c r="G38" s="201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159</v>
      </c>
      <c r="T38" s="203" t="s">
        <v>159</v>
      </c>
      <c r="U38" s="203">
        <v>0.507</v>
      </c>
      <c r="V38" s="203">
        <f>ROUND(E38*U38,2)</f>
        <v>0.44</v>
      </c>
      <c r="W38" s="203"/>
      <c r="X38" s="203" t="s">
        <v>160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161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8" outlineLevel="1">
      <c r="A39" s="205"/>
      <c r="B39" s="206"/>
      <c r="C39" s="207" t="s">
        <v>207</v>
      </c>
      <c r="D39" s="208"/>
      <c r="E39" s="209">
        <v>0.86</v>
      </c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4"/>
      <c r="Z39" s="204"/>
      <c r="AA39" s="204"/>
      <c r="AB39" s="204"/>
      <c r="AC39" s="204"/>
      <c r="AD39" s="204"/>
      <c r="AE39" s="204"/>
      <c r="AF39" s="204"/>
      <c r="AG39" s="204" t="s">
        <v>163</v>
      </c>
      <c r="AH39" s="204">
        <v>0</v>
      </c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33" ht="12.8">
      <c r="A40" s="187" t="s">
        <v>154</v>
      </c>
      <c r="B40" s="188" t="s">
        <v>92</v>
      </c>
      <c r="C40" s="189" t="s">
        <v>93</v>
      </c>
      <c r="D40" s="190"/>
      <c r="E40" s="191"/>
      <c r="F40" s="192"/>
      <c r="G40" s="193">
        <f>SUMIF(AG41:AG41,"&lt;&gt;NOR",G41:G41)</f>
        <v>0</v>
      </c>
      <c r="H40" s="194"/>
      <c r="I40" s="194">
        <f>SUM(I41:I41)</f>
        <v>0</v>
      </c>
      <c r="J40" s="194"/>
      <c r="K40" s="194">
        <f>SUM(K41:K41)</f>
        <v>0</v>
      </c>
      <c r="L40" s="194"/>
      <c r="M40" s="194">
        <f>SUM(M41:M41)</f>
        <v>0</v>
      </c>
      <c r="N40" s="194"/>
      <c r="O40" s="194">
        <f>SUM(O41:O41)</f>
        <v>0</v>
      </c>
      <c r="P40" s="194"/>
      <c r="Q40" s="194">
        <f>SUM(Q41:Q41)</f>
        <v>0</v>
      </c>
      <c r="R40" s="194"/>
      <c r="S40" s="194"/>
      <c r="T40" s="194"/>
      <c r="U40" s="194"/>
      <c r="V40" s="194">
        <f>SUM(V41:V41)</f>
        <v>2.75</v>
      </c>
      <c r="W40" s="194"/>
      <c r="X40" s="194"/>
      <c r="AG40" t="s">
        <v>155</v>
      </c>
    </row>
    <row r="41" spans="1:60" ht="12.8" outlineLevel="1">
      <c r="A41" s="210">
        <v>16</v>
      </c>
      <c r="B41" s="211" t="s">
        <v>208</v>
      </c>
      <c r="C41" s="212" t="s">
        <v>209</v>
      </c>
      <c r="D41" s="213" t="s">
        <v>210</v>
      </c>
      <c r="E41" s="214">
        <v>2.92889</v>
      </c>
      <c r="F41" s="215"/>
      <c r="G41" s="216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</v>
      </c>
      <c r="O41" s="203">
        <f>ROUND(E41*N41,2)</f>
        <v>0</v>
      </c>
      <c r="P41" s="203">
        <v>0</v>
      </c>
      <c r="Q41" s="203">
        <f>ROUND(E41*P41,2)</f>
        <v>0</v>
      </c>
      <c r="R41" s="203"/>
      <c r="S41" s="203" t="s">
        <v>159</v>
      </c>
      <c r="T41" s="203" t="s">
        <v>159</v>
      </c>
      <c r="U41" s="203">
        <v>0.9385</v>
      </c>
      <c r="V41" s="203">
        <f>ROUND(E41*U41,2)</f>
        <v>2.75</v>
      </c>
      <c r="W41" s="203"/>
      <c r="X41" s="203" t="s">
        <v>211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212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33" ht="12.8">
      <c r="A42" s="187" t="s">
        <v>154</v>
      </c>
      <c r="B42" s="188" t="s">
        <v>108</v>
      </c>
      <c r="C42" s="189" t="s">
        <v>109</v>
      </c>
      <c r="D42" s="190"/>
      <c r="E42" s="191"/>
      <c r="F42" s="192"/>
      <c r="G42" s="193">
        <f>SUMIF(AG43:AG47,"&lt;&gt;NOR",G43:G47)</f>
        <v>0</v>
      </c>
      <c r="H42" s="194"/>
      <c r="I42" s="194">
        <f>SUM(I43:I47)</f>
        <v>0</v>
      </c>
      <c r="J42" s="194"/>
      <c r="K42" s="194">
        <f>SUM(K43:K47)</f>
        <v>0</v>
      </c>
      <c r="L42" s="194"/>
      <c r="M42" s="194">
        <f>SUM(M43:M47)</f>
        <v>0</v>
      </c>
      <c r="N42" s="194"/>
      <c r="O42" s="194">
        <f>SUM(O43:O47)</f>
        <v>0.22</v>
      </c>
      <c r="P42" s="194"/>
      <c r="Q42" s="194">
        <f>SUM(Q43:Q47)</f>
        <v>0</v>
      </c>
      <c r="R42" s="194"/>
      <c r="S42" s="194"/>
      <c r="T42" s="194"/>
      <c r="U42" s="194"/>
      <c r="V42" s="194">
        <f>SUM(V43:V47)</f>
        <v>1.93</v>
      </c>
      <c r="W42" s="194"/>
      <c r="X42" s="194"/>
      <c r="AG42" t="s">
        <v>155</v>
      </c>
    </row>
    <row r="43" spans="1:60" ht="12.8" outlineLevel="1">
      <c r="A43" s="195">
        <v>17</v>
      </c>
      <c r="B43" s="196" t="s">
        <v>213</v>
      </c>
      <c r="C43" s="197" t="s">
        <v>214</v>
      </c>
      <c r="D43" s="198" t="s">
        <v>178</v>
      </c>
      <c r="E43" s="199">
        <v>5.2</v>
      </c>
      <c r="F43" s="200"/>
      <c r="G43" s="201">
        <f>ROUND(E43*F43,2)</f>
        <v>0</v>
      </c>
      <c r="H43" s="202"/>
      <c r="I43" s="203">
        <f>ROUND(E43*H43,2)</f>
        <v>0</v>
      </c>
      <c r="J43" s="202"/>
      <c r="K43" s="203">
        <f>ROUND(E43*J43,2)</f>
        <v>0</v>
      </c>
      <c r="L43" s="203">
        <v>21</v>
      </c>
      <c r="M43" s="203">
        <f>G43*(1+L43/100)</f>
        <v>0</v>
      </c>
      <c r="N43" s="203">
        <v>6E-05</v>
      </c>
      <c r="O43" s="203">
        <f>ROUND(E43*N43,2)</f>
        <v>0</v>
      </c>
      <c r="P43" s="203">
        <v>0</v>
      </c>
      <c r="Q43" s="203">
        <f>ROUND(E43*P43,2)</f>
        <v>0</v>
      </c>
      <c r="R43" s="203"/>
      <c r="S43" s="203" t="s">
        <v>159</v>
      </c>
      <c r="T43" s="203" t="s">
        <v>159</v>
      </c>
      <c r="U43" s="203">
        <v>0.23</v>
      </c>
      <c r="V43" s="203">
        <f>ROUND(E43*U43,2)</f>
        <v>1.2</v>
      </c>
      <c r="W43" s="203"/>
      <c r="X43" s="203" t="s">
        <v>160</v>
      </c>
      <c r="Y43" s="204"/>
      <c r="Z43" s="204"/>
      <c r="AA43" s="204"/>
      <c r="AB43" s="204"/>
      <c r="AC43" s="204"/>
      <c r="AD43" s="204"/>
      <c r="AE43" s="204"/>
      <c r="AF43" s="204"/>
      <c r="AG43" s="204" t="s">
        <v>161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05"/>
      <c r="B44" s="206"/>
      <c r="C44" s="207" t="s">
        <v>215</v>
      </c>
      <c r="D44" s="208"/>
      <c r="E44" s="209">
        <v>5.2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4"/>
      <c r="Z44" s="204"/>
      <c r="AA44" s="204"/>
      <c r="AB44" s="204"/>
      <c r="AC44" s="204"/>
      <c r="AD44" s="204"/>
      <c r="AE44" s="204"/>
      <c r="AF44" s="204"/>
      <c r="AG44" s="204" t="s">
        <v>163</v>
      </c>
      <c r="AH44" s="204">
        <v>0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12.8" outlineLevel="1">
      <c r="A45" s="195">
        <v>18</v>
      </c>
      <c r="B45" s="196" t="s">
        <v>216</v>
      </c>
      <c r="C45" s="197" t="s">
        <v>217</v>
      </c>
      <c r="D45" s="198" t="s">
        <v>218</v>
      </c>
      <c r="E45" s="199">
        <v>220.22</v>
      </c>
      <c r="F45" s="200"/>
      <c r="G45" s="201">
        <f>ROUND(E45*F45,2)</f>
        <v>0</v>
      </c>
      <c r="H45" s="202"/>
      <c r="I45" s="203">
        <f>ROUND(E45*H45,2)</f>
        <v>0</v>
      </c>
      <c r="J45" s="202"/>
      <c r="K45" s="203">
        <f>ROUND(E45*J45,2)</f>
        <v>0</v>
      </c>
      <c r="L45" s="203">
        <v>21</v>
      </c>
      <c r="M45" s="203">
        <f>G45*(1+L45/100)</f>
        <v>0</v>
      </c>
      <c r="N45" s="203">
        <v>0.001</v>
      </c>
      <c r="O45" s="203">
        <f>ROUND(E45*N45,2)</f>
        <v>0.22</v>
      </c>
      <c r="P45" s="203">
        <v>0</v>
      </c>
      <c r="Q45" s="203">
        <f>ROUND(E45*P45,2)</f>
        <v>0</v>
      </c>
      <c r="R45" s="203" t="s">
        <v>182</v>
      </c>
      <c r="S45" s="203" t="s">
        <v>159</v>
      </c>
      <c r="T45" s="203" t="s">
        <v>219</v>
      </c>
      <c r="U45" s="203">
        <v>0</v>
      </c>
      <c r="V45" s="203">
        <f>ROUND(E45*U45,2)</f>
        <v>0</v>
      </c>
      <c r="W45" s="203"/>
      <c r="X45" s="203" t="s">
        <v>183</v>
      </c>
      <c r="Y45" s="204"/>
      <c r="Z45" s="204"/>
      <c r="AA45" s="204"/>
      <c r="AB45" s="204"/>
      <c r="AC45" s="204"/>
      <c r="AD45" s="204"/>
      <c r="AE45" s="204"/>
      <c r="AF45" s="204"/>
      <c r="AG45" s="204" t="s">
        <v>184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ht="12.8" outlineLevel="1">
      <c r="A46" s="205"/>
      <c r="B46" s="206"/>
      <c r="C46" s="207" t="s">
        <v>220</v>
      </c>
      <c r="D46" s="208"/>
      <c r="E46" s="209">
        <v>220.22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4"/>
      <c r="Z46" s="204"/>
      <c r="AA46" s="204"/>
      <c r="AB46" s="204"/>
      <c r="AC46" s="204"/>
      <c r="AD46" s="204"/>
      <c r="AE46" s="204"/>
      <c r="AF46" s="204"/>
      <c r="AG46" s="204" t="s">
        <v>163</v>
      </c>
      <c r="AH46" s="204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ht="12.8" outlineLevel="1">
      <c r="A47" s="210">
        <v>19</v>
      </c>
      <c r="B47" s="211" t="s">
        <v>221</v>
      </c>
      <c r="C47" s="212" t="s">
        <v>222</v>
      </c>
      <c r="D47" s="213" t="s">
        <v>210</v>
      </c>
      <c r="E47" s="214">
        <v>0.22053</v>
      </c>
      <c r="F47" s="215"/>
      <c r="G47" s="216">
        <f>ROUND(E47*F47,2)</f>
        <v>0</v>
      </c>
      <c r="H47" s="202"/>
      <c r="I47" s="203">
        <f>ROUND(E47*H47,2)</f>
        <v>0</v>
      </c>
      <c r="J47" s="202"/>
      <c r="K47" s="203">
        <f>ROUND(E47*J47,2)</f>
        <v>0</v>
      </c>
      <c r="L47" s="203">
        <v>21</v>
      </c>
      <c r="M47" s="203">
        <f>G47*(1+L47/100)</f>
        <v>0</v>
      </c>
      <c r="N47" s="203">
        <v>0</v>
      </c>
      <c r="O47" s="203">
        <f>ROUND(E47*N47,2)</f>
        <v>0</v>
      </c>
      <c r="P47" s="203">
        <v>0</v>
      </c>
      <c r="Q47" s="203">
        <f>ROUND(E47*P47,2)</f>
        <v>0</v>
      </c>
      <c r="R47" s="203"/>
      <c r="S47" s="203" t="s">
        <v>159</v>
      </c>
      <c r="T47" s="203" t="s">
        <v>159</v>
      </c>
      <c r="U47" s="203">
        <v>3.327</v>
      </c>
      <c r="V47" s="203">
        <f>ROUND(E47*U47,2)</f>
        <v>0.73</v>
      </c>
      <c r="W47" s="203"/>
      <c r="X47" s="203" t="s">
        <v>211</v>
      </c>
      <c r="Y47" s="204"/>
      <c r="Z47" s="204"/>
      <c r="AA47" s="204"/>
      <c r="AB47" s="204"/>
      <c r="AC47" s="204"/>
      <c r="AD47" s="204"/>
      <c r="AE47" s="204"/>
      <c r="AF47" s="204"/>
      <c r="AG47" s="204" t="s">
        <v>212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33" ht="12.8">
      <c r="A48" s="187" t="s">
        <v>154</v>
      </c>
      <c r="B48" s="188" t="s">
        <v>120</v>
      </c>
      <c r="C48" s="189" t="s">
        <v>121</v>
      </c>
      <c r="D48" s="190"/>
      <c r="E48" s="191"/>
      <c r="F48" s="192"/>
      <c r="G48" s="193">
        <f>SUMIF(AG49:AG53,"&lt;&gt;NOR",G49:G53)</f>
        <v>0</v>
      </c>
      <c r="H48" s="194"/>
      <c r="I48" s="194">
        <f>SUM(I49:I53)</f>
        <v>0</v>
      </c>
      <c r="J48" s="194"/>
      <c r="K48" s="194">
        <f>SUM(K49:K53)</f>
        <v>0</v>
      </c>
      <c r="L48" s="194"/>
      <c r="M48" s="194">
        <f>SUM(M49:M53)</f>
        <v>0</v>
      </c>
      <c r="N48" s="194"/>
      <c r="O48" s="194">
        <f>SUM(O49:O53)</f>
        <v>0</v>
      </c>
      <c r="P48" s="194"/>
      <c r="Q48" s="194">
        <f>SUM(Q49:Q53)</f>
        <v>0</v>
      </c>
      <c r="R48" s="194"/>
      <c r="S48" s="194"/>
      <c r="T48" s="194"/>
      <c r="U48" s="194"/>
      <c r="V48" s="194">
        <f>SUM(V49:V53)</f>
        <v>5.95</v>
      </c>
      <c r="W48" s="194"/>
      <c r="X48" s="194"/>
      <c r="AG48" t="s">
        <v>155</v>
      </c>
    </row>
    <row r="49" spans="1:60" ht="12.8" outlineLevel="1">
      <c r="A49" s="210">
        <v>20</v>
      </c>
      <c r="B49" s="211" t="s">
        <v>223</v>
      </c>
      <c r="C49" s="212" t="s">
        <v>224</v>
      </c>
      <c r="D49" s="213" t="s">
        <v>210</v>
      </c>
      <c r="E49" s="214">
        <v>3.48138</v>
      </c>
      <c r="F49" s="215"/>
      <c r="G49" s="216">
        <f>ROUND(E49*F49,2)</f>
        <v>0</v>
      </c>
      <c r="H49" s="202"/>
      <c r="I49" s="203">
        <f>ROUND(E49*H49,2)</f>
        <v>0</v>
      </c>
      <c r="J49" s="202"/>
      <c r="K49" s="203">
        <f>ROUND(E49*J49,2)</f>
        <v>0</v>
      </c>
      <c r="L49" s="203">
        <v>21</v>
      </c>
      <c r="M49" s="203">
        <f>G49*(1+L49/100)</f>
        <v>0</v>
      </c>
      <c r="N49" s="203">
        <v>0</v>
      </c>
      <c r="O49" s="203">
        <f>ROUND(E49*N49,2)</f>
        <v>0</v>
      </c>
      <c r="P49" s="203">
        <v>0</v>
      </c>
      <c r="Q49" s="203">
        <f>ROUND(E49*P49,2)</f>
        <v>0</v>
      </c>
      <c r="R49" s="203"/>
      <c r="S49" s="203" t="s">
        <v>159</v>
      </c>
      <c r="T49" s="203" t="s">
        <v>159</v>
      </c>
      <c r="U49" s="203">
        <v>0.942</v>
      </c>
      <c r="V49" s="203">
        <f>ROUND(E49*U49,2)</f>
        <v>3.28</v>
      </c>
      <c r="W49" s="203"/>
      <c r="X49" s="203" t="s">
        <v>225</v>
      </c>
      <c r="Y49" s="204"/>
      <c r="Z49" s="204"/>
      <c r="AA49" s="204"/>
      <c r="AB49" s="204"/>
      <c r="AC49" s="204"/>
      <c r="AD49" s="204"/>
      <c r="AE49" s="204"/>
      <c r="AF49" s="204"/>
      <c r="AG49" s="204" t="s">
        <v>226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12.8" outlineLevel="1">
      <c r="A50" s="210">
        <v>21</v>
      </c>
      <c r="B50" s="211" t="s">
        <v>227</v>
      </c>
      <c r="C50" s="212" t="s">
        <v>228</v>
      </c>
      <c r="D50" s="213" t="s">
        <v>210</v>
      </c>
      <c r="E50" s="214">
        <v>3.48138</v>
      </c>
      <c r="F50" s="215"/>
      <c r="G50" s="216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0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159</v>
      </c>
      <c r="T50" s="203" t="s">
        <v>159</v>
      </c>
      <c r="U50" s="203">
        <v>0.277</v>
      </c>
      <c r="V50" s="203">
        <f>ROUND(E50*U50,2)</f>
        <v>0.96</v>
      </c>
      <c r="W50" s="203"/>
      <c r="X50" s="203" t="s">
        <v>225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226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10">
        <v>22</v>
      </c>
      <c r="B51" s="211" t="s">
        <v>229</v>
      </c>
      <c r="C51" s="212" t="s">
        <v>230</v>
      </c>
      <c r="D51" s="213" t="s">
        <v>210</v>
      </c>
      <c r="E51" s="214">
        <v>3.48138</v>
      </c>
      <c r="F51" s="215"/>
      <c r="G51" s="216">
        <f>ROUND(E51*F51,2)</f>
        <v>0</v>
      </c>
      <c r="H51" s="202"/>
      <c r="I51" s="203">
        <f>ROUND(E51*H51,2)</f>
        <v>0</v>
      </c>
      <c r="J51" s="202"/>
      <c r="K51" s="203">
        <f>ROUND(E51*J51,2)</f>
        <v>0</v>
      </c>
      <c r="L51" s="203">
        <v>21</v>
      </c>
      <c r="M51" s="203">
        <f>G51*(1+L51/100)</f>
        <v>0</v>
      </c>
      <c r="N51" s="203">
        <v>0</v>
      </c>
      <c r="O51" s="203">
        <f>ROUND(E51*N51,2)</f>
        <v>0</v>
      </c>
      <c r="P51" s="203">
        <v>0</v>
      </c>
      <c r="Q51" s="203">
        <f>ROUND(E51*P51,2)</f>
        <v>0</v>
      </c>
      <c r="R51" s="203"/>
      <c r="S51" s="203" t="s">
        <v>159</v>
      </c>
      <c r="T51" s="203" t="s">
        <v>159</v>
      </c>
      <c r="U51" s="203">
        <v>0.49</v>
      </c>
      <c r="V51" s="203">
        <f>ROUND(E51*U51,2)</f>
        <v>1.71</v>
      </c>
      <c r="W51" s="203"/>
      <c r="X51" s="203" t="s">
        <v>225</v>
      </c>
      <c r="Y51" s="204"/>
      <c r="Z51" s="204"/>
      <c r="AA51" s="204"/>
      <c r="AB51" s="204"/>
      <c r="AC51" s="204"/>
      <c r="AD51" s="204"/>
      <c r="AE51" s="204"/>
      <c r="AF51" s="204"/>
      <c r="AG51" s="204" t="s">
        <v>226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23</v>
      </c>
      <c r="B52" s="211" t="s">
        <v>231</v>
      </c>
      <c r="C52" s="212" t="s">
        <v>232</v>
      </c>
      <c r="D52" s="213" t="s">
        <v>210</v>
      </c>
      <c r="E52" s="214">
        <v>17.40692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159</v>
      </c>
      <c r="T52" s="203" t="s">
        <v>159</v>
      </c>
      <c r="U52" s="203">
        <v>0</v>
      </c>
      <c r="V52" s="203">
        <f>ROUND(E52*U52,2)</f>
        <v>0</v>
      </c>
      <c r="W52" s="203"/>
      <c r="X52" s="203" t="s">
        <v>225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226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12.8" outlineLevel="1">
      <c r="A53" s="210">
        <v>24</v>
      </c>
      <c r="B53" s="211" t="s">
        <v>233</v>
      </c>
      <c r="C53" s="212" t="s">
        <v>234</v>
      </c>
      <c r="D53" s="213" t="s">
        <v>210</v>
      </c>
      <c r="E53" s="214">
        <v>3.48138</v>
      </c>
      <c r="F53" s="215"/>
      <c r="G53" s="216">
        <f>ROUND(E53*F53,2)</f>
        <v>0</v>
      </c>
      <c r="H53" s="202"/>
      <c r="I53" s="203">
        <f>ROUND(E53*H53,2)</f>
        <v>0</v>
      </c>
      <c r="J53" s="202"/>
      <c r="K53" s="203">
        <f>ROUND(E53*J53,2)</f>
        <v>0</v>
      </c>
      <c r="L53" s="203">
        <v>21</v>
      </c>
      <c r="M53" s="203">
        <f>G53*(1+L53/100)</f>
        <v>0</v>
      </c>
      <c r="N53" s="203">
        <v>0</v>
      </c>
      <c r="O53" s="203">
        <f>ROUND(E53*N53,2)</f>
        <v>0</v>
      </c>
      <c r="P53" s="203">
        <v>0</v>
      </c>
      <c r="Q53" s="203">
        <f>ROUND(E53*P53,2)</f>
        <v>0</v>
      </c>
      <c r="R53" s="203"/>
      <c r="S53" s="203" t="s">
        <v>159</v>
      </c>
      <c r="T53" s="203" t="s">
        <v>159</v>
      </c>
      <c r="U53" s="203">
        <v>0</v>
      </c>
      <c r="V53" s="203">
        <f>ROUND(E53*U53,2)</f>
        <v>0</v>
      </c>
      <c r="W53" s="203"/>
      <c r="X53" s="203" t="s">
        <v>225</v>
      </c>
      <c r="Y53" s="204"/>
      <c r="Z53" s="204"/>
      <c r="AA53" s="204"/>
      <c r="AB53" s="204"/>
      <c r="AC53" s="204"/>
      <c r="AD53" s="204"/>
      <c r="AE53" s="204"/>
      <c r="AF53" s="204"/>
      <c r="AG53" s="204" t="s">
        <v>226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33" ht="12.8">
      <c r="A54" s="187" t="s">
        <v>154</v>
      </c>
      <c r="B54" s="188" t="s">
        <v>23</v>
      </c>
      <c r="C54" s="189" t="s">
        <v>24</v>
      </c>
      <c r="D54" s="190"/>
      <c r="E54" s="191"/>
      <c r="F54" s="192"/>
      <c r="G54" s="193">
        <f>SUMIF(AG55:AG55,"&lt;&gt;NOR",G55:G55)</f>
        <v>0</v>
      </c>
      <c r="H54" s="194"/>
      <c r="I54" s="194">
        <f>SUM(I55:I55)</f>
        <v>0</v>
      </c>
      <c r="J54" s="194"/>
      <c r="K54" s="194">
        <f>SUM(K55:K55)</f>
        <v>0</v>
      </c>
      <c r="L54" s="194"/>
      <c r="M54" s="194">
        <f>SUM(M55:M55)</f>
        <v>0</v>
      </c>
      <c r="N54" s="194"/>
      <c r="O54" s="194">
        <f>SUM(O55:O55)</f>
        <v>0</v>
      </c>
      <c r="P54" s="194"/>
      <c r="Q54" s="194">
        <f>SUM(Q55:Q55)</f>
        <v>0</v>
      </c>
      <c r="R54" s="194"/>
      <c r="S54" s="194"/>
      <c r="T54" s="194"/>
      <c r="U54" s="194"/>
      <c r="V54" s="194">
        <f>SUM(V55:V55)</f>
        <v>0</v>
      </c>
      <c r="W54" s="194"/>
      <c r="X54" s="194"/>
      <c r="AG54" t="s">
        <v>155</v>
      </c>
    </row>
    <row r="55" spans="1:60" ht="12.8" outlineLevel="1">
      <c r="A55" s="210">
        <v>25</v>
      </c>
      <c r="B55" s="211" t="s">
        <v>235</v>
      </c>
      <c r="C55" s="212" t="s">
        <v>236</v>
      </c>
      <c r="D55" s="213" t="s">
        <v>237</v>
      </c>
      <c r="E55" s="214">
        <v>1</v>
      </c>
      <c r="F55" s="215"/>
      <c r="G55" s="216">
        <f>ROUND(E55*F55,2)</f>
        <v>0</v>
      </c>
      <c r="H55" s="202"/>
      <c r="I55" s="203">
        <f>ROUND(E55*H55,2)</f>
        <v>0</v>
      </c>
      <c r="J55" s="202"/>
      <c r="K55" s="203">
        <f>ROUND(E55*J55,2)</f>
        <v>0</v>
      </c>
      <c r="L55" s="203">
        <v>21</v>
      </c>
      <c r="M55" s="203">
        <f>G55*(1+L55/100)</f>
        <v>0</v>
      </c>
      <c r="N55" s="203">
        <v>0</v>
      </c>
      <c r="O55" s="203">
        <f>ROUND(E55*N55,2)</f>
        <v>0</v>
      </c>
      <c r="P55" s="203">
        <v>0</v>
      </c>
      <c r="Q55" s="203">
        <f>ROUND(E55*P55,2)</f>
        <v>0</v>
      </c>
      <c r="R55" s="203"/>
      <c r="S55" s="203" t="s">
        <v>238</v>
      </c>
      <c r="T55" s="203" t="s">
        <v>219</v>
      </c>
      <c r="U55" s="203">
        <v>0</v>
      </c>
      <c r="V55" s="203">
        <f>ROUND(E55*U55,2)</f>
        <v>0</v>
      </c>
      <c r="W55" s="203"/>
      <c r="X55" s="203" t="s">
        <v>235</v>
      </c>
      <c r="Y55" s="204"/>
      <c r="Z55" s="204"/>
      <c r="AA55" s="204"/>
      <c r="AB55" s="204"/>
      <c r="AC55" s="204"/>
      <c r="AD55" s="204"/>
      <c r="AE55" s="204"/>
      <c r="AF55" s="204"/>
      <c r="AG55" s="204" t="s">
        <v>239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33" ht="12.8">
      <c r="A56" s="187" t="s">
        <v>154</v>
      </c>
      <c r="B56" s="188" t="s">
        <v>25</v>
      </c>
      <c r="C56" s="189" t="s">
        <v>26</v>
      </c>
      <c r="D56" s="190"/>
      <c r="E56" s="191"/>
      <c r="F56" s="192"/>
      <c r="G56" s="193">
        <f>SUMIF(AG57:AG57,"&lt;&gt;NOR",G57:G57)</f>
        <v>0</v>
      </c>
      <c r="H56" s="194"/>
      <c r="I56" s="194">
        <f>SUM(I57:I57)</f>
        <v>0</v>
      </c>
      <c r="J56" s="194"/>
      <c r="K56" s="194">
        <f>SUM(K57:K57)</f>
        <v>0</v>
      </c>
      <c r="L56" s="194"/>
      <c r="M56" s="194">
        <f>SUM(M57:M57)</f>
        <v>0</v>
      </c>
      <c r="N56" s="194"/>
      <c r="O56" s="194">
        <f>SUM(O57:O57)</f>
        <v>0</v>
      </c>
      <c r="P56" s="194"/>
      <c r="Q56" s="194">
        <f>SUM(Q57:Q57)</f>
        <v>0</v>
      </c>
      <c r="R56" s="194"/>
      <c r="S56" s="194"/>
      <c r="T56" s="194"/>
      <c r="U56" s="194"/>
      <c r="V56" s="194">
        <f>SUM(V57:V57)</f>
        <v>0</v>
      </c>
      <c r="W56" s="194"/>
      <c r="X56" s="194"/>
      <c r="AG56" t="s">
        <v>155</v>
      </c>
    </row>
    <row r="57" spans="1:60" ht="12.8" outlineLevel="1">
      <c r="A57" s="195">
        <v>26</v>
      </c>
      <c r="B57" s="196" t="s">
        <v>240</v>
      </c>
      <c r="C57" s="197" t="s">
        <v>241</v>
      </c>
      <c r="D57" s="198" t="s">
        <v>237</v>
      </c>
      <c r="E57" s="199">
        <v>1</v>
      </c>
      <c r="F57" s="200"/>
      <c r="G57" s="201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</v>
      </c>
      <c r="O57" s="203">
        <f>ROUND(E57*N57,2)</f>
        <v>0</v>
      </c>
      <c r="P57" s="203">
        <v>0</v>
      </c>
      <c r="Q57" s="203">
        <f>ROUND(E57*P57,2)</f>
        <v>0</v>
      </c>
      <c r="R57" s="203"/>
      <c r="S57" s="203" t="s">
        <v>238</v>
      </c>
      <c r="T57" s="203" t="s">
        <v>219</v>
      </c>
      <c r="U57" s="203">
        <v>0</v>
      </c>
      <c r="V57" s="203">
        <f>ROUND(E57*U57,2)</f>
        <v>0</v>
      </c>
      <c r="W57" s="203"/>
      <c r="X57" s="203" t="s">
        <v>235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239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33" ht="12.8">
      <c r="A58" s="164"/>
      <c r="B58" s="170"/>
      <c r="C58" s="220"/>
      <c r="D58" s="172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AE58">
        <v>15</v>
      </c>
      <c r="AF58">
        <v>21</v>
      </c>
      <c r="AG58" t="s">
        <v>141</v>
      </c>
    </row>
    <row r="59" spans="1:33" ht="12.8">
      <c r="A59" s="221"/>
      <c r="B59" s="222" t="s">
        <v>20</v>
      </c>
      <c r="C59" s="223"/>
      <c r="D59" s="224"/>
      <c r="E59" s="225"/>
      <c r="F59" s="225"/>
      <c r="G59" s="226">
        <f>G8+G18+G21+G29+G31+G40+G42+G48+G54+G56</f>
        <v>0</v>
      </c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AE59">
        <f>SUMIF(L7:L57,AE58,G7:G57)</f>
        <v>0</v>
      </c>
      <c r="AF59">
        <f>SUMIF(L7:L57,AF58,G7:G57)</f>
        <v>0</v>
      </c>
      <c r="AG59" t="s">
        <v>242</v>
      </c>
    </row>
    <row r="60" spans="1:24" ht="12.8">
      <c r="A60" s="164"/>
      <c r="B60" s="170"/>
      <c r="C60" s="220"/>
      <c r="D60" s="172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</row>
    <row r="61" spans="1:24" ht="12.8">
      <c r="A61" s="164"/>
      <c r="B61" s="170"/>
      <c r="C61" s="220"/>
      <c r="D61" s="172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</row>
    <row r="62" spans="1:24" ht="12.8">
      <c r="A62" s="227" t="s">
        <v>243</v>
      </c>
      <c r="B62" s="227"/>
      <c r="C62" s="227"/>
      <c r="D62" s="172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</row>
    <row r="63" spans="1:33" ht="12.8">
      <c r="A63" s="228"/>
      <c r="B63" s="228"/>
      <c r="C63" s="228"/>
      <c r="D63" s="228"/>
      <c r="E63" s="228"/>
      <c r="F63" s="228"/>
      <c r="G63" s="228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AG63" t="s">
        <v>244</v>
      </c>
    </row>
    <row r="64" spans="1:24" ht="12.8">
      <c r="A64" s="228"/>
      <c r="B64" s="228"/>
      <c r="C64" s="228"/>
      <c r="D64" s="228"/>
      <c r="E64" s="228"/>
      <c r="F64" s="228"/>
      <c r="G64" s="228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</row>
    <row r="65" spans="1:24" ht="12.8">
      <c r="A65" s="228"/>
      <c r="B65" s="228"/>
      <c r="C65" s="228"/>
      <c r="D65" s="228"/>
      <c r="E65" s="228"/>
      <c r="F65" s="228"/>
      <c r="G65" s="228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</row>
    <row r="66" spans="1:24" ht="12.8">
      <c r="A66" s="228"/>
      <c r="B66" s="228"/>
      <c r="C66" s="228"/>
      <c r="D66" s="228"/>
      <c r="E66" s="228"/>
      <c r="F66" s="228"/>
      <c r="G66" s="228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</row>
    <row r="67" spans="1:24" ht="12.8">
      <c r="A67" s="228"/>
      <c r="B67" s="228"/>
      <c r="C67" s="228"/>
      <c r="D67" s="228"/>
      <c r="E67" s="228"/>
      <c r="F67" s="228"/>
      <c r="G67" s="228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</row>
    <row r="68" spans="1:24" ht="12.8">
      <c r="A68" s="164"/>
      <c r="B68" s="170"/>
      <c r="C68" s="220"/>
      <c r="D68" s="172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</row>
    <row r="69" spans="3:33" ht="12.8">
      <c r="C69" s="229"/>
      <c r="D69" s="112"/>
      <c r="AG69" t="s">
        <v>245</v>
      </c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</sheetData>
  <mergeCells count="6">
    <mergeCell ref="A1:G1"/>
    <mergeCell ref="C2:G2"/>
    <mergeCell ref="C3:G3"/>
    <mergeCell ref="C4:G4"/>
    <mergeCell ref="A62:C62"/>
    <mergeCell ref="A63:G67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129"/>
  <sheetViews>
    <sheetView workbookViewId="0" topLeftCell="A1">
      <pane ySplit="7" topLeftCell="A98" activePane="bottomLeft" state="frozen"/>
      <selection pane="topLeft" activeCell="A1" sqref="A1"/>
      <selection pane="bottomLeft" activeCell="A119" sqref="A119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52</v>
      </c>
      <c r="C3" s="176" t="s">
        <v>53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50</v>
      </c>
      <c r="C4" s="179" t="s">
        <v>51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56</v>
      </c>
      <c r="C8" s="189" t="s">
        <v>74</v>
      </c>
      <c r="D8" s="190"/>
      <c r="E8" s="191"/>
      <c r="F8" s="192"/>
      <c r="G8" s="193">
        <f>SUMIF(AG9:AG18,"&lt;&gt;NOR",G9:G18)</f>
        <v>0</v>
      </c>
      <c r="H8" s="194"/>
      <c r="I8" s="194">
        <f>SUM(I9:I18)</f>
        <v>0</v>
      </c>
      <c r="J8" s="194"/>
      <c r="K8" s="194">
        <f>SUM(K9:K18)</f>
        <v>0</v>
      </c>
      <c r="L8" s="194"/>
      <c r="M8" s="194">
        <f>SUM(M9:M18)</f>
        <v>0</v>
      </c>
      <c r="N8" s="194"/>
      <c r="O8" s="194">
        <f>SUM(O9:O18)</f>
        <v>1.23</v>
      </c>
      <c r="P8" s="194"/>
      <c r="Q8" s="194">
        <f>SUM(Q9:Q18)</f>
        <v>0</v>
      </c>
      <c r="R8" s="194"/>
      <c r="S8" s="194"/>
      <c r="T8" s="194"/>
      <c r="U8" s="194"/>
      <c r="V8" s="194">
        <f>SUM(V9:V18)</f>
        <v>18.91</v>
      </c>
      <c r="W8" s="194"/>
      <c r="X8" s="194"/>
      <c r="AG8" t="s">
        <v>155</v>
      </c>
    </row>
    <row r="9" spans="1:60" ht="19.4" outlineLevel="1">
      <c r="A9" s="195">
        <v>1</v>
      </c>
      <c r="B9" s="196" t="s">
        <v>246</v>
      </c>
      <c r="C9" s="197" t="s">
        <v>247</v>
      </c>
      <c r="D9" s="198" t="s">
        <v>158</v>
      </c>
      <c r="E9" s="199">
        <v>11.7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0.07454</v>
      </c>
      <c r="O9" s="203">
        <f>ROUND(E9*N9,2)</f>
        <v>0.87</v>
      </c>
      <c r="P9" s="203">
        <v>0</v>
      </c>
      <c r="Q9" s="203">
        <f>ROUND(E9*P9,2)</f>
        <v>0</v>
      </c>
      <c r="R9" s="203"/>
      <c r="S9" s="203" t="s">
        <v>159</v>
      </c>
      <c r="T9" s="203" t="s">
        <v>159</v>
      </c>
      <c r="U9" s="203">
        <v>0.535</v>
      </c>
      <c r="V9" s="203">
        <f>ROUND(E9*U9,2)</f>
        <v>6.26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161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05"/>
      <c r="B10" s="206"/>
      <c r="C10" s="207" t="s">
        <v>248</v>
      </c>
      <c r="D10" s="208"/>
      <c r="E10" s="209">
        <v>11.7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 t="s">
        <v>163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195">
        <v>2</v>
      </c>
      <c r="B11" s="196" t="s">
        <v>249</v>
      </c>
      <c r="C11" s="197" t="s">
        <v>250</v>
      </c>
      <c r="D11" s="198" t="s">
        <v>178</v>
      </c>
      <c r="E11" s="199">
        <v>6.5</v>
      </c>
      <c r="F11" s="200"/>
      <c r="G11" s="201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0.00102</v>
      </c>
      <c r="O11" s="203">
        <f>ROUND(E11*N11,2)</f>
        <v>0.01</v>
      </c>
      <c r="P11" s="203">
        <v>0</v>
      </c>
      <c r="Q11" s="203">
        <f>ROUND(E11*P11,2)</f>
        <v>0</v>
      </c>
      <c r="R11" s="203"/>
      <c r="S11" s="203" t="s">
        <v>159</v>
      </c>
      <c r="T11" s="203" t="s">
        <v>159</v>
      </c>
      <c r="U11" s="203">
        <v>0.223</v>
      </c>
      <c r="V11" s="203">
        <f>ROUND(E11*U11,2)</f>
        <v>1.45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161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05"/>
      <c r="B12" s="206"/>
      <c r="C12" s="207" t="s">
        <v>251</v>
      </c>
      <c r="D12" s="208"/>
      <c r="E12" s="209">
        <v>6.5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4"/>
      <c r="Z12" s="204"/>
      <c r="AA12" s="204"/>
      <c r="AB12" s="204"/>
      <c r="AC12" s="204"/>
      <c r="AD12" s="204"/>
      <c r="AE12" s="204"/>
      <c r="AF12" s="204"/>
      <c r="AG12" s="204" t="s">
        <v>163</v>
      </c>
      <c r="AH12" s="204">
        <v>0</v>
      </c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9.4" outlineLevel="1">
      <c r="A13" s="195">
        <v>3</v>
      </c>
      <c r="B13" s="196" t="s">
        <v>252</v>
      </c>
      <c r="C13" s="197" t="s">
        <v>253</v>
      </c>
      <c r="D13" s="198" t="s">
        <v>158</v>
      </c>
      <c r="E13" s="199">
        <v>11.7</v>
      </c>
      <c r="F13" s="200"/>
      <c r="G13" s="201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0.02919</v>
      </c>
      <c r="O13" s="203">
        <f>ROUND(E13*N13,2)</f>
        <v>0.34</v>
      </c>
      <c r="P13" s="203">
        <v>0</v>
      </c>
      <c r="Q13" s="203">
        <f>ROUND(E13*P13,2)</f>
        <v>0</v>
      </c>
      <c r="R13" s="203"/>
      <c r="S13" s="203" t="s">
        <v>159</v>
      </c>
      <c r="T13" s="203" t="s">
        <v>159</v>
      </c>
      <c r="U13" s="203">
        <v>0.948</v>
      </c>
      <c r="V13" s="203">
        <f>ROUND(E13*U13,2)</f>
        <v>11.09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161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05"/>
      <c r="B14" s="206"/>
      <c r="C14" s="207" t="s">
        <v>248</v>
      </c>
      <c r="D14" s="208"/>
      <c r="E14" s="209">
        <v>11.7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4"/>
      <c r="Z14" s="204"/>
      <c r="AA14" s="204"/>
      <c r="AB14" s="204"/>
      <c r="AC14" s="204"/>
      <c r="AD14" s="204"/>
      <c r="AE14" s="204"/>
      <c r="AF14" s="204"/>
      <c r="AG14" s="204" t="s">
        <v>163</v>
      </c>
      <c r="AH14" s="204">
        <v>0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195">
        <v>4</v>
      </c>
      <c r="B15" s="196" t="s">
        <v>254</v>
      </c>
      <c r="C15" s="197" t="s">
        <v>255</v>
      </c>
      <c r="D15" s="198" t="s">
        <v>210</v>
      </c>
      <c r="E15" s="199">
        <v>0.00581</v>
      </c>
      <c r="F15" s="200"/>
      <c r="G15" s="201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0.01954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159</v>
      </c>
      <c r="T15" s="203" t="s">
        <v>159</v>
      </c>
      <c r="U15" s="203">
        <v>18.175</v>
      </c>
      <c r="V15" s="203">
        <f>ROUND(E15*U15,2)</f>
        <v>0.11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161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05"/>
      <c r="B16" s="206"/>
      <c r="C16" s="207" t="s">
        <v>256</v>
      </c>
      <c r="D16" s="208"/>
      <c r="E16" s="209">
        <v>0.00581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4"/>
      <c r="Z16" s="204"/>
      <c r="AA16" s="204"/>
      <c r="AB16" s="204"/>
      <c r="AC16" s="204"/>
      <c r="AD16" s="204"/>
      <c r="AE16" s="204"/>
      <c r="AF16" s="204"/>
      <c r="AG16" s="204" t="s">
        <v>163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9.4" outlineLevel="1">
      <c r="A17" s="195">
        <v>5</v>
      </c>
      <c r="B17" s="196" t="s">
        <v>257</v>
      </c>
      <c r="C17" s="197" t="s">
        <v>258</v>
      </c>
      <c r="D17" s="198" t="s">
        <v>218</v>
      </c>
      <c r="E17" s="199">
        <v>5.808</v>
      </c>
      <c r="F17" s="200"/>
      <c r="G17" s="201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0.001</v>
      </c>
      <c r="O17" s="203">
        <f>ROUND(E17*N17,2)</f>
        <v>0.01</v>
      </c>
      <c r="P17" s="203">
        <v>0</v>
      </c>
      <c r="Q17" s="203">
        <f>ROUND(E17*P17,2)</f>
        <v>0</v>
      </c>
      <c r="R17" s="203" t="s">
        <v>182</v>
      </c>
      <c r="S17" s="203" t="s">
        <v>159</v>
      </c>
      <c r="T17" s="203" t="s">
        <v>159</v>
      </c>
      <c r="U17" s="203">
        <v>0</v>
      </c>
      <c r="V17" s="203">
        <f>ROUND(E17*U17,2)</f>
        <v>0</v>
      </c>
      <c r="W17" s="203"/>
      <c r="X17" s="203" t="s">
        <v>183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184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05"/>
      <c r="B18" s="206"/>
      <c r="C18" s="207" t="s">
        <v>259</v>
      </c>
      <c r="D18" s="208"/>
      <c r="E18" s="209">
        <v>5.808</v>
      </c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4"/>
      <c r="Z18" s="204"/>
      <c r="AA18" s="204"/>
      <c r="AB18" s="204"/>
      <c r="AC18" s="204"/>
      <c r="AD18" s="204"/>
      <c r="AE18" s="204"/>
      <c r="AF18" s="204"/>
      <c r="AG18" s="204" t="s">
        <v>163</v>
      </c>
      <c r="AH18" s="204">
        <v>0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33" ht="12.8">
      <c r="A19" s="187" t="s">
        <v>154</v>
      </c>
      <c r="B19" s="188" t="s">
        <v>82</v>
      </c>
      <c r="C19" s="189" t="s">
        <v>83</v>
      </c>
      <c r="D19" s="190"/>
      <c r="E19" s="191"/>
      <c r="F19" s="192"/>
      <c r="G19" s="193">
        <f>SUMIF(AG20:AG29,"&lt;&gt;NOR",G20:G29)</f>
        <v>0</v>
      </c>
      <c r="H19" s="194"/>
      <c r="I19" s="194">
        <f>SUM(I20:I29)</f>
        <v>0</v>
      </c>
      <c r="J19" s="194"/>
      <c r="K19" s="194">
        <f>SUM(K20:K29)</f>
        <v>0</v>
      </c>
      <c r="L19" s="194"/>
      <c r="M19" s="194">
        <f>SUM(M20:M29)</f>
        <v>0</v>
      </c>
      <c r="N19" s="194"/>
      <c r="O19" s="194">
        <f>SUM(O20:O29)</f>
        <v>0.37</v>
      </c>
      <c r="P19" s="194"/>
      <c r="Q19" s="194">
        <f>SUM(Q20:Q29)</f>
        <v>0</v>
      </c>
      <c r="R19" s="194"/>
      <c r="S19" s="194"/>
      <c r="T19" s="194"/>
      <c r="U19" s="194"/>
      <c r="V19" s="194">
        <f>SUM(V20:V29)</f>
        <v>15.4</v>
      </c>
      <c r="W19" s="194"/>
      <c r="X19" s="194"/>
      <c r="AG19" t="s">
        <v>155</v>
      </c>
    </row>
    <row r="20" spans="1:60" ht="12.8" outlineLevel="1">
      <c r="A20" s="195">
        <v>6</v>
      </c>
      <c r="B20" s="196" t="s">
        <v>260</v>
      </c>
      <c r="C20" s="197" t="s">
        <v>261</v>
      </c>
      <c r="D20" s="198" t="s">
        <v>158</v>
      </c>
      <c r="E20" s="199">
        <v>22.844</v>
      </c>
      <c r="F20" s="200"/>
      <c r="G20" s="201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0.008</v>
      </c>
      <c r="O20" s="203">
        <f>ROUND(E20*N20,2)</f>
        <v>0.18</v>
      </c>
      <c r="P20" s="203">
        <v>0</v>
      </c>
      <c r="Q20" s="203">
        <f>ROUND(E20*P20,2)</f>
        <v>0</v>
      </c>
      <c r="R20" s="203"/>
      <c r="S20" s="203" t="s">
        <v>159</v>
      </c>
      <c r="T20" s="203" t="s">
        <v>159</v>
      </c>
      <c r="U20" s="203">
        <v>0.111</v>
      </c>
      <c r="V20" s="203">
        <f>ROUND(E20*U20,2)</f>
        <v>2.54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161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05"/>
      <c r="B21" s="206"/>
      <c r="C21" s="207" t="s">
        <v>262</v>
      </c>
      <c r="D21" s="208"/>
      <c r="E21" s="209">
        <v>22.844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4"/>
      <c r="AA21" s="204"/>
      <c r="AB21" s="204"/>
      <c r="AC21" s="204"/>
      <c r="AD21" s="204"/>
      <c r="AE21" s="204"/>
      <c r="AF21" s="204"/>
      <c r="AG21" s="204" t="s">
        <v>163</v>
      </c>
      <c r="AH21" s="204">
        <v>0</v>
      </c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2.8" outlineLevel="1">
      <c r="A22" s="195">
        <v>7</v>
      </c>
      <c r="B22" s="196" t="s">
        <v>263</v>
      </c>
      <c r="C22" s="197" t="s">
        <v>264</v>
      </c>
      <c r="D22" s="198" t="s">
        <v>178</v>
      </c>
      <c r="E22" s="199">
        <v>9.6</v>
      </c>
      <c r="F22" s="200"/>
      <c r="G22" s="201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0.00371</v>
      </c>
      <c r="O22" s="203">
        <f>ROUND(E22*N22,2)</f>
        <v>0.04</v>
      </c>
      <c r="P22" s="203">
        <v>0</v>
      </c>
      <c r="Q22" s="203">
        <f>ROUND(E22*P22,2)</f>
        <v>0</v>
      </c>
      <c r="R22" s="203"/>
      <c r="S22" s="203" t="s">
        <v>159</v>
      </c>
      <c r="T22" s="203" t="s">
        <v>159</v>
      </c>
      <c r="U22" s="203">
        <v>0.1818</v>
      </c>
      <c r="V22" s="203">
        <f>ROUND(E22*U22,2)</f>
        <v>1.75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161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05"/>
      <c r="B23" s="206"/>
      <c r="C23" s="207" t="s">
        <v>265</v>
      </c>
      <c r="D23" s="208"/>
      <c r="E23" s="209">
        <v>9.6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/>
      <c r="Z23" s="204"/>
      <c r="AA23" s="204"/>
      <c r="AB23" s="204"/>
      <c r="AC23" s="204"/>
      <c r="AD23" s="204"/>
      <c r="AE23" s="204"/>
      <c r="AF23" s="204"/>
      <c r="AG23" s="204" t="s">
        <v>163</v>
      </c>
      <c r="AH23" s="204">
        <v>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8</v>
      </c>
      <c r="B24" s="211" t="s">
        <v>266</v>
      </c>
      <c r="C24" s="212" t="s">
        <v>267</v>
      </c>
      <c r="D24" s="213" t="s">
        <v>158</v>
      </c>
      <c r="E24" s="214">
        <v>8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0.0003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159</v>
      </c>
      <c r="T24" s="203" t="s">
        <v>159</v>
      </c>
      <c r="U24" s="203">
        <v>0.089</v>
      </c>
      <c r="V24" s="203">
        <f>ROUND(E24*U24,2)</f>
        <v>0.71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161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9.4" outlineLevel="1">
      <c r="A25" s="210">
        <v>9</v>
      </c>
      <c r="B25" s="211" t="s">
        <v>268</v>
      </c>
      <c r="C25" s="212" t="s">
        <v>269</v>
      </c>
      <c r="D25" s="213" t="s">
        <v>158</v>
      </c>
      <c r="E25" s="214">
        <v>8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0.00455</v>
      </c>
      <c r="O25" s="203">
        <f>ROUND(E25*N25,2)</f>
        <v>0.04</v>
      </c>
      <c r="P25" s="203">
        <v>0</v>
      </c>
      <c r="Q25" s="203">
        <f>ROUND(E25*P25,2)</f>
        <v>0</v>
      </c>
      <c r="R25" s="203"/>
      <c r="S25" s="203" t="s">
        <v>159</v>
      </c>
      <c r="T25" s="203" t="s">
        <v>159</v>
      </c>
      <c r="U25" s="203">
        <v>0.315</v>
      </c>
      <c r="V25" s="203">
        <f>ROUND(E25*U25,2)</f>
        <v>2.52</v>
      </c>
      <c r="W25" s="203"/>
      <c r="X25" s="203" t="s">
        <v>160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161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195">
        <v>10</v>
      </c>
      <c r="B26" s="196" t="s">
        <v>270</v>
      </c>
      <c r="C26" s="197" t="s">
        <v>271</v>
      </c>
      <c r="D26" s="198" t="s">
        <v>158</v>
      </c>
      <c r="E26" s="199">
        <v>25.04</v>
      </c>
      <c r="F26" s="200"/>
      <c r="G26" s="201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0.0003</v>
      </c>
      <c r="O26" s="203">
        <f>ROUND(E26*N26,2)</f>
        <v>0.01</v>
      </c>
      <c r="P26" s="203">
        <v>0</v>
      </c>
      <c r="Q26" s="203">
        <f>ROUND(E26*P26,2)</f>
        <v>0</v>
      </c>
      <c r="R26" s="203"/>
      <c r="S26" s="203" t="s">
        <v>159</v>
      </c>
      <c r="T26" s="203" t="s">
        <v>159</v>
      </c>
      <c r="U26" s="203">
        <v>0.07</v>
      </c>
      <c r="V26" s="203">
        <f>ROUND(E26*U26,2)</f>
        <v>1.75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161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05"/>
      <c r="B27" s="206"/>
      <c r="C27" s="207" t="s">
        <v>248</v>
      </c>
      <c r="D27" s="208"/>
      <c r="E27" s="209">
        <v>11.7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04"/>
      <c r="AA27" s="204"/>
      <c r="AB27" s="204"/>
      <c r="AC27" s="204"/>
      <c r="AD27" s="204"/>
      <c r="AE27" s="204"/>
      <c r="AF27" s="204"/>
      <c r="AG27" s="204" t="s">
        <v>163</v>
      </c>
      <c r="AH27" s="204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60" ht="12.8" outlineLevel="1">
      <c r="A28" s="205"/>
      <c r="B28" s="206"/>
      <c r="C28" s="207" t="s">
        <v>272</v>
      </c>
      <c r="D28" s="208"/>
      <c r="E28" s="209">
        <v>13.34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4"/>
      <c r="Z28" s="204"/>
      <c r="AA28" s="204"/>
      <c r="AB28" s="204"/>
      <c r="AC28" s="204"/>
      <c r="AD28" s="204"/>
      <c r="AE28" s="204"/>
      <c r="AF28" s="204"/>
      <c r="AG28" s="204" t="s">
        <v>163</v>
      </c>
      <c r="AH28" s="204">
        <v>0</v>
      </c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11</v>
      </c>
      <c r="B29" s="211" t="s">
        <v>273</v>
      </c>
      <c r="C29" s="212" t="s">
        <v>274</v>
      </c>
      <c r="D29" s="213" t="s">
        <v>158</v>
      </c>
      <c r="E29" s="214">
        <v>25.04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0.0041</v>
      </c>
      <c r="O29" s="203">
        <f>ROUND(E29*N29,2)</f>
        <v>0.1</v>
      </c>
      <c r="P29" s="203">
        <v>0</v>
      </c>
      <c r="Q29" s="203">
        <f>ROUND(E29*P29,2)</f>
        <v>0</v>
      </c>
      <c r="R29" s="203"/>
      <c r="S29" s="203" t="s">
        <v>159</v>
      </c>
      <c r="T29" s="203" t="s">
        <v>159</v>
      </c>
      <c r="U29" s="203">
        <v>0.245</v>
      </c>
      <c r="V29" s="203">
        <f>ROUND(E29*U29,2)</f>
        <v>6.13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161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33" ht="12.8">
      <c r="A30" s="187" t="s">
        <v>154</v>
      </c>
      <c r="B30" s="188" t="s">
        <v>86</v>
      </c>
      <c r="C30" s="189" t="s">
        <v>87</v>
      </c>
      <c r="D30" s="190"/>
      <c r="E30" s="191"/>
      <c r="F30" s="192"/>
      <c r="G30" s="193">
        <f>SUMIF(AG31:AG32,"&lt;&gt;NOR",G31:G32)</f>
        <v>0</v>
      </c>
      <c r="H30" s="194"/>
      <c r="I30" s="194">
        <f>SUM(I31:I32)</f>
        <v>0</v>
      </c>
      <c r="J30" s="194"/>
      <c r="K30" s="194">
        <f>SUM(K31:K32)</f>
        <v>0</v>
      </c>
      <c r="L30" s="194"/>
      <c r="M30" s="194">
        <f>SUM(M31:M32)</f>
        <v>0</v>
      </c>
      <c r="N30" s="194"/>
      <c r="O30" s="194">
        <f>SUM(O31:O32)</f>
        <v>0.04</v>
      </c>
      <c r="P30" s="194"/>
      <c r="Q30" s="194">
        <f>SUM(Q31:Q32)</f>
        <v>0</v>
      </c>
      <c r="R30" s="194"/>
      <c r="S30" s="194"/>
      <c r="T30" s="194"/>
      <c r="U30" s="194"/>
      <c r="V30" s="194">
        <f>SUM(V31:V32)</f>
        <v>1.86</v>
      </c>
      <c r="W30" s="194"/>
      <c r="X30" s="194"/>
      <c r="AG30" t="s">
        <v>155</v>
      </c>
    </row>
    <row r="31" spans="1:60" ht="12.8" outlineLevel="1">
      <c r="A31" s="210">
        <v>12</v>
      </c>
      <c r="B31" s="211" t="s">
        <v>275</v>
      </c>
      <c r="C31" s="212" t="s">
        <v>276</v>
      </c>
      <c r="D31" s="213" t="s">
        <v>181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0.01897</v>
      </c>
      <c r="O31" s="203">
        <f>ROUND(E31*N31,2)</f>
        <v>0.02</v>
      </c>
      <c r="P31" s="203">
        <v>0</v>
      </c>
      <c r="Q31" s="203">
        <f>ROUND(E31*P31,2)</f>
        <v>0</v>
      </c>
      <c r="R31" s="203"/>
      <c r="S31" s="203" t="s">
        <v>159</v>
      </c>
      <c r="T31" s="203" t="s">
        <v>159</v>
      </c>
      <c r="U31" s="203">
        <v>1.86</v>
      </c>
      <c r="V31" s="203">
        <f>ROUND(E31*U31,2)</f>
        <v>1.86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161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9.4" outlineLevel="1">
      <c r="A32" s="210">
        <v>13</v>
      </c>
      <c r="B32" s="211" t="s">
        <v>277</v>
      </c>
      <c r="C32" s="212" t="s">
        <v>278</v>
      </c>
      <c r="D32" s="213" t="s">
        <v>181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0.0199</v>
      </c>
      <c r="O32" s="203">
        <f>ROUND(E32*N32,2)</f>
        <v>0.02</v>
      </c>
      <c r="P32" s="203">
        <v>0</v>
      </c>
      <c r="Q32" s="203">
        <f>ROUND(E32*P32,2)</f>
        <v>0</v>
      </c>
      <c r="R32" s="203" t="s">
        <v>182</v>
      </c>
      <c r="S32" s="203" t="s">
        <v>159</v>
      </c>
      <c r="T32" s="203" t="s">
        <v>159</v>
      </c>
      <c r="U32" s="203">
        <v>0</v>
      </c>
      <c r="V32" s="203">
        <f>ROUND(E32*U32,2)</f>
        <v>0</v>
      </c>
      <c r="W32" s="203"/>
      <c r="X32" s="203" t="s">
        <v>183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33" ht="12.8">
      <c r="A33" s="187" t="s">
        <v>154</v>
      </c>
      <c r="B33" s="188" t="s">
        <v>90</v>
      </c>
      <c r="C33" s="189" t="s">
        <v>91</v>
      </c>
      <c r="D33" s="190"/>
      <c r="E33" s="191"/>
      <c r="F33" s="192"/>
      <c r="G33" s="193">
        <f>SUMIF(AG34:AG46,"&lt;&gt;NOR",G34:G46)</f>
        <v>0</v>
      </c>
      <c r="H33" s="194"/>
      <c r="I33" s="194">
        <f>SUM(I34:I46)</f>
        <v>0</v>
      </c>
      <c r="J33" s="194"/>
      <c r="K33" s="194">
        <f>SUM(K34:K46)</f>
        <v>0</v>
      </c>
      <c r="L33" s="194"/>
      <c r="M33" s="194">
        <f>SUM(M34:M46)</f>
        <v>0</v>
      </c>
      <c r="N33" s="194"/>
      <c r="O33" s="194">
        <f>SUM(O34:O46)</f>
        <v>0.01</v>
      </c>
      <c r="P33" s="194"/>
      <c r="Q33" s="194">
        <f>SUM(Q34:Q46)</f>
        <v>4.06</v>
      </c>
      <c r="R33" s="194"/>
      <c r="S33" s="194"/>
      <c r="T33" s="194"/>
      <c r="U33" s="194"/>
      <c r="V33" s="194">
        <f>SUM(V34:V46)</f>
        <v>18.52</v>
      </c>
      <c r="W33" s="194"/>
      <c r="X33" s="194"/>
      <c r="AG33" t="s">
        <v>155</v>
      </c>
    </row>
    <row r="34" spans="1:60" ht="12.8" outlineLevel="1">
      <c r="A34" s="195">
        <v>14</v>
      </c>
      <c r="B34" s="196" t="s">
        <v>279</v>
      </c>
      <c r="C34" s="197" t="s">
        <v>280</v>
      </c>
      <c r="D34" s="198" t="s">
        <v>158</v>
      </c>
      <c r="E34" s="199">
        <v>19.022</v>
      </c>
      <c r="F34" s="200"/>
      <c r="G34" s="201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</v>
      </c>
      <c r="O34" s="203">
        <f>ROUND(E34*N34,2)</f>
        <v>0</v>
      </c>
      <c r="P34" s="203">
        <v>0.068</v>
      </c>
      <c r="Q34" s="203">
        <f>ROUND(E34*P34,2)</f>
        <v>1.29</v>
      </c>
      <c r="R34" s="203"/>
      <c r="S34" s="203" t="s">
        <v>159</v>
      </c>
      <c r="T34" s="203" t="s">
        <v>159</v>
      </c>
      <c r="U34" s="203">
        <v>0.3</v>
      </c>
      <c r="V34" s="203">
        <f>ROUND(E34*U34,2)</f>
        <v>5.71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161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05"/>
      <c r="B35" s="206"/>
      <c r="C35" s="207" t="s">
        <v>281</v>
      </c>
      <c r="D35" s="208"/>
      <c r="E35" s="209">
        <v>19.022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4"/>
      <c r="Z35" s="204"/>
      <c r="AA35" s="204"/>
      <c r="AB35" s="204"/>
      <c r="AC35" s="204"/>
      <c r="AD35" s="204"/>
      <c r="AE35" s="204"/>
      <c r="AF35" s="204"/>
      <c r="AG35" s="204" t="s">
        <v>163</v>
      </c>
      <c r="AH35" s="204">
        <v>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195">
        <v>15</v>
      </c>
      <c r="B36" s="196" t="s">
        <v>282</v>
      </c>
      <c r="C36" s="197" t="s">
        <v>283</v>
      </c>
      <c r="D36" s="198" t="s">
        <v>158</v>
      </c>
      <c r="E36" s="199">
        <v>11.3325</v>
      </c>
      <c r="F36" s="200"/>
      <c r="G36" s="201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0.00067</v>
      </c>
      <c r="O36" s="203">
        <f>ROUND(E36*N36,2)</f>
        <v>0.01</v>
      </c>
      <c r="P36" s="203">
        <v>0.18</v>
      </c>
      <c r="Q36" s="203">
        <f>ROUND(E36*P36,2)</f>
        <v>2.04</v>
      </c>
      <c r="R36" s="203"/>
      <c r="S36" s="203" t="s">
        <v>159</v>
      </c>
      <c r="T36" s="203" t="s">
        <v>159</v>
      </c>
      <c r="U36" s="203">
        <v>0.232</v>
      </c>
      <c r="V36" s="203">
        <f>ROUND(E36*U36,2)</f>
        <v>2.63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161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05"/>
      <c r="B37" s="206"/>
      <c r="C37" s="207" t="s">
        <v>284</v>
      </c>
      <c r="D37" s="208"/>
      <c r="E37" s="209">
        <v>11.3325</v>
      </c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4"/>
      <c r="Z37" s="204"/>
      <c r="AA37" s="204"/>
      <c r="AB37" s="204"/>
      <c r="AC37" s="204"/>
      <c r="AD37" s="204"/>
      <c r="AE37" s="204"/>
      <c r="AF37" s="204"/>
      <c r="AG37" s="204" t="s">
        <v>163</v>
      </c>
      <c r="AH37" s="204">
        <v>0</v>
      </c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195">
        <v>16</v>
      </c>
      <c r="B38" s="196" t="s">
        <v>285</v>
      </c>
      <c r="C38" s="197" t="s">
        <v>286</v>
      </c>
      <c r="D38" s="198" t="s">
        <v>158</v>
      </c>
      <c r="E38" s="199">
        <v>1.7574</v>
      </c>
      <c r="F38" s="200"/>
      <c r="G38" s="201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0.00055</v>
      </c>
      <c r="O38" s="203">
        <f>ROUND(E38*N38,2)</f>
        <v>0</v>
      </c>
      <c r="P38" s="203">
        <v>0.117</v>
      </c>
      <c r="Q38" s="203">
        <f>ROUND(E38*P38,2)</f>
        <v>0.21</v>
      </c>
      <c r="R38" s="203"/>
      <c r="S38" s="203" t="s">
        <v>159</v>
      </c>
      <c r="T38" s="203" t="s">
        <v>159</v>
      </c>
      <c r="U38" s="203">
        <v>0.335</v>
      </c>
      <c r="V38" s="203">
        <f>ROUND(E38*U38,2)</f>
        <v>0.59</v>
      </c>
      <c r="W38" s="203"/>
      <c r="X38" s="203" t="s">
        <v>160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161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2.8" outlineLevel="1">
      <c r="A39" s="205"/>
      <c r="B39" s="206"/>
      <c r="C39" s="207" t="s">
        <v>287</v>
      </c>
      <c r="D39" s="208"/>
      <c r="E39" s="209">
        <v>1.7574</v>
      </c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4"/>
      <c r="Z39" s="204"/>
      <c r="AA39" s="204"/>
      <c r="AB39" s="204"/>
      <c r="AC39" s="204"/>
      <c r="AD39" s="204"/>
      <c r="AE39" s="204"/>
      <c r="AF39" s="204"/>
      <c r="AG39" s="204" t="s">
        <v>163</v>
      </c>
      <c r="AH39" s="204">
        <v>0</v>
      </c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9.4" outlineLevel="1">
      <c r="A40" s="195">
        <v>17</v>
      </c>
      <c r="B40" s="196" t="s">
        <v>288</v>
      </c>
      <c r="C40" s="197" t="s">
        <v>289</v>
      </c>
      <c r="D40" s="198" t="s">
        <v>158</v>
      </c>
      <c r="E40" s="199">
        <v>5.364</v>
      </c>
      <c r="F40" s="200"/>
      <c r="G40" s="201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</v>
      </c>
      <c r="O40" s="203">
        <f>ROUND(E40*N40,2)</f>
        <v>0</v>
      </c>
      <c r="P40" s="203">
        <v>0.02</v>
      </c>
      <c r="Q40" s="203">
        <f>ROUND(E40*P40,2)</f>
        <v>0.11</v>
      </c>
      <c r="R40" s="203"/>
      <c r="S40" s="203" t="s">
        <v>159</v>
      </c>
      <c r="T40" s="203" t="s">
        <v>159</v>
      </c>
      <c r="U40" s="203">
        <v>0.23</v>
      </c>
      <c r="V40" s="203">
        <f>ROUND(E40*U40,2)</f>
        <v>1.23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161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8" outlineLevel="1">
      <c r="A41" s="205"/>
      <c r="B41" s="206"/>
      <c r="C41" s="207" t="s">
        <v>290</v>
      </c>
      <c r="D41" s="208"/>
      <c r="E41" s="209">
        <v>5.364</v>
      </c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4"/>
      <c r="Z41" s="204"/>
      <c r="AA41" s="204"/>
      <c r="AB41" s="204"/>
      <c r="AC41" s="204"/>
      <c r="AD41" s="204"/>
      <c r="AE41" s="204"/>
      <c r="AF41" s="204"/>
      <c r="AG41" s="204" t="s">
        <v>163</v>
      </c>
      <c r="AH41" s="204">
        <v>0</v>
      </c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12.8" outlineLevel="1">
      <c r="A42" s="210">
        <v>18</v>
      </c>
      <c r="B42" s="211" t="s">
        <v>291</v>
      </c>
      <c r="C42" s="212" t="s">
        <v>292</v>
      </c>
      <c r="D42" s="213" t="s">
        <v>158</v>
      </c>
      <c r="E42" s="214">
        <v>5.364</v>
      </c>
      <c r="F42" s="215"/>
      <c r="G42" s="216">
        <f>ROUND(E42*F42,2)</f>
        <v>0</v>
      </c>
      <c r="H42" s="202"/>
      <c r="I42" s="203">
        <f>ROUND(E42*H42,2)</f>
        <v>0</v>
      </c>
      <c r="J42" s="202"/>
      <c r="K42" s="203">
        <f>ROUND(E42*J42,2)</f>
        <v>0</v>
      </c>
      <c r="L42" s="203">
        <v>21</v>
      </c>
      <c r="M42" s="203">
        <f>G42*(1+L42/100)</f>
        <v>0</v>
      </c>
      <c r="N42" s="203">
        <v>0</v>
      </c>
      <c r="O42" s="203">
        <f>ROUND(E42*N42,2)</f>
        <v>0</v>
      </c>
      <c r="P42" s="203">
        <v>0.00175</v>
      </c>
      <c r="Q42" s="203">
        <f>ROUND(E42*P42,2)</f>
        <v>0.01</v>
      </c>
      <c r="R42" s="203"/>
      <c r="S42" s="203" t="s">
        <v>159</v>
      </c>
      <c r="T42" s="203" t="s">
        <v>159</v>
      </c>
      <c r="U42" s="203">
        <v>0.165</v>
      </c>
      <c r="V42" s="203">
        <f>ROUND(E42*U42,2)</f>
        <v>0.89</v>
      </c>
      <c r="W42" s="203"/>
      <c r="X42" s="203" t="s">
        <v>160</v>
      </c>
      <c r="Y42" s="204"/>
      <c r="Z42" s="204"/>
      <c r="AA42" s="204"/>
      <c r="AB42" s="204"/>
      <c r="AC42" s="204"/>
      <c r="AD42" s="204"/>
      <c r="AE42" s="204"/>
      <c r="AF42" s="204"/>
      <c r="AG42" s="204" t="s">
        <v>161</v>
      </c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2.8" outlineLevel="1">
      <c r="A43" s="195">
        <v>19</v>
      </c>
      <c r="B43" s="196" t="s">
        <v>293</v>
      </c>
      <c r="C43" s="197" t="s">
        <v>294</v>
      </c>
      <c r="D43" s="198" t="s">
        <v>158</v>
      </c>
      <c r="E43" s="199">
        <v>3</v>
      </c>
      <c r="F43" s="200"/>
      <c r="G43" s="201">
        <f>ROUND(E43*F43,2)</f>
        <v>0</v>
      </c>
      <c r="H43" s="202"/>
      <c r="I43" s="203">
        <f>ROUND(E43*H43,2)</f>
        <v>0</v>
      </c>
      <c r="J43" s="202"/>
      <c r="K43" s="203">
        <f>ROUND(E43*J43,2)</f>
        <v>0</v>
      </c>
      <c r="L43" s="203">
        <v>21</v>
      </c>
      <c r="M43" s="203">
        <f>G43*(1+L43/100)</f>
        <v>0</v>
      </c>
      <c r="N43" s="203">
        <v>0.00117</v>
      </c>
      <c r="O43" s="203">
        <f>ROUND(E43*N43,2)</f>
        <v>0</v>
      </c>
      <c r="P43" s="203">
        <v>0.076</v>
      </c>
      <c r="Q43" s="203">
        <f>ROUND(E43*P43,2)</f>
        <v>0.23</v>
      </c>
      <c r="R43" s="203"/>
      <c r="S43" s="203" t="s">
        <v>159</v>
      </c>
      <c r="T43" s="203" t="s">
        <v>159</v>
      </c>
      <c r="U43" s="203">
        <v>0.939</v>
      </c>
      <c r="V43" s="203">
        <f>ROUND(E43*U43,2)</f>
        <v>2.82</v>
      </c>
      <c r="W43" s="203"/>
      <c r="X43" s="203" t="s">
        <v>160</v>
      </c>
      <c r="Y43" s="204"/>
      <c r="Z43" s="204"/>
      <c r="AA43" s="204"/>
      <c r="AB43" s="204"/>
      <c r="AC43" s="204"/>
      <c r="AD43" s="204"/>
      <c r="AE43" s="204"/>
      <c r="AF43" s="204"/>
      <c r="AG43" s="204" t="s">
        <v>161</v>
      </c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05"/>
      <c r="B44" s="206"/>
      <c r="C44" s="207" t="s">
        <v>295</v>
      </c>
      <c r="D44" s="208"/>
      <c r="E44" s="209">
        <v>3</v>
      </c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4"/>
      <c r="Z44" s="204"/>
      <c r="AA44" s="204"/>
      <c r="AB44" s="204"/>
      <c r="AC44" s="204"/>
      <c r="AD44" s="204"/>
      <c r="AE44" s="204"/>
      <c r="AF44" s="204"/>
      <c r="AG44" s="204" t="s">
        <v>163</v>
      </c>
      <c r="AH44" s="204">
        <v>0</v>
      </c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60" ht="12.8" outlineLevel="1">
      <c r="A45" s="195">
        <v>20</v>
      </c>
      <c r="B45" s="196" t="s">
        <v>296</v>
      </c>
      <c r="C45" s="197" t="s">
        <v>297</v>
      </c>
      <c r="D45" s="198" t="s">
        <v>178</v>
      </c>
      <c r="E45" s="199">
        <v>5</v>
      </c>
      <c r="F45" s="200"/>
      <c r="G45" s="201">
        <f>ROUND(E45*F45,2)</f>
        <v>0</v>
      </c>
      <c r="H45" s="202"/>
      <c r="I45" s="203">
        <f>ROUND(E45*H45,2)</f>
        <v>0</v>
      </c>
      <c r="J45" s="202"/>
      <c r="K45" s="203">
        <f>ROUND(E45*J45,2)</f>
        <v>0</v>
      </c>
      <c r="L45" s="203">
        <v>21</v>
      </c>
      <c r="M45" s="203">
        <f>G45*(1+L45/100)</f>
        <v>0</v>
      </c>
      <c r="N45" s="203">
        <v>0</v>
      </c>
      <c r="O45" s="203">
        <f>ROUND(E45*N45,2)</f>
        <v>0</v>
      </c>
      <c r="P45" s="203">
        <v>0.033</v>
      </c>
      <c r="Q45" s="203">
        <f>ROUND(E45*P45,2)</f>
        <v>0.17</v>
      </c>
      <c r="R45" s="203"/>
      <c r="S45" s="203" t="s">
        <v>159</v>
      </c>
      <c r="T45" s="203" t="s">
        <v>159</v>
      </c>
      <c r="U45" s="203">
        <v>0.929</v>
      </c>
      <c r="V45" s="203">
        <f>ROUND(E45*U45,2)</f>
        <v>4.65</v>
      </c>
      <c r="W45" s="203"/>
      <c r="X45" s="203" t="s">
        <v>160</v>
      </c>
      <c r="Y45" s="204"/>
      <c r="Z45" s="204"/>
      <c r="AA45" s="204"/>
      <c r="AB45" s="204"/>
      <c r="AC45" s="204"/>
      <c r="AD45" s="204"/>
      <c r="AE45" s="204"/>
      <c r="AF45" s="204"/>
      <c r="AG45" s="204" t="s">
        <v>161</v>
      </c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</row>
    <row r="46" spans="1:60" ht="12.8" outlineLevel="1">
      <c r="A46" s="205"/>
      <c r="B46" s="206"/>
      <c r="C46" s="207" t="s">
        <v>298</v>
      </c>
      <c r="D46" s="208"/>
      <c r="E46" s="209">
        <v>5</v>
      </c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4"/>
      <c r="Z46" s="204"/>
      <c r="AA46" s="204"/>
      <c r="AB46" s="204"/>
      <c r="AC46" s="204"/>
      <c r="AD46" s="204"/>
      <c r="AE46" s="204"/>
      <c r="AF46" s="204"/>
      <c r="AG46" s="204" t="s">
        <v>163</v>
      </c>
      <c r="AH46" s="204">
        <v>0</v>
      </c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33" ht="12.8">
      <c r="A47" s="187" t="s">
        <v>154</v>
      </c>
      <c r="B47" s="188" t="s">
        <v>92</v>
      </c>
      <c r="C47" s="189" t="s">
        <v>93</v>
      </c>
      <c r="D47" s="190"/>
      <c r="E47" s="191"/>
      <c r="F47" s="192"/>
      <c r="G47" s="193">
        <f>SUMIF(AG48:AG48,"&lt;&gt;NOR",G48:G48)</f>
        <v>0</v>
      </c>
      <c r="H47" s="194"/>
      <c r="I47" s="194">
        <f>SUM(I48:I48)</f>
        <v>0</v>
      </c>
      <c r="J47" s="194"/>
      <c r="K47" s="194">
        <f>SUM(K48:K48)</f>
        <v>0</v>
      </c>
      <c r="L47" s="194"/>
      <c r="M47" s="194">
        <f>SUM(M48:M48)</f>
        <v>0</v>
      </c>
      <c r="N47" s="194"/>
      <c r="O47" s="194">
        <f>SUM(O48:O48)</f>
        <v>0</v>
      </c>
      <c r="P47" s="194"/>
      <c r="Q47" s="194">
        <f>SUM(Q48:Q48)</f>
        <v>0</v>
      </c>
      <c r="R47" s="194"/>
      <c r="S47" s="194"/>
      <c r="T47" s="194"/>
      <c r="U47" s="194"/>
      <c r="V47" s="194">
        <f>SUM(V48:V48)</f>
        <v>1.54</v>
      </c>
      <c r="W47" s="194"/>
      <c r="X47" s="194"/>
      <c r="AG47" t="s">
        <v>155</v>
      </c>
    </row>
    <row r="48" spans="1:60" ht="12.8" outlineLevel="1">
      <c r="A48" s="210">
        <v>21</v>
      </c>
      <c r="B48" s="211" t="s">
        <v>208</v>
      </c>
      <c r="C48" s="212" t="s">
        <v>209</v>
      </c>
      <c r="D48" s="213" t="s">
        <v>210</v>
      </c>
      <c r="E48" s="214">
        <v>1.64448</v>
      </c>
      <c r="F48" s="215"/>
      <c r="G48" s="216">
        <f>ROUND(E48*F48,2)</f>
        <v>0</v>
      </c>
      <c r="H48" s="202"/>
      <c r="I48" s="203">
        <f>ROUND(E48*H48,2)</f>
        <v>0</v>
      </c>
      <c r="J48" s="202"/>
      <c r="K48" s="203">
        <f>ROUND(E48*J48,2)</f>
        <v>0</v>
      </c>
      <c r="L48" s="203">
        <v>21</v>
      </c>
      <c r="M48" s="203">
        <f>G48*(1+L48/100)</f>
        <v>0</v>
      </c>
      <c r="N48" s="203">
        <v>0</v>
      </c>
      <c r="O48" s="203">
        <f>ROUND(E48*N48,2)</f>
        <v>0</v>
      </c>
      <c r="P48" s="203">
        <v>0</v>
      </c>
      <c r="Q48" s="203">
        <f>ROUND(E48*P48,2)</f>
        <v>0</v>
      </c>
      <c r="R48" s="203"/>
      <c r="S48" s="203" t="s">
        <v>159</v>
      </c>
      <c r="T48" s="203" t="s">
        <v>159</v>
      </c>
      <c r="U48" s="203">
        <v>0.9385</v>
      </c>
      <c r="V48" s="203">
        <f>ROUND(E48*U48,2)</f>
        <v>1.54</v>
      </c>
      <c r="W48" s="203"/>
      <c r="X48" s="203" t="s">
        <v>211</v>
      </c>
      <c r="Y48" s="204"/>
      <c r="Z48" s="204"/>
      <c r="AA48" s="204"/>
      <c r="AB48" s="204"/>
      <c r="AC48" s="204"/>
      <c r="AD48" s="204"/>
      <c r="AE48" s="204"/>
      <c r="AF48" s="204"/>
      <c r="AG48" s="204" t="s">
        <v>212</v>
      </c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33" ht="12.8">
      <c r="A49" s="187" t="s">
        <v>154</v>
      </c>
      <c r="B49" s="188" t="s">
        <v>100</v>
      </c>
      <c r="C49" s="189" t="s">
        <v>101</v>
      </c>
      <c r="D49" s="190"/>
      <c r="E49" s="191"/>
      <c r="F49" s="192"/>
      <c r="G49" s="193">
        <f>SUMIF(AG50:AG60,"&lt;&gt;NOR",G50:G60)</f>
        <v>0</v>
      </c>
      <c r="H49" s="194"/>
      <c r="I49" s="194">
        <f>SUM(I50:I60)</f>
        <v>0</v>
      </c>
      <c r="J49" s="194"/>
      <c r="K49" s="194">
        <f>SUM(K50:K60)</f>
        <v>0</v>
      </c>
      <c r="L49" s="194"/>
      <c r="M49" s="194">
        <f>SUM(M50:M60)</f>
        <v>0</v>
      </c>
      <c r="N49" s="194"/>
      <c r="O49" s="194">
        <f>SUM(O50:O60)</f>
        <v>0</v>
      </c>
      <c r="P49" s="194"/>
      <c r="Q49" s="194">
        <f>SUM(Q50:Q60)</f>
        <v>0</v>
      </c>
      <c r="R49" s="194"/>
      <c r="S49" s="194"/>
      <c r="T49" s="194"/>
      <c r="U49" s="194"/>
      <c r="V49" s="194">
        <f>SUM(V50:V60)</f>
        <v>4.77</v>
      </c>
      <c r="W49" s="194"/>
      <c r="X49" s="194"/>
      <c r="AG49" t="s">
        <v>155</v>
      </c>
    </row>
    <row r="50" spans="1:60" ht="19.4" outlineLevel="1">
      <c r="A50" s="210">
        <v>22</v>
      </c>
      <c r="B50" s="211" t="s">
        <v>299</v>
      </c>
      <c r="C50" s="212" t="s">
        <v>300</v>
      </c>
      <c r="D50" s="213" t="s">
        <v>237</v>
      </c>
      <c r="E50" s="214">
        <v>8</v>
      </c>
      <c r="F50" s="215"/>
      <c r="G50" s="216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3E-05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159</v>
      </c>
      <c r="T50" s="203" t="s">
        <v>159</v>
      </c>
      <c r="U50" s="203">
        <v>0.33</v>
      </c>
      <c r="V50" s="203">
        <f>ROUND(E50*U50,2)</f>
        <v>2.64</v>
      </c>
      <c r="W50" s="203"/>
      <c r="X50" s="203" t="s">
        <v>160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161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10">
        <v>23</v>
      </c>
      <c r="B51" s="211" t="s">
        <v>301</v>
      </c>
      <c r="C51" s="212" t="s">
        <v>302</v>
      </c>
      <c r="D51" s="213" t="s">
        <v>237</v>
      </c>
      <c r="E51" s="214">
        <v>1</v>
      </c>
      <c r="F51" s="215"/>
      <c r="G51" s="216">
        <f>ROUND(E51*F51,2)</f>
        <v>0</v>
      </c>
      <c r="H51" s="202"/>
      <c r="I51" s="203">
        <f>ROUND(E51*H51,2)</f>
        <v>0</v>
      </c>
      <c r="J51" s="202"/>
      <c r="K51" s="203">
        <f>ROUND(E51*J51,2)</f>
        <v>0</v>
      </c>
      <c r="L51" s="203">
        <v>21</v>
      </c>
      <c r="M51" s="203">
        <f>G51*(1+L51/100)</f>
        <v>0</v>
      </c>
      <c r="N51" s="203">
        <v>0.00206</v>
      </c>
      <c r="O51" s="203">
        <f>ROUND(E51*N51,2)</f>
        <v>0</v>
      </c>
      <c r="P51" s="203">
        <v>0</v>
      </c>
      <c r="Q51" s="203">
        <f>ROUND(E51*P51,2)</f>
        <v>0</v>
      </c>
      <c r="R51" s="203"/>
      <c r="S51" s="203" t="s">
        <v>159</v>
      </c>
      <c r="T51" s="203" t="s">
        <v>159</v>
      </c>
      <c r="U51" s="203">
        <v>0.23</v>
      </c>
      <c r="V51" s="203">
        <f>ROUND(E51*U51,2)</f>
        <v>0.23</v>
      </c>
      <c r="W51" s="203"/>
      <c r="X51" s="203" t="s">
        <v>160</v>
      </c>
      <c r="Y51" s="204"/>
      <c r="Z51" s="204"/>
      <c r="AA51" s="204"/>
      <c r="AB51" s="204"/>
      <c r="AC51" s="204"/>
      <c r="AD51" s="204"/>
      <c r="AE51" s="204"/>
      <c r="AF51" s="204"/>
      <c r="AG51" s="204" t="s">
        <v>161</v>
      </c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24</v>
      </c>
      <c r="B52" s="211" t="s">
        <v>303</v>
      </c>
      <c r="C52" s="212" t="s">
        <v>304</v>
      </c>
      <c r="D52" s="213" t="s">
        <v>237</v>
      </c>
      <c r="E52" s="214">
        <v>1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0.00206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159</v>
      </c>
      <c r="T52" s="203" t="s">
        <v>159</v>
      </c>
      <c r="U52" s="203">
        <v>0.23</v>
      </c>
      <c r="V52" s="203">
        <f>ROUND(E52*U52,2)</f>
        <v>0.23</v>
      </c>
      <c r="W52" s="203"/>
      <c r="X52" s="203" t="s">
        <v>160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161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60" ht="12.8" outlineLevel="1">
      <c r="A53" s="210">
        <v>25</v>
      </c>
      <c r="B53" s="211" t="s">
        <v>305</v>
      </c>
      <c r="C53" s="212" t="s">
        <v>306</v>
      </c>
      <c r="D53" s="213" t="s">
        <v>237</v>
      </c>
      <c r="E53" s="214">
        <v>1</v>
      </c>
      <c r="F53" s="215"/>
      <c r="G53" s="216">
        <f>ROUND(E53*F53,2)</f>
        <v>0</v>
      </c>
      <c r="H53" s="202"/>
      <c r="I53" s="203">
        <f>ROUND(E53*H53,2)</f>
        <v>0</v>
      </c>
      <c r="J53" s="202"/>
      <c r="K53" s="203">
        <f>ROUND(E53*J53,2)</f>
        <v>0</v>
      </c>
      <c r="L53" s="203">
        <v>21</v>
      </c>
      <c r="M53" s="203">
        <f>G53*(1+L53/100)</f>
        <v>0</v>
      </c>
      <c r="N53" s="203">
        <v>0.00056</v>
      </c>
      <c r="O53" s="203">
        <f>ROUND(E53*N53,2)</f>
        <v>0</v>
      </c>
      <c r="P53" s="203">
        <v>0</v>
      </c>
      <c r="Q53" s="203">
        <f>ROUND(E53*P53,2)</f>
        <v>0</v>
      </c>
      <c r="R53" s="203"/>
      <c r="S53" s="203" t="s">
        <v>159</v>
      </c>
      <c r="T53" s="203" t="s">
        <v>159</v>
      </c>
      <c r="U53" s="203">
        <v>0.23</v>
      </c>
      <c r="V53" s="203">
        <f>ROUND(E53*U53,2)</f>
        <v>0.23</v>
      </c>
      <c r="W53" s="203"/>
      <c r="X53" s="203" t="s">
        <v>160</v>
      </c>
      <c r="Y53" s="204"/>
      <c r="Z53" s="204"/>
      <c r="AA53" s="204"/>
      <c r="AB53" s="204"/>
      <c r="AC53" s="204"/>
      <c r="AD53" s="204"/>
      <c r="AE53" s="204"/>
      <c r="AF53" s="204"/>
      <c r="AG53" s="204" t="s">
        <v>161</v>
      </c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</row>
    <row r="54" spans="1:60" ht="12.8" outlineLevel="1">
      <c r="A54" s="210">
        <v>26</v>
      </c>
      <c r="B54" s="211" t="s">
        <v>307</v>
      </c>
      <c r="C54" s="212" t="s">
        <v>308</v>
      </c>
      <c r="D54" s="213" t="s">
        <v>237</v>
      </c>
      <c r="E54" s="214">
        <v>1</v>
      </c>
      <c r="F54" s="215"/>
      <c r="G54" s="216">
        <f>ROUND(E54*F54,2)</f>
        <v>0</v>
      </c>
      <c r="H54" s="202"/>
      <c r="I54" s="203">
        <f>ROUND(E54*H54,2)</f>
        <v>0</v>
      </c>
      <c r="J54" s="202"/>
      <c r="K54" s="203">
        <f>ROUND(E54*J54,2)</f>
        <v>0</v>
      </c>
      <c r="L54" s="203">
        <v>21</v>
      </c>
      <c r="M54" s="203">
        <f>G54*(1+L54/100)</f>
        <v>0</v>
      </c>
      <c r="N54" s="203">
        <v>0.0011</v>
      </c>
      <c r="O54" s="203">
        <f>ROUND(E54*N54,2)</f>
        <v>0</v>
      </c>
      <c r="P54" s="203">
        <v>0</v>
      </c>
      <c r="Q54" s="203">
        <f>ROUND(E54*P54,2)</f>
        <v>0</v>
      </c>
      <c r="R54" s="203"/>
      <c r="S54" s="203" t="s">
        <v>159</v>
      </c>
      <c r="T54" s="203" t="s">
        <v>159</v>
      </c>
      <c r="U54" s="203">
        <v>0.33</v>
      </c>
      <c r="V54" s="203">
        <f>ROUND(E54*U54,2)</f>
        <v>0.33</v>
      </c>
      <c r="W54" s="203"/>
      <c r="X54" s="203" t="s">
        <v>160</v>
      </c>
      <c r="Y54" s="204"/>
      <c r="Z54" s="204"/>
      <c r="AA54" s="204"/>
      <c r="AB54" s="204"/>
      <c r="AC54" s="204"/>
      <c r="AD54" s="204"/>
      <c r="AE54" s="204"/>
      <c r="AF54" s="204"/>
      <c r="AG54" s="204" t="s">
        <v>161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12.8" outlineLevel="1">
      <c r="A55" s="210">
        <v>27</v>
      </c>
      <c r="B55" s="211" t="s">
        <v>309</v>
      </c>
      <c r="C55" s="212" t="s">
        <v>310</v>
      </c>
      <c r="D55" s="213" t="s">
        <v>237</v>
      </c>
      <c r="E55" s="214">
        <v>1</v>
      </c>
      <c r="F55" s="215"/>
      <c r="G55" s="216">
        <f>ROUND(E55*F55,2)</f>
        <v>0</v>
      </c>
      <c r="H55" s="202"/>
      <c r="I55" s="203">
        <f>ROUND(E55*H55,2)</f>
        <v>0</v>
      </c>
      <c r="J55" s="202"/>
      <c r="K55" s="203">
        <f>ROUND(E55*J55,2)</f>
        <v>0</v>
      </c>
      <c r="L55" s="203">
        <v>21</v>
      </c>
      <c r="M55" s="203">
        <f>G55*(1+L55/100)</f>
        <v>0</v>
      </c>
      <c r="N55" s="203">
        <v>0.0013</v>
      </c>
      <c r="O55" s="203">
        <f>ROUND(E55*N55,2)</f>
        <v>0</v>
      </c>
      <c r="P55" s="203">
        <v>0</v>
      </c>
      <c r="Q55" s="203">
        <f>ROUND(E55*P55,2)</f>
        <v>0</v>
      </c>
      <c r="R55" s="203"/>
      <c r="S55" s="203" t="s">
        <v>159</v>
      </c>
      <c r="T55" s="203" t="s">
        <v>159</v>
      </c>
      <c r="U55" s="203">
        <v>0.33</v>
      </c>
      <c r="V55" s="203">
        <f>ROUND(E55*U55,2)</f>
        <v>0.33</v>
      </c>
      <c r="W55" s="203"/>
      <c r="X55" s="203" t="s">
        <v>160</v>
      </c>
      <c r="Y55" s="204"/>
      <c r="Z55" s="204"/>
      <c r="AA55" s="204"/>
      <c r="AB55" s="204"/>
      <c r="AC55" s="204"/>
      <c r="AD55" s="204"/>
      <c r="AE55" s="204"/>
      <c r="AF55" s="204"/>
      <c r="AG55" s="204" t="s">
        <v>161</v>
      </c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8" outlineLevel="1">
      <c r="A56" s="210">
        <v>28</v>
      </c>
      <c r="B56" s="211" t="s">
        <v>311</v>
      </c>
      <c r="C56" s="212" t="s">
        <v>312</v>
      </c>
      <c r="D56" s="213" t="s">
        <v>237</v>
      </c>
      <c r="E56" s="214">
        <v>1</v>
      </c>
      <c r="F56" s="215"/>
      <c r="G56" s="216">
        <f>ROUND(E56*F56,2)</f>
        <v>0</v>
      </c>
      <c r="H56" s="202"/>
      <c r="I56" s="203">
        <f>ROUND(E56*H56,2)</f>
        <v>0</v>
      </c>
      <c r="J56" s="202"/>
      <c r="K56" s="203">
        <f>ROUND(E56*J56,2)</f>
        <v>0</v>
      </c>
      <c r="L56" s="203">
        <v>21</v>
      </c>
      <c r="M56" s="203">
        <f>G56*(1+L56/100)</f>
        <v>0</v>
      </c>
      <c r="N56" s="203">
        <v>0.0023</v>
      </c>
      <c r="O56" s="203">
        <f>ROUND(E56*N56,2)</f>
        <v>0</v>
      </c>
      <c r="P56" s="203">
        <v>0</v>
      </c>
      <c r="Q56" s="203">
        <f>ROUND(E56*P56,2)</f>
        <v>0</v>
      </c>
      <c r="R56" s="203"/>
      <c r="S56" s="203" t="s">
        <v>159</v>
      </c>
      <c r="T56" s="203" t="s">
        <v>159</v>
      </c>
      <c r="U56" s="203">
        <v>0.38</v>
      </c>
      <c r="V56" s="203">
        <f>ROUND(E56*U56,2)</f>
        <v>0.38</v>
      </c>
      <c r="W56" s="203"/>
      <c r="X56" s="203" t="s">
        <v>160</v>
      </c>
      <c r="Y56" s="204"/>
      <c r="Z56" s="204"/>
      <c r="AA56" s="204"/>
      <c r="AB56" s="204"/>
      <c r="AC56" s="204"/>
      <c r="AD56" s="204"/>
      <c r="AE56" s="204"/>
      <c r="AF56" s="204"/>
      <c r="AG56" s="204" t="s">
        <v>161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12.8" outlineLevel="1">
      <c r="A57" s="210">
        <v>29</v>
      </c>
      <c r="B57" s="211" t="s">
        <v>313</v>
      </c>
      <c r="C57" s="212" t="s">
        <v>314</v>
      </c>
      <c r="D57" s="213" t="s">
        <v>237</v>
      </c>
      <c r="E57" s="214">
        <v>1</v>
      </c>
      <c r="F57" s="215"/>
      <c r="G57" s="216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0.0023</v>
      </c>
      <c r="O57" s="203">
        <f>ROUND(E57*N57,2)</f>
        <v>0</v>
      </c>
      <c r="P57" s="203">
        <v>0</v>
      </c>
      <c r="Q57" s="203">
        <f>ROUND(E57*P57,2)</f>
        <v>0</v>
      </c>
      <c r="R57" s="203"/>
      <c r="S57" s="203" t="s">
        <v>159</v>
      </c>
      <c r="T57" s="203" t="s">
        <v>159</v>
      </c>
      <c r="U57" s="203">
        <v>0.38</v>
      </c>
      <c r="V57" s="203">
        <f>ROUND(E57*U57,2)</f>
        <v>0.38</v>
      </c>
      <c r="W57" s="203"/>
      <c r="X57" s="203" t="s">
        <v>160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161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2.8" outlineLevel="1">
      <c r="A58" s="210">
        <v>30</v>
      </c>
      <c r="B58" s="211" t="s">
        <v>315</v>
      </c>
      <c r="C58" s="212" t="s">
        <v>316</v>
      </c>
      <c r="D58" s="213" t="s">
        <v>181</v>
      </c>
      <c r="E58" s="214">
        <v>1</v>
      </c>
      <c r="F58" s="215"/>
      <c r="G58" s="216">
        <f>ROUND(E58*F58,2)</f>
        <v>0</v>
      </c>
      <c r="H58" s="202"/>
      <c r="I58" s="203">
        <f>ROUND(E58*H58,2)</f>
        <v>0</v>
      </c>
      <c r="J58" s="202"/>
      <c r="K58" s="203">
        <f>ROUND(E58*J58,2)</f>
        <v>0</v>
      </c>
      <c r="L58" s="203">
        <v>21</v>
      </c>
      <c r="M58" s="203">
        <f>G58*(1+L58/100)</f>
        <v>0</v>
      </c>
      <c r="N58" s="203">
        <v>0</v>
      </c>
      <c r="O58" s="203">
        <f>ROUND(E58*N58,2)</f>
        <v>0</v>
      </c>
      <c r="P58" s="203">
        <v>0</v>
      </c>
      <c r="Q58" s="203">
        <f>ROUND(E58*P58,2)</f>
        <v>0</v>
      </c>
      <c r="R58" s="203" t="s">
        <v>182</v>
      </c>
      <c r="S58" s="203" t="s">
        <v>159</v>
      </c>
      <c r="T58" s="203" t="s">
        <v>159</v>
      </c>
      <c r="U58" s="203">
        <v>0</v>
      </c>
      <c r="V58" s="203">
        <f>ROUND(E58*U58,2)</f>
        <v>0</v>
      </c>
      <c r="W58" s="203"/>
      <c r="X58" s="203" t="s">
        <v>183</v>
      </c>
      <c r="Y58" s="204"/>
      <c r="Z58" s="204"/>
      <c r="AA58" s="204"/>
      <c r="AB58" s="204"/>
      <c r="AC58" s="204"/>
      <c r="AD58" s="204"/>
      <c r="AE58" s="204"/>
      <c r="AF58" s="204"/>
      <c r="AG58" s="204" t="s">
        <v>184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2.8" outlineLevel="1">
      <c r="A59" s="210">
        <v>31</v>
      </c>
      <c r="B59" s="211" t="s">
        <v>317</v>
      </c>
      <c r="C59" s="212" t="s">
        <v>318</v>
      </c>
      <c r="D59" s="213" t="s">
        <v>181</v>
      </c>
      <c r="E59" s="214">
        <v>1</v>
      </c>
      <c r="F59" s="215"/>
      <c r="G59" s="216">
        <f>ROUND(E59*F59,2)</f>
        <v>0</v>
      </c>
      <c r="H59" s="202"/>
      <c r="I59" s="203">
        <f>ROUND(E59*H59,2)</f>
        <v>0</v>
      </c>
      <c r="J59" s="202"/>
      <c r="K59" s="203">
        <f>ROUND(E59*J59,2)</f>
        <v>0</v>
      </c>
      <c r="L59" s="203">
        <v>21</v>
      </c>
      <c r="M59" s="203">
        <f>G59*(1+L59/100)</f>
        <v>0</v>
      </c>
      <c r="N59" s="203">
        <v>0.0031</v>
      </c>
      <c r="O59" s="203">
        <f>ROUND(E59*N59,2)</f>
        <v>0</v>
      </c>
      <c r="P59" s="203">
        <v>0</v>
      </c>
      <c r="Q59" s="203">
        <f>ROUND(E59*P59,2)</f>
        <v>0</v>
      </c>
      <c r="R59" s="203" t="s">
        <v>182</v>
      </c>
      <c r="S59" s="203" t="s">
        <v>159</v>
      </c>
      <c r="T59" s="203" t="s">
        <v>159</v>
      </c>
      <c r="U59" s="203">
        <v>0</v>
      </c>
      <c r="V59" s="203">
        <f>ROUND(E59*U59,2)</f>
        <v>0</v>
      </c>
      <c r="W59" s="203"/>
      <c r="X59" s="203" t="s">
        <v>183</v>
      </c>
      <c r="Y59" s="204"/>
      <c r="Z59" s="204"/>
      <c r="AA59" s="204"/>
      <c r="AB59" s="204"/>
      <c r="AC59" s="204"/>
      <c r="AD59" s="204"/>
      <c r="AE59" s="204"/>
      <c r="AF59" s="204"/>
      <c r="AG59" s="204" t="s">
        <v>184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2.8" outlineLevel="1">
      <c r="A60" s="210">
        <v>32</v>
      </c>
      <c r="B60" s="211" t="s">
        <v>319</v>
      </c>
      <c r="C60" s="212" t="s">
        <v>320</v>
      </c>
      <c r="D60" s="213" t="s">
        <v>210</v>
      </c>
      <c r="E60" s="214">
        <v>0.01502</v>
      </c>
      <c r="F60" s="215"/>
      <c r="G60" s="216">
        <f>ROUND(E60*F60,2)</f>
        <v>0</v>
      </c>
      <c r="H60" s="202"/>
      <c r="I60" s="203">
        <f>ROUND(E60*H60,2)</f>
        <v>0</v>
      </c>
      <c r="J60" s="202"/>
      <c r="K60" s="203">
        <f>ROUND(E60*J60,2)</f>
        <v>0</v>
      </c>
      <c r="L60" s="203">
        <v>21</v>
      </c>
      <c r="M60" s="203">
        <f>G60*(1+L60/100)</f>
        <v>0</v>
      </c>
      <c r="N60" s="203">
        <v>0</v>
      </c>
      <c r="O60" s="203">
        <f>ROUND(E60*N60,2)</f>
        <v>0</v>
      </c>
      <c r="P60" s="203">
        <v>0</v>
      </c>
      <c r="Q60" s="203">
        <f>ROUND(E60*P60,2)</f>
        <v>0</v>
      </c>
      <c r="R60" s="203"/>
      <c r="S60" s="203" t="s">
        <v>159</v>
      </c>
      <c r="T60" s="203" t="s">
        <v>159</v>
      </c>
      <c r="U60" s="203">
        <v>1.517</v>
      </c>
      <c r="V60" s="203">
        <f>ROUND(E60*U60,2)</f>
        <v>0.02</v>
      </c>
      <c r="W60" s="203"/>
      <c r="X60" s="203" t="s">
        <v>211</v>
      </c>
      <c r="Y60" s="204"/>
      <c r="Z60" s="204"/>
      <c r="AA60" s="204"/>
      <c r="AB60" s="204"/>
      <c r="AC60" s="204"/>
      <c r="AD60" s="204"/>
      <c r="AE60" s="204"/>
      <c r="AF60" s="204"/>
      <c r="AG60" s="204" t="s">
        <v>212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33" ht="12.8">
      <c r="A61" s="187" t="s">
        <v>154</v>
      </c>
      <c r="B61" s="188" t="s">
        <v>104</v>
      </c>
      <c r="C61" s="189" t="s">
        <v>105</v>
      </c>
      <c r="D61" s="190"/>
      <c r="E61" s="191"/>
      <c r="F61" s="192"/>
      <c r="G61" s="193">
        <f>SUMIF(AG62:AG68,"&lt;&gt;NOR",G62:G68)</f>
        <v>0</v>
      </c>
      <c r="H61" s="194"/>
      <c r="I61" s="194">
        <f>SUM(I62:I68)</f>
        <v>0</v>
      </c>
      <c r="J61" s="194"/>
      <c r="K61" s="194">
        <f>SUM(K62:K68)</f>
        <v>0</v>
      </c>
      <c r="L61" s="194"/>
      <c r="M61" s="194">
        <f>SUM(M62:M68)</f>
        <v>0</v>
      </c>
      <c r="N61" s="194"/>
      <c r="O61" s="194">
        <f>SUM(O62:O68)</f>
        <v>0</v>
      </c>
      <c r="P61" s="194"/>
      <c r="Q61" s="194">
        <f>SUM(Q62:Q68)</f>
        <v>0</v>
      </c>
      <c r="R61" s="194"/>
      <c r="S61" s="194"/>
      <c r="T61" s="194"/>
      <c r="U61" s="194"/>
      <c r="V61" s="194">
        <f>SUM(V62:V68)</f>
        <v>1.07</v>
      </c>
      <c r="W61" s="194"/>
      <c r="X61" s="194"/>
      <c r="AG61" t="s">
        <v>155</v>
      </c>
    </row>
    <row r="62" spans="1:60" ht="12.8" outlineLevel="1">
      <c r="A62" s="210">
        <v>33</v>
      </c>
      <c r="B62" s="211" t="s">
        <v>321</v>
      </c>
      <c r="C62" s="212" t="s">
        <v>322</v>
      </c>
      <c r="D62" s="213" t="s">
        <v>178</v>
      </c>
      <c r="E62" s="214">
        <v>0.2</v>
      </c>
      <c r="F62" s="215"/>
      <c r="G62" s="216">
        <f>ROUND(E62*F62,2)</f>
        <v>0</v>
      </c>
      <c r="H62" s="202"/>
      <c r="I62" s="203">
        <f>ROUND(E62*H62,2)</f>
        <v>0</v>
      </c>
      <c r="J62" s="202"/>
      <c r="K62" s="203">
        <f>ROUND(E62*J62,2)</f>
        <v>0</v>
      </c>
      <c r="L62" s="203">
        <v>21</v>
      </c>
      <c r="M62" s="203">
        <f>G62*(1+L62/100)</f>
        <v>0</v>
      </c>
      <c r="N62" s="203">
        <v>0</v>
      </c>
      <c r="O62" s="203">
        <f>ROUND(E62*N62,2)</f>
        <v>0</v>
      </c>
      <c r="P62" s="203">
        <v>0</v>
      </c>
      <c r="Q62" s="203">
        <f>ROUND(E62*P62,2)</f>
        <v>0</v>
      </c>
      <c r="R62" s="203"/>
      <c r="S62" s="203" t="s">
        <v>159</v>
      </c>
      <c r="T62" s="203" t="s">
        <v>159</v>
      </c>
      <c r="U62" s="203">
        <v>0.41</v>
      </c>
      <c r="V62" s="203">
        <f>ROUND(E62*U62,2)</f>
        <v>0.08</v>
      </c>
      <c r="W62" s="203"/>
      <c r="X62" s="203" t="s">
        <v>160</v>
      </c>
      <c r="Y62" s="204"/>
      <c r="Z62" s="204"/>
      <c r="AA62" s="204"/>
      <c r="AB62" s="204"/>
      <c r="AC62" s="204"/>
      <c r="AD62" s="204"/>
      <c r="AE62" s="204"/>
      <c r="AF62" s="204"/>
      <c r="AG62" s="204" t="s">
        <v>161</v>
      </c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12.8" outlineLevel="1">
      <c r="A63" s="210">
        <v>34</v>
      </c>
      <c r="B63" s="211" t="s">
        <v>323</v>
      </c>
      <c r="C63" s="212" t="s">
        <v>324</v>
      </c>
      <c r="D63" s="213" t="s">
        <v>181</v>
      </c>
      <c r="E63" s="214">
        <v>1</v>
      </c>
      <c r="F63" s="215"/>
      <c r="G63" s="216">
        <f>ROUND(E63*F63,2)</f>
        <v>0</v>
      </c>
      <c r="H63" s="202"/>
      <c r="I63" s="203">
        <f>ROUND(E63*H63,2)</f>
        <v>0</v>
      </c>
      <c r="J63" s="202"/>
      <c r="K63" s="203">
        <f>ROUND(E63*J63,2)</f>
        <v>0</v>
      </c>
      <c r="L63" s="203">
        <v>21</v>
      </c>
      <c r="M63" s="203">
        <f>G63*(1+L63/100)</f>
        <v>0</v>
      </c>
      <c r="N63" s="203">
        <v>0</v>
      </c>
      <c r="O63" s="203">
        <f>ROUND(E63*N63,2)</f>
        <v>0</v>
      </c>
      <c r="P63" s="203">
        <v>0</v>
      </c>
      <c r="Q63" s="203">
        <f>ROUND(E63*P63,2)</f>
        <v>0</v>
      </c>
      <c r="R63" s="203" t="s">
        <v>182</v>
      </c>
      <c r="S63" s="203" t="s">
        <v>159</v>
      </c>
      <c r="T63" s="203" t="s">
        <v>159</v>
      </c>
      <c r="U63" s="203">
        <v>0</v>
      </c>
      <c r="V63" s="203">
        <f>ROUND(E63*U63,2)</f>
        <v>0</v>
      </c>
      <c r="W63" s="203"/>
      <c r="X63" s="203" t="s">
        <v>183</v>
      </c>
      <c r="Y63" s="204"/>
      <c r="Z63" s="204"/>
      <c r="AA63" s="204"/>
      <c r="AB63" s="204"/>
      <c r="AC63" s="204"/>
      <c r="AD63" s="204"/>
      <c r="AE63" s="204"/>
      <c r="AF63" s="204"/>
      <c r="AG63" s="204" t="s">
        <v>184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60" ht="12.8" outlineLevel="1">
      <c r="A64" s="210">
        <v>35</v>
      </c>
      <c r="B64" s="211" t="s">
        <v>325</v>
      </c>
      <c r="C64" s="212" t="s">
        <v>326</v>
      </c>
      <c r="D64" s="213" t="s">
        <v>181</v>
      </c>
      <c r="E64" s="214">
        <v>1</v>
      </c>
      <c r="F64" s="215"/>
      <c r="G64" s="216">
        <f>ROUND(E64*F64,2)</f>
        <v>0</v>
      </c>
      <c r="H64" s="202"/>
      <c r="I64" s="203">
        <f>ROUND(E64*H64,2)</f>
        <v>0</v>
      </c>
      <c r="J64" s="202"/>
      <c r="K64" s="203">
        <f>ROUND(E64*J64,2)</f>
        <v>0</v>
      </c>
      <c r="L64" s="203">
        <v>21</v>
      </c>
      <c r="M64" s="203">
        <f>G64*(1+L64/100)</f>
        <v>0</v>
      </c>
      <c r="N64" s="203">
        <v>0</v>
      </c>
      <c r="O64" s="203">
        <f>ROUND(E64*N64,2)</f>
        <v>0</v>
      </c>
      <c r="P64" s="203">
        <v>0</v>
      </c>
      <c r="Q64" s="203">
        <f>ROUND(E64*P64,2)</f>
        <v>0</v>
      </c>
      <c r="R64" s="203"/>
      <c r="S64" s="203" t="s">
        <v>159</v>
      </c>
      <c r="T64" s="203" t="s">
        <v>159</v>
      </c>
      <c r="U64" s="203">
        <v>0.55</v>
      </c>
      <c r="V64" s="203">
        <f>ROUND(E64*U64,2)</f>
        <v>0.55</v>
      </c>
      <c r="W64" s="203"/>
      <c r="X64" s="203" t="s">
        <v>160</v>
      </c>
      <c r="Y64" s="204"/>
      <c r="Z64" s="204"/>
      <c r="AA64" s="204"/>
      <c r="AB64" s="204"/>
      <c r="AC64" s="204"/>
      <c r="AD64" s="204"/>
      <c r="AE64" s="204"/>
      <c r="AF64" s="204"/>
      <c r="AG64" s="204" t="s">
        <v>161</v>
      </c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</row>
    <row r="65" spans="1:60" ht="12.8" outlineLevel="1">
      <c r="A65" s="210">
        <v>36</v>
      </c>
      <c r="B65" s="211" t="s">
        <v>327</v>
      </c>
      <c r="C65" s="212" t="s">
        <v>328</v>
      </c>
      <c r="D65" s="213" t="s">
        <v>181</v>
      </c>
      <c r="E65" s="214">
        <v>1</v>
      </c>
      <c r="F65" s="215"/>
      <c r="G65" s="216">
        <f>ROUND(E65*F65,2)</f>
        <v>0</v>
      </c>
      <c r="H65" s="202"/>
      <c r="I65" s="203">
        <f>ROUND(E65*H65,2)</f>
        <v>0</v>
      </c>
      <c r="J65" s="202"/>
      <c r="K65" s="203">
        <f>ROUND(E65*J65,2)</f>
        <v>0</v>
      </c>
      <c r="L65" s="203">
        <v>21</v>
      </c>
      <c r="M65" s="203">
        <f>G65*(1+L65/100)</f>
        <v>0</v>
      </c>
      <c r="N65" s="203">
        <v>2E-05</v>
      </c>
      <c r="O65" s="203">
        <f>ROUND(E65*N65,2)</f>
        <v>0</v>
      </c>
      <c r="P65" s="203">
        <v>0</v>
      </c>
      <c r="Q65" s="203">
        <f>ROUND(E65*P65,2)</f>
        <v>0</v>
      </c>
      <c r="R65" s="203" t="s">
        <v>182</v>
      </c>
      <c r="S65" s="203" t="s">
        <v>159</v>
      </c>
      <c r="T65" s="203" t="s">
        <v>159</v>
      </c>
      <c r="U65" s="203">
        <v>0</v>
      </c>
      <c r="V65" s="203">
        <f>ROUND(E65*U65,2)</f>
        <v>0</v>
      </c>
      <c r="W65" s="203"/>
      <c r="X65" s="203" t="s">
        <v>183</v>
      </c>
      <c r="Y65" s="204"/>
      <c r="Z65" s="204"/>
      <c r="AA65" s="204"/>
      <c r="AB65" s="204"/>
      <c r="AC65" s="204"/>
      <c r="AD65" s="204"/>
      <c r="AE65" s="204"/>
      <c r="AF65" s="204"/>
      <c r="AG65" s="204" t="s">
        <v>184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ht="12.8" outlineLevel="1">
      <c r="A66" s="210">
        <v>37</v>
      </c>
      <c r="B66" s="211" t="s">
        <v>329</v>
      </c>
      <c r="C66" s="212" t="s">
        <v>330</v>
      </c>
      <c r="D66" s="213" t="s">
        <v>181</v>
      </c>
      <c r="E66" s="214">
        <v>1</v>
      </c>
      <c r="F66" s="215"/>
      <c r="G66" s="216">
        <f>ROUND(E66*F66,2)</f>
        <v>0</v>
      </c>
      <c r="H66" s="202"/>
      <c r="I66" s="203">
        <f>ROUND(E66*H66,2)</f>
        <v>0</v>
      </c>
      <c r="J66" s="202"/>
      <c r="K66" s="203">
        <f>ROUND(E66*J66,2)</f>
        <v>0</v>
      </c>
      <c r="L66" s="203">
        <v>21</v>
      </c>
      <c r="M66" s="203">
        <f>G66*(1+L66/100)</f>
        <v>0</v>
      </c>
      <c r="N66" s="203">
        <v>0</v>
      </c>
      <c r="O66" s="203">
        <f>ROUND(E66*N66,2)</f>
        <v>0</v>
      </c>
      <c r="P66" s="203">
        <v>0</v>
      </c>
      <c r="Q66" s="203">
        <f>ROUND(E66*P66,2)</f>
        <v>0</v>
      </c>
      <c r="R66" s="203"/>
      <c r="S66" s="203" t="s">
        <v>159</v>
      </c>
      <c r="T66" s="203" t="s">
        <v>159</v>
      </c>
      <c r="U66" s="203">
        <v>0.44</v>
      </c>
      <c r="V66" s="203">
        <f>ROUND(E66*U66,2)</f>
        <v>0.44</v>
      </c>
      <c r="W66" s="203"/>
      <c r="X66" s="203" t="s">
        <v>160</v>
      </c>
      <c r="Y66" s="204"/>
      <c r="Z66" s="204"/>
      <c r="AA66" s="204"/>
      <c r="AB66" s="204"/>
      <c r="AC66" s="204"/>
      <c r="AD66" s="204"/>
      <c r="AE66" s="204"/>
      <c r="AF66" s="204"/>
      <c r="AG66" s="204" t="s">
        <v>161</v>
      </c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12.8" outlineLevel="1">
      <c r="A67" s="210">
        <v>38</v>
      </c>
      <c r="B67" s="211" t="s">
        <v>331</v>
      </c>
      <c r="C67" s="212" t="s">
        <v>332</v>
      </c>
      <c r="D67" s="213" t="s">
        <v>181</v>
      </c>
      <c r="E67" s="214">
        <v>1</v>
      </c>
      <c r="F67" s="215"/>
      <c r="G67" s="216">
        <f>ROUND(E67*F67,2)</f>
        <v>0</v>
      </c>
      <c r="H67" s="202"/>
      <c r="I67" s="203">
        <f>ROUND(E67*H67,2)</f>
        <v>0</v>
      </c>
      <c r="J67" s="202"/>
      <c r="K67" s="203">
        <f>ROUND(E67*J67,2)</f>
        <v>0</v>
      </c>
      <c r="L67" s="203">
        <v>21</v>
      </c>
      <c r="M67" s="203">
        <f>G67*(1+L67/100)</f>
        <v>0</v>
      </c>
      <c r="N67" s="203">
        <v>0.00059</v>
      </c>
      <c r="O67" s="203">
        <f>ROUND(E67*N67,2)</f>
        <v>0</v>
      </c>
      <c r="P67" s="203">
        <v>0</v>
      </c>
      <c r="Q67" s="203">
        <f>ROUND(E67*P67,2)</f>
        <v>0</v>
      </c>
      <c r="R67" s="203" t="s">
        <v>182</v>
      </c>
      <c r="S67" s="203" t="s">
        <v>159</v>
      </c>
      <c r="T67" s="203" t="s">
        <v>159</v>
      </c>
      <c r="U67" s="203">
        <v>0</v>
      </c>
      <c r="V67" s="203">
        <f>ROUND(E67*U67,2)</f>
        <v>0</v>
      </c>
      <c r="W67" s="203"/>
      <c r="X67" s="203" t="s">
        <v>183</v>
      </c>
      <c r="Y67" s="204"/>
      <c r="Z67" s="204"/>
      <c r="AA67" s="204"/>
      <c r="AB67" s="204"/>
      <c r="AC67" s="204"/>
      <c r="AD67" s="204"/>
      <c r="AE67" s="204"/>
      <c r="AF67" s="204"/>
      <c r="AG67" s="204" t="s">
        <v>184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60" ht="12.8" outlineLevel="1">
      <c r="A68" s="210">
        <v>39</v>
      </c>
      <c r="B68" s="211" t="s">
        <v>333</v>
      </c>
      <c r="C68" s="212" t="s">
        <v>334</v>
      </c>
      <c r="D68" s="213" t="s">
        <v>210</v>
      </c>
      <c r="E68" s="214">
        <v>0.00061</v>
      </c>
      <c r="F68" s="215"/>
      <c r="G68" s="216">
        <f>ROUND(E68*F68,2)</f>
        <v>0</v>
      </c>
      <c r="H68" s="202"/>
      <c r="I68" s="203">
        <f>ROUND(E68*H68,2)</f>
        <v>0</v>
      </c>
      <c r="J68" s="202"/>
      <c r="K68" s="203">
        <f>ROUND(E68*J68,2)</f>
        <v>0</v>
      </c>
      <c r="L68" s="203">
        <v>21</v>
      </c>
      <c r="M68" s="203">
        <f>G68*(1+L68/100)</f>
        <v>0</v>
      </c>
      <c r="N68" s="203">
        <v>0</v>
      </c>
      <c r="O68" s="203">
        <f>ROUND(E68*N68,2)</f>
        <v>0</v>
      </c>
      <c r="P68" s="203">
        <v>0</v>
      </c>
      <c r="Q68" s="203">
        <f>ROUND(E68*P68,2)</f>
        <v>0</v>
      </c>
      <c r="R68" s="203"/>
      <c r="S68" s="203" t="s">
        <v>159</v>
      </c>
      <c r="T68" s="203" t="s">
        <v>159</v>
      </c>
      <c r="U68" s="203">
        <v>5.064</v>
      </c>
      <c r="V68" s="203">
        <f>ROUND(E68*U68,2)</f>
        <v>0</v>
      </c>
      <c r="W68" s="203"/>
      <c r="X68" s="203" t="s">
        <v>211</v>
      </c>
      <c r="Y68" s="204"/>
      <c r="Z68" s="204"/>
      <c r="AA68" s="204"/>
      <c r="AB68" s="204"/>
      <c r="AC68" s="204"/>
      <c r="AD68" s="204"/>
      <c r="AE68" s="204"/>
      <c r="AF68" s="204"/>
      <c r="AG68" s="204" t="s">
        <v>212</v>
      </c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</row>
    <row r="69" spans="1:33" ht="12.8">
      <c r="A69" s="187" t="s">
        <v>154</v>
      </c>
      <c r="B69" s="188" t="s">
        <v>106</v>
      </c>
      <c r="C69" s="189" t="s">
        <v>107</v>
      </c>
      <c r="D69" s="190"/>
      <c r="E69" s="191"/>
      <c r="F69" s="192"/>
      <c r="G69" s="193">
        <f>SUMIF(AG70:AG76,"&lt;&gt;NOR",G70:G76)</f>
        <v>0</v>
      </c>
      <c r="H69" s="194"/>
      <c r="I69" s="194">
        <f>SUM(I70:I76)</f>
        <v>0</v>
      </c>
      <c r="J69" s="194"/>
      <c r="K69" s="194">
        <f>SUM(K70:K76)</f>
        <v>0</v>
      </c>
      <c r="L69" s="194"/>
      <c r="M69" s="194">
        <f>SUM(M70:M76)</f>
        <v>0</v>
      </c>
      <c r="N69" s="194"/>
      <c r="O69" s="194">
        <f>SUM(O70:O76)</f>
        <v>0.02</v>
      </c>
      <c r="P69" s="194"/>
      <c r="Q69" s="194">
        <f>SUM(Q70:Q76)</f>
        <v>0</v>
      </c>
      <c r="R69" s="194"/>
      <c r="S69" s="194"/>
      <c r="T69" s="194"/>
      <c r="U69" s="194"/>
      <c r="V69" s="194">
        <f>SUM(V70:V76)</f>
        <v>3.03</v>
      </c>
      <c r="W69" s="194"/>
      <c r="X69" s="194"/>
      <c r="AG69" t="s">
        <v>155</v>
      </c>
    </row>
    <row r="70" spans="1:60" ht="12.8" outlineLevel="1">
      <c r="A70" s="210">
        <v>40</v>
      </c>
      <c r="B70" s="211" t="s">
        <v>335</v>
      </c>
      <c r="C70" s="212" t="s">
        <v>336</v>
      </c>
      <c r="D70" s="213" t="s">
        <v>181</v>
      </c>
      <c r="E70" s="214">
        <v>1</v>
      </c>
      <c r="F70" s="215"/>
      <c r="G70" s="216">
        <f>ROUND(E70*F70,2)</f>
        <v>0</v>
      </c>
      <c r="H70" s="202"/>
      <c r="I70" s="203">
        <f>ROUND(E70*H70,2)</f>
        <v>0</v>
      </c>
      <c r="J70" s="202"/>
      <c r="K70" s="203">
        <f>ROUND(E70*J70,2)</f>
        <v>0</v>
      </c>
      <c r="L70" s="203">
        <v>21</v>
      </c>
      <c r="M70" s="203">
        <f>G70*(1+L70/100)</f>
        <v>0</v>
      </c>
      <c r="N70" s="203">
        <v>0</v>
      </c>
      <c r="O70" s="203">
        <f>ROUND(E70*N70,2)</f>
        <v>0</v>
      </c>
      <c r="P70" s="203">
        <v>0</v>
      </c>
      <c r="Q70" s="203">
        <f>ROUND(E70*P70,2)</f>
        <v>0</v>
      </c>
      <c r="R70" s="203"/>
      <c r="S70" s="203" t="s">
        <v>159</v>
      </c>
      <c r="T70" s="203" t="s">
        <v>159</v>
      </c>
      <c r="U70" s="203">
        <v>1.45</v>
      </c>
      <c r="V70" s="203">
        <f>ROUND(E70*U70,2)</f>
        <v>1.45</v>
      </c>
      <c r="W70" s="203"/>
      <c r="X70" s="203" t="s">
        <v>160</v>
      </c>
      <c r="Y70" s="204"/>
      <c r="Z70" s="204"/>
      <c r="AA70" s="204"/>
      <c r="AB70" s="204"/>
      <c r="AC70" s="204"/>
      <c r="AD70" s="204"/>
      <c r="AE70" s="204"/>
      <c r="AF70" s="204"/>
      <c r="AG70" s="204" t="s">
        <v>161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ht="12.8" outlineLevel="1">
      <c r="A71" s="210">
        <v>41</v>
      </c>
      <c r="B71" s="211" t="s">
        <v>337</v>
      </c>
      <c r="C71" s="212" t="s">
        <v>338</v>
      </c>
      <c r="D71" s="213" t="s">
        <v>181</v>
      </c>
      <c r="E71" s="214">
        <v>1</v>
      </c>
      <c r="F71" s="215"/>
      <c r="G71" s="216">
        <f>ROUND(E71*F71,2)</f>
        <v>0</v>
      </c>
      <c r="H71" s="202"/>
      <c r="I71" s="203">
        <f>ROUND(E71*H71,2)</f>
        <v>0</v>
      </c>
      <c r="J71" s="202"/>
      <c r="K71" s="203">
        <f>ROUND(E71*J71,2)</f>
        <v>0</v>
      </c>
      <c r="L71" s="203">
        <v>21</v>
      </c>
      <c r="M71" s="203">
        <f>G71*(1+L71/100)</f>
        <v>0</v>
      </c>
      <c r="N71" s="203">
        <v>0.0215</v>
      </c>
      <c r="O71" s="203">
        <f>ROUND(E71*N71,2)</f>
        <v>0.02</v>
      </c>
      <c r="P71" s="203">
        <v>0</v>
      </c>
      <c r="Q71" s="203">
        <f>ROUND(E71*P71,2)</f>
        <v>0</v>
      </c>
      <c r="R71" s="203" t="s">
        <v>182</v>
      </c>
      <c r="S71" s="203" t="s">
        <v>159</v>
      </c>
      <c r="T71" s="203" t="s">
        <v>159</v>
      </c>
      <c r="U71" s="203">
        <v>0</v>
      </c>
      <c r="V71" s="203">
        <f>ROUND(E71*U71,2)</f>
        <v>0</v>
      </c>
      <c r="W71" s="203"/>
      <c r="X71" s="203" t="s">
        <v>183</v>
      </c>
      <c r="Y71" s="204"/>
      <c r="Z71" s="204"/>
      <c r="AA71" s="204"/>
      <c r="AB71" s="204"/>
      <c r="AC71" s="204"/>
      <c r="AD71" s="204"/>
      <c r="AE71" s="204"/>
      <c r="AF71" s="204"/>
      <c r="AG71" s="204" t="s">
        <v>184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12.8" outlineLevel="1">
      <c r="A72" s="210">
        <v>42</v>
      </c>
      <c r="B72" s="211" t="s">
        <v>339</v>
      </c>
      <c r="C72" s="212" t="s">
        <v>340</v>
      </c>
      <c r="D72" s="213" t="s">
        <v>181</v>
      </c>
      <c r="E72" s="214">
        <v>1</v>
      </c>
      <c r="F72" s="215"/>
      <c r="G72" s="216">
        <f>ROUND(E72*F72,2)</f>
        <v>0</v>
      </c>
      <c r="H72" s="202"/>
      <c r="I72" s="203">
        <f>ROUND(E72*H72,2)</f>
        <v>0</v>
      </c>
      <c r="J72" s="202"/>
      <c r="K72" s="203">
        <f>ROUND(E72*J72,2)</f>
        <v>0</v>
      </c>
      <c r="L72" s="203">
        <v>21</v>
      </c>
      <c r="M72" s="203">
        <f>G72*(1+L72/100)</f>
        <v>0</v>
      </c>
      <c r="N72" s="203">
        <v>0</v>
      </c>
      <c r="O72" s="203">
        <f>ROUND(E72*N72,2)</f>
        <v>0</v>
      </c>
      <c r="P72" s="203">
        <v>0</v>
      </c>
      <c r="Q72" s="203">
        <f>ROUND(E72*P72,2)</f>
        <v>0</v>
      </c>
      <c r="R72" s="203"/>
      <c r="S72" s="203" t="s">
        <v>159</v>
      </c>
      <c r="T72" s="203" t="s">
        <v>159</v>
      </c>
      <c r="U72" s="203">
        <v>0.775</v>
      </c>
      <c r="V72" s="203">
        <f>ROUND(E72*U72,2)</f>
        <v>0.78</v>
      </c>
      <c r="W72" s="203"/>
      <c r="X72" s="203" t="s">
        <v>160</v>
      </c>
      <c r="Y72" s="204"/>
      <c r="Z72" s="204"/>
      <c r="AA72" s="204"/>
      <c r="AB72" s="204"/>
      <c r="AC72" s="204"/>
      <c r="AD72" s="204"/>
      <c r="AE72" s="204"/>
      <c r="AF72" s="204"/>
      <c r="AG72" s="204" t="s">
        <v>161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12.8" outlineLevel="1">
      <c r="A73" s="210">
        <v>43</v>
      </c>
      <c r="B73" s="211" t="s">
        <v>341</v>
      </c>
      <c r="C73" s="212" t="s">
        <v>342</v>
      </c>
      <c r="D73" s="213" t="s">
        <v>181</v>
      </c>
      <c r="E73" s="214">
        <v>1</v>
      </c>
      <c r="F73" s="215"/>
      <c r="G73" s="216">
        <f>ROUND(E73*F73,2)</f>
        <v>0</v>
      </c>
      <c r="H73" s="202"/>
      <c r="I73" s="203">
        <f>ROUND(E73*H73,2)</f>
        <v>0</v>
      </c>
      <c r="J73" s="202"/>
      <c r="K73" s="203">
        <f>ROUND(E73*J73,2)</f>
        <v>0</v>
      </c>
      <c r="L73" s="203">
        <v>21</v>
      </c>
      <c r="M73" s="203">
        <f>G73*(1+L73/100)</f>
        <v>0</v>
      </c>
      <c r="N73" s="203">
        <v>0.00075</v>
      </c>
      <c r="O73" s="203">
        <f>ROUND(E73*N73,2)</f>
        <v>0</v>
      </c>
      <c r="P73" s="203">
        <v>0</v>
      </c>
      <c r="Q73" s="203">
        <f>ROUND(E73*P73,2)</f>
        <v>0</v>
      </c>
      <c r="R73" s="203" t="s">
        <v>182</v>
      </c>
      <c r="S73" s="203" t="s">
        <v>159</v>
      </c>
      <c r="T73" s="203" t="s">
        <v>159</v>
      </c>
      <c r="U73" s="203">
        <v>0</v>
      </c>
      <c r="V73" s="203">
        <f>ROUND(E73*U73,2)</f>
        <v>0</v>
      </c>
      <c r="W73" s="203"/>
      <c r="X73" s="203" t="s">
        <v>183</v>
      </c>
      <c r="Y73" s="204"/>
      <c r="Z73" s="204"/>
      <c r="AA73" s="204"/>
      <c r="AB73" s="204"/>
      <c r="AC73" s="204"/>
      <c r="AD73" s="204"/>
      <c r="AE73" s="204"/>
      <c r="AF73" s="204"/>
      <c r="AG73" s="204" t="s">
        <v>184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12.8" outlineLevel="1">
      <c r="A74" s="210">
        <v>44</v>
      </c>
      <c r="B74" s="211" t="s">
        <v>343</v>
      </c>
      <c r="C74" s="212" t="s">
        <v>344</v>
      </c>
      <c r="D74" s="213" t="s">
        <v>181</v>
      </c>
      <c r="E74" s="214">
        <v>1</v>
      </c>
      <c r="F74" s="215"/>
      <c r="G74" s="216">
        <f>ROUND(E74*F74,2)</f>
        <v>0</v>
      </c>
      <c r="H74" s="202"/>
      <c r="I74" s="203">
        <f>ROUND(E74*H74,2)</f>
        <v>0</v>
      </c>
      <c r="J74" s="202"/>
      <c r="K74" s="203">
        <f>ROUND(E74*J74,2)</f>
        <v>0</v>
      </c>
      <c r="L74" s="203">
        <v>21</v>
      </c>
      <c r="M74" s="203">
        <f>G74*(1+L74/100)</f>
        <v>0</v>
      </c>
      <c r="N74" s="203">
        <v>0</v>
      </c>
      <c r="O74" s="203">
        <f>ROUND(E74*N74,2)</f>
        <v>0</v>
      </c>
      <c r="P74" s="203">
        <v>0</v>
      </c>
      <c r="Q74" s="203">
        <f>ROUND(E74*P74,2)</f>
        <v>0</v>
      </c>
      <c r="R74" s="203"/>
      <c r="S74" s="203" t="s">
        <v>159</v>
      </c>
      <c r="T74" s="203" t="s">
        <v>159</v>
      </c>
      <c r="U74" s="203">
        <v>0.75</v>
      </c>
      <c r="V74" s="203">
        <f>ROUND(E74*U74,2)</f>
        <v>0.75</v>
      </c>
      <c r="W74" s="203"/>
      <c r="X74" s="203" t="s">
        <v>160</v>
      </c>
      <c r="Y74" s="204"/>
      <c r="Z74" s="204"/>
      <c r="AA74" s="204"/>
      <c r="AB74" s="204"/>
      <c r="AC74" s="204"/>
      <c r="AD74" s="204"/>
      <c r="AE74" s="204"/>
      <c r="AF74" s="204"/>
      <c r="AG74" s="204" t="s">
        <v>161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60" ht="12.8" outlineLevel="1">
      <c r="A75" s="210">
        <v>45</v>
      </c>
      <c r="B75" s="211" t="s">
        <v>345</v>
      </c>
      <c r="C75" s="212" t="s">
        <v>346</v>
      </c>
      <c r="D75" s="213" t="s">
        <v>181</v>
      </c>
      <c r="E75" s="214">
        <v>1</v>
      </c>
      <c r="F75" s="215"/>
      <c r="G75" s="216">
        <f>ROUND(E75*F75,2)</f>
        <v>0</v>
      </c>
      <c r="H75" s="202"/>
      <c r="I75" s="203">
        <f>ROUND(E75*H75,2)</f>
        <v>0</v>
      </c>
      <c r="J75" s="202"/>
      <c r="K75" s="203">
        <f>ROUND(E75*J75,2)</f>
        <v>0</v>
      </c>
      <c r="L75" s="203">
        <v>21</v>
      </c>
      <c r="M75" s="203">
        <f>G75*(1+L75/100)</f>
        <v>0</v>
      </c>
      <c r="N75" s="203">
        <v>0</v>
      </c>
      <c r="O75" s="203">
        <f>ROUND(E75*N75,2)</f>
        <v>0</v>
      </c>
      <c r="P75" s="203">
        <v>0</v>
      </c>
      <c r="Q75" s="203">
        <f>ROUND(E75*P75,2)</f>
        <v>0</v>
      </c>
      <c r="R75" s="203" t="s">
        <v>182</v>
      </c>
      <c r="S75" s="203" t="s">
        <v>159</v>
      </c>
      <c r="T75" s="203" t="s">
        <v>159</v>
      </c>
      <c r="U75" s="203">
        <v>0</v>
      </c>
      <c r="V75" s="203">
        <f>ROUND(E75*U75,2)</f>
        <v>0</v>
      </c>
      <c r="W75" s="203"/>
      <c r="X75" s="203" t="s">
        <v>183</v>
      </c>
      <c r="Y75" s="204"/>
      <c r="Z75" s="204"/>
      <c r="AA75" s="204"/>
      <c r="AB75" s="204"/>
      <c r="AC75" s="204"/>
      <c r="AD75" s="204"/>
      <c r="AE75" s="204"/>
      <c r="AF75" s="204"/>
      <c r="AG75" s="204" t="s">
        <v>184</v>
      </c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</row>
    <row r="76" spans="1:60" ht="12.8" outlineLevel="1">
      <c r="A76" s="210">
        <v>46</v>
      </c>
      <c r="B76" s="211" t="s">
        <v>347</v>
      </c>
      <c r="C76" s="212" t="s">
        <v>348</v>
      </c>
      <c r="D76" s="213" t="s">
        <v>210</v>
      </c>
      <c r="E76" s="214">
        <v>0.02225</v>
      </c>
      <c r="F76" s="215"/>
      <c r="G76" s="216">
        <f>ROUND(E76*F76,2)</f>
        <v>0</v>
      </c>
      <c r="H76" s="202"/>
      <c r="I76" s="203">
        <f>ROUND(E76*H76,2)</f>
        <v>0</v>
      </c>
      <c r="J76" s="202"/>
      <c r="K76" s="203">
        <f>ROUND(E76*J76,2)</f>
        <v>0</v>
      </c>
      <c r="L76" s="203">
        <v>21</v>
      </c>
      <c r="M76" s="203">
        <f>G76*(1+L76/100)</f>
        <v>0</v>
      </c>
      <c r="N76" s="203">
        <v>0</v>
      </c>
      <c r="O76" s="203">
        <f>ROUND(E76*N76,2)</f>
        <v>0</v>
      </c>
      <c r="P76" s="203">
        <v>0</v>
      </c>
      <c r="Q76" s="203">
        <f>ROUND(E76*P76,2)</f>
        <v>0</v>
      </c>
      <c r="R76" s="203"/>
      <c r="S76" s="203" t="s">
        <v>159</v>
      </c>
      <c r="T76" s="203" t="s">
        <v>159</v>
      </c>
      <c r="U76" s="203">
        <v>2.255</v>
      </c>
      <c r="V76" s="203">
        <f>ROUND(E76*U76,2)</f>
        <v>0.05</v>
      </c>
      <c r="W76" s="203"/>
      <c r="X76" s="203" t="s">
        <v>211</v>
      </c>
      <c r="Y76" s="204"/>
      <c r="Z76" s="204"/>
      <c r="AA76" s="204"/>
      <c r="AB76" s="204"/>
      <c r="AC76" s="204"/>
      <c r="AD76" s="204"/>
      <c r="AE76" s="204"/>
      <c r="AF76" s="204"/>
      <c r="AG76" s="204" t="s">
        <v>212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33" ht="12.8">
      <c r="A77" s="187" t="s">
        <v>154</v>
      </c>
      <c r="B77" s="188" t="s">
        <v>110</v>
      </c>
      <c r="C77" s="189" t="s">
        <v>111</v>
      </c>
      <c r="D77" s="190"/>
      <c r="E77" s="191"/>
      <c r="F77" s="192"/>
      <c r="G77" s="193">
        <f>SUMIF(AG78:AG86,"&lt;&gt;NOR",G78:G86)</f>
        <v>0</v>
      </c>
      <c r="H77" s="194"/>
      <c r="I77" s="194">
        <f>SUM(I78:I86)</f>
        <v>0</v>
      </c>
      <c r="J77" s="194"/>
      <c r="K77" s="194">
        <f>SUM(K78:K86)</f>
        <v>0</v>
      </c>
      <c r="L77" s="194"/>
      <c r="M77" s="194">
        <f>SUM(M78:M86)</f>
        <v>0</v>
      </c>
      <c r="N77" s="194"/>
      <c r="O77" s="194">
        <f>SUM(O78:O86)</f>
        <v>0.2</v>
      </c>
      <c r="P77" s="194"/>
      <c r="Q77" s="194">
        <f>SUM(Q78:Q86)</f>
        <v>0</v>
      </c>
      <c r="R77" s="194"/>
      <c r="S77" s="194"/>
      <c r="T77" s="194"/>
      <c r="U77" s="194"/>
      <c r="V77" s="194">
        <f>SUM(V78:V86)</f>
        <v>9.3</v>
      </c>
      <c r="W77" s="194"/>
      <c r="X77" s="194"/>
      <c r="AG77" t="s">
        <v>155</v>
      </c>
    </row>
    <row r="78" spans="1:60" ht="12.8" outlineLevel="1">
      <c r="A78" s="210">
        <v>47</v>
      </c>
      <c r="B78" s="211" t="s">
        <v>349</v>
      </c>
      <c r="C78" s="212" t="s">
        <v>350</v>
      </c>
      <c r="D78" s="213" t="s">
        <v>158</v>
      </c>
      <c r="E78" s="214">
        <v>8</v>
      </c>
      <c r="F78" s="215"/>
      <c r="G78" s="216">
        <f>ROUND(E78*F78,2)</f>
        <v>0</v>
      </c>
      <c r="H78" s="202"/>
      <c r="I78" s="203">
        <f>ROUND(E78*H78,2)</f>
        <v>0</v>
      </c>
      <c r="J78" s="202"/>
      <c r="K78" s="203">
        <f>ROUND(E78*J78,2)</f>
        <v>0</v>
      </c>
      <c r="L78" s="203">
        <v>21</v>
      </c>
      <c r="M78" s="203">
        <f>G78*(1+L78/100)</f>
        <v>0</v>
      </c>
      <c r="N78" s="203">
        <v>0.00021</v>
      </c>
      <c r="O78" s="203">
        <f>ROUND(E78*N78,2)</f>
        <v>0</v>
      </c>
      <c r="P78" s="203">
        <v>0</v>
      </c>
      <c r="Q78" s="203">
        <f>ROUND(E78*P78,2)</f>
        <v>0</v>
      </c>
      <c r="R78" s="203"/>
      <c r="S78" s="203" t="s">
        <v>159</v>
      </c>
      <c r="T78" s="203" t="s">
        <v>159</v>
      </c>
      <c r="U78" s="203">
        <v>0.05</v>
      </c>
      <c r="V78" s="203">
        <f>ROUND(E78*U78,2)</f>
        <v>0.4</v>
      </c>
      <c r="W78" s="203"/>
      <c r="X78" s="203" t="s">
        <v>160</v>
      </c>
      <c r="Y78" s="204"/>
      <c r="Z78" s="204"/>
      <c r="AA78" s="204"/>
      <c r="AB78" s="204"/>
      <c r="AC78" s="204"/>
      <c r="AD78" s="204"/>
      <c r="AE78" s="204"/>
      <c r="AF78" s="204"/>
      <c r="AG78" s="204" t="s">
        <v>161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60" ht="12.8" outlineLevel="1">
      <c r="A79" s="210">
        <v>48</v>
      </c>
      <c r="B79" s="211" t="s">
        <v>351</v>
      </c>
      <c r="C79" s="212" t="s">
        <v>352</v>
      </c>
      <c r="D79" s="213" t="s">
        <v>158</v>
      </c>
      <c r="E79" s="214">
        <v>8</v>
      </c>
      <c r="F79" s="215"/>
      <c r="G79" s="216">
        <f>ROUND(E79*F79,2)</f>
        <v>0</v>
      </c>
      <c r="H79" s="202"/>
      <c r="I79" s="203">
        <f>ROUND(E79*H79,2)</f>
        <v>0</v>
      </c>
      <c r="J79" s="202"/>
      <c r="K79" s="203">
        <f>ROUND(E79*J79,2)</f>
        <v>0</v>
      </c>
      <c r="L79" s="203">
        <v>21</v>
      </c>
      <c r="M79" s="203">
        <f>G79*(1+L79/100)</f>
        <v>0</v>
      </c>
      <c r="N79" s="203">
        <v>0.00504</v>
      </c>
      <c r="O79" s="203">
        <f>ROUND(E79*N79,2)</f>
        <v>0.04</v>
      </c>
      <c r="P79" s="203">
        <v>0</v>
      </c>
      <c r="Q79" s="203">
        <f>ROUND(E79*P79,2)</f>
        <v>0</v>
      </c>
      <c r="R79" s="203"/>
      <c r="S79" s="203" t="s">
        <v>159</v>
      </c>
      <c r="T79" s="203" t="s">
        <v>159</v>
      </c>
      <c r="U79" s="203">
        <v>0.978</v>
      </c>
      <c r="V79" s="203">
        <f>ROUND(E79*U79,2)</f>
        <v>7.82</v>
      </c>
      <c r="W79" s="203"/>
      <c r="X79" s="203" t="s">
        <v>160</v>
      </c>
      <c r="Y79" s="204"/>
      <c r="Z79" s="204"/>
      <c r="AA79" s="204"/>
      <c r="AB79" s="204"/>
      <c r="AC79" s="204"/>
      <c r="AD79" s="204"/>
      <c r="AE79" s="204"/>
      <c r="AF79" s="204"/>
      <c r="AG79" s="204" t="s">
        <v>161</v>
      </c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</row>
    <row r="80" spans="1:60" ht="12.8" outlineLevel="1">
      <c r="A80" s="210">
        <v>49</v>
      </c>
      <c r="B80" s="211" t="s">
        <v>353</v>
      </c>
      <c r="C80" s="212" t="s">
        <v>354</v>
      </c>
      <c r="D80" s="213" t="s">
        <v>158</v>
      </c>
      <c r="E80" s="214">
        <v>8</v>
      </c>
      <c r="F80" s="215"/>
      <c r="G80" s="216">
        <f>ROUND(E80*F80,2)</f>
        <v>0</v>
      </c>
      <c r="H80" s="202"/>
      <c r="I80" s="203">
        <f>ROUND(E80*H80,2)</f>
        <v>0</v>
      </c>
      <c r="J80" s="202"/>
      <c r="K80" s="203">
        <f>ROUND(E80*J80,2)</f>
        <v>0</v>
      </c>
      <c r="L80" s="203">
        <v>21</v>
      </c>
      <c r="M80" s="203">
        <f>G80*(1+L80/100)</f>
        <v>0</v>
      </c>
      <c r="N80" s="203">
        <v>0.0008</v>
      </c>
      <c r="O80" s="203">
        <f>ROUND(E80*N80,2)</f>
        <v>0.01</v>
      </c>
      <c r="P80" s="203">
        <v>0</v>
      </c>
      <c r="Q80" s="203">
        <f>ROUND(E80*P80,2)</f>
        <v>0</v>
      </c>
      <c r="R80" s="203"/>
      <c r="S80" s="203" t="s">
        <v>355</v>
      </c>
      <c r="T80" s="203" t="s">
        <v>219</v>
      </c>
      <c r="U80" s="203">
        <v>0</v>
      </c>
      <c r="V80" s="203">
        <f>ROUND(E80*U80,2)</f>
        <v>0</v>
      </c>
      <c r="W80" s="203"/>
      <c r="X80" s="203" t="s">
        <v>160</v>
      </c>
      <c r="Y80" s="204"/>
      <c r="Z80" s="204"/>
      <c r="AA80" s="204"/>
      <c r="AB80" s="204"/>
      <c r="AC80" s="204"/>
      <c r="AD80" s="204"/>
      <c r="AE80" s="204"/>
      <c r="AF80" s="204"/>
      <c r="AG80" s="204" t="s">
        <v>161</v>
      </c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</row>
    <row r="81" spans="1:60" ht="12.8" outlineLevel="1">
      <c r="A81" s="195">
        <v>50</v>
      </c>
      <c r="B81" s="196" t="s">
        <v>356</v>
      </c>
      <c r="C81" s="197" t="s">
        <v>357</v>
      </c>
      <c r="D81" s="198" t="s">
        <v>178</v>
      </c>
      <c r="E81" s="199">
        <v>10.84</v>
      </c>
      <c r="F81" s="200"/>
      <c r="G81" s="201">
        <f>ROUND(E81*F81,2)</f>
        <v>0</v>
      </c>
      <c r="H81" s="202"/>
      <c r="I81" s="203">
        <f>ROUND(E81*H81,2)</f>
        <v>0</v>
      </c>
      <c r="J81" s="202"/>
      <c r="K81" s="203">
        <f>ROUND(E81*J81,2)</f>
        <v>0</v>
      </c>
      <c r="L81" s="203">
        <v>21</v>
      </c>
      <c r="M81" s="203">
        <f>G81*(1+L81/100)</f>
        <v>0</v>
      </c>
      <c r="N81" s="203">
        <v>4E-05</v>
      </c>
      <c r="O81" s="203">
        <f>ROUND(E81*N81,2)</f>
        <v>0</v>
      </c>
      <c r="P81" s="203">
        <v>0</v>
      </c>
      <c r="Q81" s="203">
        <f>ROUND(E81*P81,2)</f>
        <v>0</v>
      </c>
      <c r="R81" s="203"/>
      <c r="S81" s="203" t="s">
        <v>159</v>
      </c>
      <c r="T81" s="203" t="s">
        <v>159</v>
      </c>
      <c r="U81" s="203">
        <v>0.07</v>
      </c>
      <c r="V81" s="203">
        <f>ROUND(E81*U81,2)</f>
        <v>0.76</v>
      </c>
      <c r="W81" s="203"/>
      <c r="X81" s="203" t="s">
        <v>160</v>
      </c>
      <c r="Y81" s="204"/>
      <c r="Z81" s="204"/>
      <c r="AA81" s="204"/>
      <c r="AB81" s="204"/>
      <c r="AC81" s="204"/>
      <c r="AD81" s="204"/>
      <c r="AE81" s="204"/>
      <c r="AF81" s="204"/>
      <c r="AG81" s="204" t="s">
        <v>161</v>
      </c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</row>
    <row r="82" spans="1:60" ht="12.8" outlineLevel="1">
      <c r="A82" s="205"/>
      <c r="B82" s="206"/>
      <c r="C82" s="207" t="s">
        <v>358</v>
      </c>
      <c r="D82" s="208"/>
      <c r="E82" s="209">
        <v>10.84</v>
      </c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4"/>
      <c r="Z82" s="204"/>
      <c r="AA82" s="204"/>
      <c r="AB82" s="204"/>
      <c r="AC82" s="204"/>
      <c r="AD82" s="204"/>
      <c r="AE82" s="204"/>
      <c r="AF82" s="204"/>
      <c r="AG82" s="204" t="s">
        <v>163</v>
      </c>
      <c r="AH82" s="204">
        <v>0</v>
      </c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</row>
    <row r="83" spans="1:60" ht="19.4" outlineLevel="1">
      <c r="A83" s="195">
        <v>51</v>
      </c>
      <c r="B83" s="196" t="s">
        <v>359</v>
      </c>
      <c r="C83" s="197" t="s">
        <v>360</v>
      </c>
      <c r="D83" s="198" t="s">
        <v>158</v>
      </c>
      <c r="E83" s="199">
        <v>8.4</v>
      </c>
      <c r="F83" s="200"/>
      <c r="G83" s="201">
        <f>ROUND(E83*F83,2)</f>
        <v>0</v>
      </c>
      <c r="H83" s="202"/>
      <c r="I83" s="203">
        <f>ROUND(E83*H83,2)</f>
        <v>0</v>
      </c>
      <c r="J83" s="202"/>
      <c r="K83" s="203">
        <f>ROUND(E83*J83,2)</f>
        <v>0</v>
      </c>
      <c r="L83" s="203">
        <v>21</v>
      </c>
      <c r="M83" s="203">
        <f>G83*(1+L83/100)</f>
        <v>0</v>
      </c>
      <c r="N83" s="203">
        <v>0.018</v>
      </c>
      <c r="O83" s="203">
        <f>ROUND(E83*N83,2)</f>
        <v>0.15</v>
      </c>
      <c r="P83" s="203">
        <v>0</v>
      </c>
      <c r="Q83" s="203">
        <f>ROUND(E83*P83,2)</f>
        <v>0</v>
      </c>
      <c r="R83" s="203" t="s">
        <v>182</v>
      </c>
      <c r="S83" s="203" t="s">
        <v>159</v>
      </c>
      <c r="T83" s="203" t="s">
        <v>219</v>
      </c>
      <c r="U83" s="203">
        <v>0</v>
      </c>
      <c r="V83" s="203">
        <f>ROUND(E83*U83,2)</f>
        <v>0</v>
      </c>
      <c r="W83" s="203"/>
      <c r="X83" s="203" t="s">
        <v>183</v>
      </c>
      <c r="Y83" s="204"/>
      <c r="Z83" s="204"/>
      <c r="AA83" s="204"/>
      <c r="AB83" s="204"/>
      <c r="AC83" s="204"/>
      <c r="AD83" s="204"/>
      <c r="AE83" s="204"/>
      <c r="AF83" s="204"/>
      <c r="AG83" s="204" t="s">
        <v>184</v>
      </c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</row>
    <row r="84" spans="1:60" ht="12.8" outlineLevel="1">
      <c r="A84" s="205"/>
      <c r="B84" s="206"/>
      <c r="C84" s="207" t="s">
        <v>361</v>
      </c>
      <c r="D84" s="208"/>
      <c r="E84" s="209">
        <v>8</v>
      </c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4"/>
      <c r="Z84" s="204"/>
      <c r="AA84" s="204"/>
      <c r="AB84" s="204"/>
      <c r="AC84" s="204"/>
      <c r="AD84" s="204"/>
      <c r="AE84" s="204"/>
      <c r="AF84" s="204"/>
      <c r="AG84" s="204" t="s">
        <v>163</v>
      </c>
      <c r="AH84" s="204">
        <v>0</v>
      </c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204"/>
      <c r="BC84" s="204"/>
      <c r="BD84" s="204"/>
      <c r="BE84" s="204"/>
      <c r="BF84" s="204"/>
      <c r="BG84" s="204"/>
      <c r="BH84" s="204"/>
    </row>
    <row r="85" spans="1:60" ht="12.8" outlineLevel="1">
      <c r="A85" s="205"/>
      <c r="B85" s="206"/>
      <c r="C85" s="217" t="s">
        <v>193</v>
      </c>
      <c r="D85" s="218"/>
      <c r="E85" s="219">
        <v>0.4</v>
      </c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4"/>
      <c r="Z85" s="204"/>
      <c r="AA85" s="204"/>
      <c r="AB85" s="204"/>
      <c r="AC85" s="204"/>
      <c r="AD85" s="204"/>
      <c r="AE85" s="204"/>
      <c r="AF85" s="204"/>
      <c r="AG85" s="204" t="s">
        <v>163</v>
      </c>
      <c r="AH85" s="204">
        <v>4</v>
      </c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4"/>
      <c r="AW85" s="204"/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</row>
    <row r="86" spans="1:60" ht="12.8" outlineLevel="1">
      <c r="A86" s="210">
        <v>52</v>
      </c>
      <c r="B86" s="211" t="s">
        <v>362</v>
      </c>
      <c r="C86" s="212" t="s">
        <v>363</v>
      </c>
      <c r="D86" s="213" t="s">
        <v>210</v>
      </c>
      <c r="E86" s="214">
        <v>0.20003</v>
      </c>
      <c r="F86" s="215"/>
      <c r="G86" s="216">
        <f>ROUND(E86*F86,2)</f>
        <v>0</v>
      </c>
      <c r="H86" s="202"/>
      <c r="I86" s="203">
        <f>ROUND(E86*H86,2)</f>
        <v>0</v>
      </c>
      <c r="J86" s="202"/>
      <c r="K86" s="203">
        <f>ROUND(E86*J86,2)</f>
        <v>0</v>
      </c>
      <c r="L86" s="203">
        <v>21</v>
      </c>
      <c r="M86" s="203">
        <f>G86*(1+L86/100)</f>
        <v>0</v>
      </c>
      <c r="N86" s="203">
        <v>0</v>
      </c>
      <c r="O86" s="203">
        <f>ROUND(E86*N86,2)</f>
        <v>0</v>
      </c>
      <c r="P86" s="203">
        <v>0</v>
      </c>
      <c r="Q86" s="203">
        <f>ROUND(E86*P86,2)</f>
        <v>0</v>
      </c>
      <c r="R86" s="203"/>
      <c r="S86" s="203" t="s">
        <v>159</v>
      </c>
      <c r="T86" s="203" t="s">
        <v>159</v>
      </c>
      <c r="U86" s="203">
        <v>1.598</v>
      </c>
      <c r="V86" s="203">
        <f>ROUND(E86*U86,2)</f>
        <v>0.32</v>
      </c>
      <c r="W86" s="203"/>
      <c r="X86" s="203" t="s">
        <v>211</v>
      </c>
      <c r="Y86" s="204"/>
      <c r="Z86" s="204"/>
      <c r="AA86" s="204"/>
      <c r="AB86" s="204"/>
      <c r="AC86" s="204"/>
      <c r="AD86" s="204"/>
      <c r="AE86" s="204"/>
      <c r="AF86" s="204"/>
      <c r="AG86" s="204" t="s">
        <v>212</v>
      </c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04"/>
      <c r="AT86" s="204"/>
      <c r="AU86" s="204"/>
      <c r="AV86" s="204"/>
      <c r="AW86" s="204"/>
      <c r="AX86" s="204"/>
      <c r="AY86" s="204"/>
      <c r="AZ86" s="204"/>
      <c r="BA86" s="204"/>
      <c r="BB86" s="204"/>
      <c r="BC86" s="204"/>
      <c r="BD86" s="204"/>
      <c r="BE86" s="204"/>
      <c r="BF86" s="204"/>
      <c r="BG86" s="204"/>
      <c r="BH86" s="204"/>
    </row>
    <row r="87" spans="1:33" ht="12.8">
      <c r="A87" s="187" t="s">
        <v>154</v>
      </c>
      <c r="B87" s="188" t="s">
        <v>114</v>
      </c>
      <c r="C87" s="189" t="s">
        <v>115</v>
      </c>
      <c r="D87" s="190"/>
      <c r="E87" s="191"/>
      <c r="F87" s="192"/>
      <c r="G87" s="193">
        <f>SUMIF(AG88:AG97,"&lt;&gt;NOR",G88:G97)</f>
        <v>0</v>
      </c>
      <c r="H87" s="194"/>
      <c r="I87" s="194">
        <f>SUM(I88:I97)</f>
        <v>0</v>
      </c>
      <c r="J87" s="194"/>
      <c r="K87" s="194">
        <f>SUM(K88:K97)</f>
        <v>0</v>
      </c>
      <c r="L87" s="194"/>
      <c r="M87" s="194">
        <f>SUM(M88:M97)</f>
        <v>0</v>
      </c>
      <c r="N87" s="194"/>
      <c r="O87" s="194">
        <f>SUM(O88:O97)</f>
        <v>0.45</v>
      </c>
      <c r="P87" s="194"/>
      <c r="Q87" s="194">
        <f>SUM(Q88:Q97)</f>
        <v>0</v>
      </c>
      <c r="R87" s="194"/>
      <c r="S87" s="194"/>
      <c r="T87" s="194"/>
      <c r="U87" s="194"/>
      <c r="V87" s="194">
        <f>SUM(V88:V97)</f>
        <v>24.16</v>
      </c>
      <c r="W87" s="194"/>
      <c r="X87" s="194"/>
      <c r="AG87" t="s">
        <v>155</v>
      </c>
    </row>
    <row r="88" spans="1:60" ht="12.8" outlineLevel="1">
      <c r="A88" s="195">
        <v>53</v>
      </c>
      <c r="B88" s="196" t="s">
        <v>364</v>
      </c>
      <c r="C88" s="197" t="s">
        <v>365</v>
      </c>
      <c r="D88" s="198" t="s">
        <v>158</v>
      </c>
      <c r="E88" s="199">
        <v>22.844</v>
      </c>
      <c r="F88" s="200"/>
      <c r="G88" s="201">
        <f>ROUND(E88*F88,2)</f>
        <v>0</v>
      </c>
      <c r="H88" s="202"/>
      <c r="I88" s="203">
        <f>ROUND(E88*H88,2)</f>
        <v>0</v>
      </c>
      <c r="J88" s="202"/>
      <c r="K88" s="203">
        <f>ROUND(E88*J88,2)</f>
        <v>0</v>
      </c>
      <c r="L88" s="203">
        <v>21</v>
      </c>
      <c r="M88" s="203">
        <f>G88*(1+L88/100)</f>
        <v>0</v>
      </c>
      <c r="N88" s="203">
        <v>0.00021</v>
      </c>
      <c r="O88" s="203">
        <f>ROUND(E88*N88,2)</f>
        <v>0</v>
      </c>
      <c r="P88" s="203">
        <v>0</v>
      </c>
      <c r="Q88" s="203">
        <f>ROUND(E88*P88,2)</f>
        <v>0</v>
      </c>
      <c r="R88" s="203"/>
      <c r="S88" s="203" t="s">
        <v>159</v>
      </c>
      <c r="T88" s="203" t="s">
        <v>159</v>
      </c>
      <c r="U88" s="203">
        <v>0.05</v>
      </c>
      <c r="V88" s="203">
        <f>ROUND(E88*U88,2)</f>
        <v>1.14</v>
      </c>
      <c r="W88" s="203"/>
      <c r="X88" s="203" t="s">
        <v>160</v>
      </c>
      <c r="Y88" s="204"/>
      <c r="Z88" s="204"/>
      <c r="AA88" s="204"/>
      <c r="AB88" s="204"/>
      <c r="AC88" s="204"/>
      <c r="AD88" s="204"/>
      <c r="AE88" s="204"/>
      <c r="AF88" s="204"/>
      <c r="AG88" s="204" t="s">
        <v>161</v>
      </c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</row>
    <row r="89" spans="1:60" ht="12.8" outlineLevel="1">
      <c r="A89" s="205"/>
      <c r="B89" s="206"/>
      <c r="C89" s="207" t="s">
        <v>366</v>
      </c>
      <c r="D89" s="208"/>
      <c r="E89" s="209">
        <v>22.844</v>
      </c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4"/>
      <c r="Z89" s="204"/>
      <c r="AA89" s="204"/>
      <c r="AB89" s="204"/>
      <c r="AC89" s="204"/>
      <c r="AD89" s="204"/>
      <c r="AE89" s="204"/>
      <c r="AF89" s="204"/>
      <c r="AG89" s="204" t="s">
        <v>163</v>
      </c>
      <c r="AH89" s="204">
        <v>0</v>
      </c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</row>
    <row r="90" spans="1:60" ht="12.8" outlineLevel="1">
      <c r="A90" s="210">
        <v>54</v>
      </c>
      <c r="B90" s="211" t="s">
        <v>367</v>
      </c>
      <c r="C90" s="212" t="s">
        <v>368</v>
      </c>
      <c r="D90" s="213" t="s">
        <v>158</v>
      </c>
      <c r="E90" s="214">
        <v>22.844</v>
      </c>
      <c r="F90" s="215"/>
      <c r="G90" s="216">
        <f>ROUND(E90*F90,2)</f>
        <v>0</v>
      </c>
      <c r="H90" s="202"/>
      <c r="I90" s="203">
        <f>ROUND(E90*H90,2)</f>
        <v>0</v>
      </c>
      <c r="J90" s="202"/>
      <c r="K90" s="203">
        <f>ROUND(E90*J90,2)</f>
        <v>0</v>
      </c>
      <c r="L90" s="203">
        <v>21</v>
      </c>
      <c r="M90" s="203">
        <f>G90*(1+L90/100)</f>
        <v>0</v>
      </c>
      <c r="N90" s="203">
        <v>0.00524</v>
      </c>
      <c r="O90" s="203">
        <f>ROUND(E90*N90,2)</f>
        <v>0.12</v>
      </c>
      <c r="P90" s="203">
        <v>0</v>
      </c>
      <c r="Q90" s="203">
        <f>ROUND(E90*P90,2)</f>
        <v>0</v>
      </c>
      <c r="R90" s="203"/>
      <c r="S90" s="203" t="s">
        <v>159</v>
      </c>
      <c r="T90" s="203" t="s">
        <v>159</v>
      </c>
      <c r="U90" s="203">
        <v>0.9584</v>
      </c>
      <c r="V90" s="203">
        <f>ROUND(E90*U90,2)</f>
        <v>21.89</v>
      </c>
      <c r="W90" s="203"/>
      <c r="X90" s="203" t="s">
        <v>160</v>
      </c>
      <c r="Y90" s="204"/>
      <c r="Z90" s="204"/>
      <c r="AA90" s="204"/>
      <c r="AB90" s="204"/>
      <c r="AC90" s="204"/>
      <c r="AD90" s="204"/>
      <c r="AE90" s="204"/>
      <c r="AF90" s="204"/>
      <c r="AG90" s="204" t="s">
        <v>161</v>
      </c>
      <c r="AH90" s="204"/>
      <c r="AI90" s="204"/>
      <c r="AJ90" s="204"/>
      <c r="AK90" s="204"/>
      <c r="AL90" s="204"/>
      <c r="AM90" s="204"/>
      <c r="AN90" s="204"/>
      <c r="AO90" s="204"/>
      <c r="AP90" s="204"/>
      <c r="AQ90" s="204"/>
      <c r="AR90" s="204"/>
      <c r="AS90" s="204"/>
      <c r="AT90" s="204"/>
      <c r="AU90" s="204"/>
      <c r="AV90" s="204"/>
      <c r="AW90" s="204"/>
      <c r="AX90" s="204"/>
      <c r="AY90" s="204"/>
      <c r="AZ90" s="204"/>
      <c r="BA90" s="204"/>
      <c r="BB90" s="204"/>
      <c r="BC90" s="204"/>
      <c r="BD90" s="204"/>
      <c r="BE90" s="204"/>
      <c r="BF90" s="204"/>
      <c r="BG90" s="204"/>
      <c r="BH90" s="204"/>
    </row>
    <row r="91" spans="1:60" ht="12.8" outlineLevel="1">
      <c r="A91" s="210">
        <v>55</v>
      </c>
      <c r="B91" s="211" t="s">
        <v>369</v>
      </c>
      <c r="C91" s="212" t="s">
        <v>370</v>
      </c>
      <c r="D91" s="213" t="s">
        <v>158</v>
      </c>
      <c r="E91" s="214">
        <v>22.844</v>
      </c>
      <c r="F91" s="215"/>
      <c r="G91" s="216">
        <f>ROUND(E91*F91,2)</f>
        <v>0</v>
      </c>
      <c r="H91" s="202"/>
      <c r="I91" s="203">
        <f>ROUND(E91*H91,2)</f>
        <v>0</v>
      </c>
      <c r="J91" s="202"/>
      <c r="K91" s="203">
        <f>ROUND(E91*J91,2)</f>
        <v>0</v>
      </c>
      <c r="L91" s="203">
        <v>21</v>
      </c>
      <c r="M91" s="203">
        <f>G91*(1+L91/100)</f>
        <v>0</v>
      </c>
      <c r="N91" s="203">
        <v>0.00011</v>
      </c>
      <c r="O91" s="203">
        <f>ROUND(E91*N91,2)</f>
        <v>0</v>
      </c>
      <c r="P91" s="203">
        <v>0</v>
      </c>
      <c r="Q91" s="203">
        <f>ROUND(E91*P91,2)</f>
        <v>0</v>
      </c>
      <c r="R91" s="203"/>
      <c r="S91" s="203" t="s">
        <v>159</v>
      </c>
      <c r="T91" s="203" t="s">
        <v>159</v>
      </c>
      <c r="U91" s="203">
        <v>0</v>
      </c>
      <c r="V91" s="203">
        <f>ROUND(E91*U91,2)</f>
        <v>0</v>
      </c>
      <c r="W91" s="203"/>
      <c r="X91" s="203" t="s">
        <v>160</v>
      </c>
      <c r="Y91" s="204"/>
      <c r="Z91" s="204"/>
      <c r="AA91" s="204"/>
      <c r="AB91" s="204"/>
      <c r="AC91" s="204"/>
      <c r="AD91" s="204"/>
      <c r="AE91" s="204"/>
      <c r="AF91" s="204"/>
      <c r="AG91" s="204" t="s">
        <v>161</v>
      </c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</row>
    <row r="92" spans="1:60" ht="14.25" customHeight="1" outlineLevel="1">
      <c r="A92" s="210">
        <v>56</v>
      </c>
      <c r="B92" s="211" t="s">
        <v>371</v>
      </c>
      <c r="C92" s="212" t="s">
        <v>372</v>
      </c>
      <c r="D92" s="213" t="s">
        <v>181</v>
      </c>
      <c r="E92" s="214">
        <v>3</v>
      </c>
      <c r="F92" s="215"/>
      <c r="G92" s="216">
        <f>ROUND(E92*F92,2)</f>
        <v>0</v>
      </c>
      <c r="H92" s="202"/>
      <c r="I92" s="203">
        <f>ROUND(E92*H92,2)</f>
        <v>0</v>
      </c>
      <c r="J92" s="202"/>
      <c r="K92" s="203">
        <f>ROUND(E92*J92,2)</f>
        <v>0</v>
      </c>
      <c r="L92" s="203">
        <v>21</v>
      </c>
      <c r="M92" s="203">
        <f>G92*(1+L92/100)</f>
        <v>0</v>
      </c>
      <c r="N92" s="203">
        <v>0</v>
      </c>
      <c r="O92" s="203">
        <f>ROUND(E92*N92,2)</f>
        <v>0</v>
      </c>
      <c r="P92" s="203">
        <v>0</v>
      </c>
      <c r="Q92" s="203">
        <f>ROUND(E92*P92,2)</f>
        <v>0</v>
      </c>
      <c r="R92" s="203"/>
      <c r="S92" s="203" t="s">
        <v>159</v>
      </c>
      <c r="T92" s="203" t="s">
        <v>159</v>
      </c>
      <c r="U92" s="203">
        <v>0.1</v>
      </c>
      <c r="V92" s="203">
        <f>ROUND(E92*U92,2)</f>
        <v>0.3</v>
      </c>
      <c r="W92" s="203"/>
      <c r="X92" s="203" t="s">
        <v>160</v>
      </c>
      <c r="Y92" s="204"/>
      <c r="Z92" s="204"/>
      <c r="AA92" s="204"/>
      <c r="AB92" s="204"/>
      <c r="AC92" s="204"/>
      <c r="AD92" s="204"/>
      <c r="AE92" s="204"/>
      <c r="AF92" s="204"/>
      <c r="AG92" s="204" t="s">
        <v>161</v>
      </c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</row>
    <row r="93" spans="1:60" ht="13.5" customHeight="1" outlineLevel="1">
      <c r="A93" s="210">
        <v>57</v>
      </c>
      <c r="B93" s="211" t="s">
        <v>373</v>
      </c>
      <c r="C93" s="212" t="s">
        <v>374</v>
      </c>
      <c r="D93" s="213" t="s">
        <v>181</v>
      </c>
      <c r="E93" s="214">
        <v>1</v>
      </c>
      <c r="F93" s="215"/>
      <c r="G93" s="216">
        <f>ROUND(E93*F93,2)</f>
        <v>0</v>
      </c>
      <c r="H93" s="202"/>
      <c r="I93" s="203">
        <f>ROUND(E93*H93,2)</f>
        <v>0</v>
      </c>
      <c r="J93" s="202"/>
      <c r="K93" s="203">
        <f>ROUND(E93*J93,2)</f>
        <v>0</v>
      </c>
      <c r="L93" s="203">
        <v>21</v>
      </c>
      <c r="M93" s="203">
        <f>G93*(1+L93/100)</f>
        <v>0</v>
      </c>
      <c r="N93" s="203">
        <v>0</v>
      </c>
      <c r="O93" s="203">
        <f>ROUND(E93*N93,2)</f>
        <v>0</v>
      </c>
      <c r="P93" s="203">
        <v>0</v>
      </c>
      <c r="Q93" s="203">
        <f>ROUND(E93*P93,2)</f>
        <v>0</v>
      </c>
      <c r="R93" s="203"/>
      <c r="S93" s="203" t="s">
        <v>159</v>
      </c>
      <c r="T93" s="203" t="s">
        <v>159</v>
      </c>
      <c r="U93" s="203">
        <v>0.11</v>
      </c>
      <c r="V93" s="203">
        <f>ROUND(E93*U93,2)</f>
        <v>0.11</v>
      </c>
      <c r="W93" s="203"/>
      <c r="X93" s="203" t="s">
        <v>160</v>
      </c>
      <c r="Y93" s="204"/>
      <c r="Z93" s="204"/>
      <c r="AA93" s="204"/>
      <c r="AB93" s="204"/>
      <c r="AC93" s="204"/>
      <c r="AD93" s="204"/>
      <c r="AE93" s="204"/>
      <c r="AF93" s="204"/>
      <c r="AG93" s="204" t="s">
        <v>161</v>
      </c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4"/>
      <c r="AT93" s="204"/>
      <c r="AU93" s="204"/>
      <c r="AV93" s="204"/>
      <c r="AW93" s="204"/>
      <c r="AX93" s="204"/>
      <c r="AY93" s="204"/>
      <c r="AZ93" s="204"/>
      <c r="BA93" s="204"/>
      <c r="BB93" s="204"/>
      <c r="BC93" s="204"/>
      <c r="BD93" s="204"/>
      <c r="BE93" s="204"/>
      <c r="BF93" s="204"/>
      <c r="BG93" s="204"/>
      <c r="BH93" s="204"/>
    </row>
    <row r="94" spans="1:60" ht="19.4" outlineLevel="1">
      <c r="A94" s="195">
        <v>58</v>
      </c>
      <c r="B94" s="196" t="s">
        <v>375</v>
      </c>
      <c r="C94" s="197" t="s">
        <v>376</v>
      </c>
      <c r="D94" s="198" t="s">
        <v>158</v>
      </c>
      <c r="E94" s="199">
        <v>23.9862</v>
      </c>
      <c r="F94" s="200"/>
      <c r="G94" s="201">
        <f>ROUND(E94*F94,2)</f>
        <v>0</v>
      </c>
      <c r="H94" s="202"/>
      <c r="I94" s="203">
        <f>ROUND(E94*H94,2)</f>
        <v>0</v>
      </c>
      <c r="J94" s="202"/>
      <c r="K94" s="203">
        <f>ROUND(E94*J94,2)</f>
        <v>0</v>
      </c>
      <c r="L94" s="203">
        <v>21</v>
      </c>
      <c r="M94" s="203">
        <f>G94*(1+L94/100)</f>
        <v>0</v>
      </c>
      <c r="N94" s="203">
        <v>0.0136</v>
      </c>
      <c r="O94" s="203">
        <f>ROUND(E94*N94,2)</f>
        <v>0.33</v>
      </c>
      <c r="P94" s="203">
        <v>0</v>
      </c>
      <c r="Q94" s="203">
        <f>ROUND(E94*P94,2)</f>
        <v>0</v>
      </c>
      <c r="R94" s="203" t="s">
        <v>182</v>
      </c>
      <c r="S94" s="203" t="s">
        <v>159</v>
      </c>
      <c r="T94" s="203" t="s">
        <v>219</v>
      </c>
      <c r="U94" s="203">
        <v>0</v>
      </c>
      <c r="V94" s="203">
        <f>ROUND(E94*U94,2)</f>
        <v>0</v>
      </c>
      <c r="W94" s="203"/>
      <c r="X94" s="203" t="s">
        <v>183</v>
      </c>
      <c r="Y94" s="204"/>
      <c r="Z94" s="204"/>
      <c r="AA94" s="204"/>
      <c r="AB94" s="204"/>
      <c r="AC94" s="204"/>
      <c r="AD94" s="204"/>
      <c r="AE94" s="204"/>
      <c r="AF94" s="204"/>
      <c r="AG94" s="204" t="s">
        <v>184</v>
      </c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</row>
    <row r="95" spans="1:60" ht="12.8" outlineLevel="1">
      <c r="A95" s="205"/>
      <c r="B95" s="206"/>
      <c r="C95" s="207" t="s">
        <v>377</v>
      </c>
      <c r="D95" s="208"/>
      <c r="E95" s="209">
        <v>22.844</v>
      </c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4"/>
      <c r="Z95" s="204"/>
      <c r="AA95" s="204"/>
      <c r="AB95" s="204"/>
      <c r="AC95" s="204"/>
      <c r="AD95" s="204"/>
      <c r="AE95" s="204"/>
      <c r="AF95" s="204"/>
      <c r="AG95" s="204" t="s">
        <v>163</v>
      </c>
      <c r="AH95" s="204">
        <v>0</v>
      </c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</row>
    <row r="96" spans="1:60" ht="12.8" outlineLevel="1">
      <c r="A96" s="205"/>
      <c r="B96" s="206"/>
      <c r="C96" s="217" t="s">
        <v>193</v>
      </c>
      <c r="D96" s="218"/>
      <c r="E96" s="219">
        <v>1.1422</v>
      </c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4"/>
      <c r="Z96" s="204"/>
      <c r="AA96" s="204"/>
      <c r="AB96" s="204"/>
      <c r="AC96" s="204"/>
      <c r="AD96" s="204"/>
      <c r="AE96" s="204"/>
      <c r="AF96" s="204"/>
      <c r="AG96" s="204" t="s">
        <v>163</v>
      </c>
      <c r="AH96" s="204">
        <v>4</v>
      </c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4"/>
      <c r="AT96" s="204"/>
      <c r="AU96" s="204"/>
      <c r="AV96" s="204"/>
      <c r="AW96" s="204"/>
      <c r="AX96" s="204"/>
      <c r="AY96" s="204"/>
      <c r="AZ96" s="204"/>
      <c r="BA96" s="204"/>
      <c r="BB96" s="204"/>
      <c r="BC96" s="204"/>
      <c r="BD96" s="204"/>
      <c r="BE96" s="204"/>
      <c r="BF96" s="204"/>
      <c r="BG96" s="204"/>
      <c r="BH96" s="204"/>
    </row>
    <row r="97" spans="1:60" ht="12.8" outlineLevel="1">
      <c r="A97" s="210">
        <v>59</v>
      </c>
      <c r="B97" s="211" t="s">
        <v>378</v>
      </c>
      <c r="C97" s="212" t="s">
        <v>379</v>
      </c>
      <c r="D97" s="213" t="s">
        <v>210</v>
      </c>
      <c r="E97" s="214">
        <v>0.45322</v>
      </c>
      <c r="F97" s="215"/>
      <c r="G97" s="216">
        <f>ROUND(E97*F97,2)</f>
        <v>0</v>
      </c>
      <c r="H97" s="202"/>
      <c r="I97" s="203">
        <f>ROUND(E97*H97,2)</f>
        <v>0</v>
      </c>
      <c r="J97" s="202"/>
      <c r="K97" s="203">
        <f>ROUND(E97*J97,2)</f>
        <v>0</v>
      </c>
      <c r="L97" s="203">
        <v>21</v>
      </c>
      <c r="M97" s="203">
        <f>G97*(1+L97/100)</f>
        <v>0</v>
      </c>
      <c r="N97" s="203">
        <v>0</v>
      </c>
      <c r="O97" s="203">
        <f>ROUND(E97*N97,2)</f>
        <v>0</v>
      </c>
      <c r="P97" s="203">
        <v>0</v>
      </c>
      <c r="Q97" s="203">
        <f>ROUND(E97*P97,2)</f>
        <v>0</v>
      </c>
      <c r="R97" s="203"/>
      <c r="S97" s="203" t="s">
        <v>159</v>
      </c>
      <c r="T97" s="203" t="s">
        <v>159</v>
      </c>
      <c r="U97" s="203">
        <v>1.598</v>
      </c>
      <c r="V97" s="203">
        <f>ROUND(E97*U97,2)</f>
        <v>0.72</v>
      </c>
      <c r="W97" s="203"/>
      <c r="X97" s="203" t="s">
        <v>211</v>
      </c>
      <c r="Y97" s="204"/>
      <c r="Z97" s="204"/>
      <c r="AA97" s="204"/>
      <c r="AB97" s="204"/>
      <c r="AC97" s="204"/>
      <c r="AD97" s="204"/>
      <c r="AE97" s="204"/>
      <c r="AF97" s="204"/>
      <c r="AG97" s="204" t="s">
        <v>212</v>
      </c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4"/>
      <c r="AT97" s="204"/>
      <c r="AU97" s="204"/>
      <c r="AV97" s="204"/>
      <c r="AW97" s="204"/>
      <c r="AX97" s="204"/>
      <c r="AY97" s="204"/>
      <c r="AZ97" s="204"/>
      <c r="BA97" s="204"/>
      <c r="BB97" s="204"/>
      <c r="BC97" s="204"/>
      <c r="BD97" s="204"/>
      <c r="BE97" s="204"/>
      <c r="BF97" s="204"/>
      <c r="BG97" s="204"/>
      <c r="BH97" s="204"/>
    </row>
    <row r="98" spans="1:33" ht="12.8">
      <c r="A98" s="187" t="s">
        <v>154</v>
      </c>
      <c r="B98" s="188" t="s">
        <v>116</v>
      </c>
      <c r="C98" s="189" t="s">
        <v>117</v>
      </c>
      <c r="D98" s="190"/>
      <c r="E98" s="191"/>
      <c r="F98" s="192"/>
      <c r="G98" s="193">
        <f>SUMIF(AG99:AG100,"&lt;&gt;NOR",G99:G100)</f>
        <v>0</v>
      </c>
      <c r="H98" s="194"/>
      <c r="I98" s="194">
        <f>SUM(I99:I100)</f>
        <v>0</v>
      </c>
      <c r="J98" s="194"/>
      <c r="K98" s="194">
        <f>SUM(K99:K100)</f>
        <v>0</v>
      </c>
      <c r="L98" s="194"/>
      <c r="M98" s="194">
        <f>SUM(M99:M100)</f>
        <v>0</v>
      </c>
      <c r="N98" s="194"/>
      <c r="O98" s="194">
        <f>SUM(O99:O100)</f>
        <v>0</v>
      </c>
      <c r="P98" s="194"/>
      <c r="Q98" s="194">
        <f>SUM(Q99:Q100)</f>
        <v>0</v>
      </c>
      <c r="R98" s="194"/>
      <c r="S98" s="194"/>
      <c r="T98" s="194"/>
      <c r="U98" s="194"/>
      <c r="V98" s="194">
        <f>SUM(V99:V100)</f>
        <v>0.43</v>
      </c>
      <c r="W98" s="194"/>
      <c r="X98" s="194"/>
      <c r="AG98" t="s">
        <v>155</v>
      </c>
    </row>
    <row r="99" spans="1:60" ht="12.8" outlineLevel="1">
      <c r="A99" s="195">
        <v>60</v>
      </c>
      <c r="B99" s="196" t="s">
        <v>380</v>
      </c>
      <c r="C99" s="197" t="s">
        <v>381</v>
      </c>
      <c r="D99" s="198" t="s">
        <v>158</v>
      </c>
      <c r="E99" s="199">
        <v>1.5</v>
      </c>
      <c r="F99" s="200"/>
      <c r="G99" s="201">
        <f>ROUND(E99*F99,2)</f>
        <v>0</v>
      </c>
      <c r="H99" s="202"/>
      <c r="I99" s="203">
        <f>ROUND(E99*H99,2)</f>
        <v>0</v>
      </c>
      <c r="J99" s="202"/>
      <c r="K99" s="203">
        <f>ROUND(E99*J99,2)</f>
        <v>0</v>
      </c>
      <c r="L99" s="203">
        <v>21</v>
      </c>
      <c r="M99" s="203">
        <f>G99*(1+L99/100)</f>
        <v>0</v>
      </c>
      <c r="N99" s="203">
        <v>0.00024</v>
      </c>
      <c r="O99" s="203">
        <f>ROUND(E99*N99,2)</f>
        <v>0</v>
      </c>
      <c r="P99" s="203">
        <v>0</v>
      </c>
      <c r="Q99" s="203">
        <f>ROUND(E99*P99,2)</f>
        <v>0</v>
      </c>
      <c r="R99" s="203"/>
      <c r="S99" s="203" t="s">
        <v>159</v>
      </c>
      <c r="T99" s="203" t="s">
        <v>159</v>
      </c>
      <c r="U99" s="203">
        <v>0.287</v>
      </c>
      <c r="V99" s="203">
        <f>ROUND(E99*U99,2)</f>
        <v>0.43</v>
      </c>
      <c r="W99" s="203"/>
      <c r="X99" s="203" t="s">
        <v>160</v>
      </c>
      <c r="Y99" s="204"/>
      <c r="Z99" s="204"/>
      <c r="AA99" s="204"/>
      <c r="AB99" s="204"/>
      <c r="AC99" s="204"/>
      <c r="AD99" s="204"/>
      <c r="AE99" s="204"/>
      <c r="AF99" s="204"/>
      <c r="AG99" s="204" t="s">
        <v>161</v>
      </c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</row>
    <row r="100" spans="1:60" ht="12.8" outlineLevel="1">
      <c r="A100" s="205"/>
      <c r="B100" s="206"/>
      <c r="C100" s="207" t="s">
        <v>382</v>
      </c>
      <c r="D100" s="208"/>
      <c r="E100" s="209">
        <v>1.5</v>
      </c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4"/>
      <c r="Z100" s="204"/>
      <c r="AA100" s="204"/>
      <c r="AB100" s="204"/>
      <c r="AC100" s="204"/>
      <c r="AD100" s="204"/>
      <c r="AE100" s="204"/>
      <c r="AF100" s="204"/>
      <c r="AG100" s="204" t="s">
        <v>163</v>
      </c>
      <c r="AH100" s="204">
        <v>0</v>
      </c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4"/>
      <c r="AT100" s="204"/>
      <c r="AU100" s="204"/>
      <c r="AV100" s="204"/>
      <c r="AW100" s="204"/>
      <c r="AX100" s="204"/>
      <c r="AY100" s="204"/>
      <c r="AZ100" s="204"/>
      <c r="BA100" s="204"/>
      <c r="BB100" s="204"/>
      <c r="BC100" s="204"/>
      <c r="BD100" s="204"/>
      <c r="BE100" s="204"/>
      <c r="BF100" s="204"/>
      <c r="BG100" s="204"/>
      <c r="BH100" s="204"/>
    </row>
    <row r="101" spans="1:33" ht="12.8">
      <c r="A101" s="187" t="s">
        <v>154</v>
      </c>
      <c r="B101" s="188" t="s">
        <v>118</v>
      </c>
      <c r="C101" s="189" t="s">
        <v>119</v>
      </c>
      <c r="D101" s="190"/>
      <c r="E101" s="191"/>
      <c r="F101" s="192"/>
      <c r="G101" s="193">
        <f>SUMIF(AG102:AG106,"&lt;&gt;NOR",G102:G106)</f>
        <v>0</v>
      </c>
      <c r="H101" s="194"/>
      <c r="I101" s="194">
        <f>SUM(I102:I106)</f>
        <v>0</v>
      </c>
      <c r="J101" s="194"/>
      <c r="K101" s="194">
        <f>SUM(K102:K106)</f>
        <v>0</v>
      </c>
      <c r="L101" s="194"/>
      <c r="M101" s="194">
        <f>SUM(M102:M106)</f>
        <v>0</v>
      </c>
      <c r="N101" s="194"/>
      <c r="O101" s="194">
        <f>SUM(O102:O106)</f>
        <v>0.03</v>
      </c>
      <c r="P101" s="194"/>
      <c r="Q101" s="194">
        <f>SUM(Q102:Q106)</f>
        <v>0</v>
      </c>
      <c r="R101" s="194"/>
      <c r="S101" s="194"/>
      <c r="T101" s="194"/>
      <c r="U101" s="194"/>
      <c r="V101" s="194">
        <f>SUM(V102:V106)</f>
        <v>5.79</v>
      </c>
      <c r="W101" s="194"/>
      <c r="X101" s="194"/>
      <c r="AG101" t="s">
        <v>155</v>
      </c>
    </row>
    <row r="102" spans="1:60" ht="12.8" outlineLevel="1">
      <c r="A102" s="195">
        <v>61</v>
      </c>
      <c r="B102" s="196" t="s">
        <v>383</v>
      </c>
      <c r="C102" s="197" t="s">
        <v>384</v>
      </c>
      <c r="D102" s="198" t="s">
        <v>158</v>
      </c>
      <c r="E102" s="199">
        <v>43.04</v>
      </c>
      <c r="F102" s="200"/>
      <c r="G102" s="201">
        <f>ROUND(E102*F102,2)</f>
        <v>0</v>
      </c>
      <c r="H102" s="202"/>
      <c r="I102" s="203">
        <f>ROUND(E102*H102,2)</f>
        <v>0</v>
      </c>
      <c r="J102" s="202"/>
      <c r="K102" s="203">
        <f>ROUND(E102*J102,2)</f>
        <v>0</v>
      </c>
      <c r="L102" s="203">
        <v>21</v>
      </c>
      <c r="M102" s="203">
        <f>G102*(1+L102/100)</f>
        <v>0</v>
      </c>
      <c r="N102" s="203">
        <v>0.00019</v>
      </c>
      <c r="O102" s="203">
        <f>ROUND(E102*N102,2)</f>
        <v>0.01</v>
      </c>
      <c r="P102" s="203">
        <v>0</v>
      </c>
      <c r="Q102" s="203">
        <f>ROUND(E102*P102,2)</f>
        <v>0</v>
      </c>
      <c r="R102" s="203"/>
      <c r="S102" s="203" t="s">
        <v>159</v>
      </c>
      <c r="T102" s="203" t="s">
        <v>159</v>
      </c>
      <c r="U102" s="203">
        <v>0.03248</v>
      </c>
      <c r="V102" s="203">
        <f>ROUND(E102*U102,2)</f>
        <v>1.4</v>
      </c>
      <c r="W102" s="203"/>
      <c r="X102" s="203" t="s">
        <v>160</v>
      </c>
      <c r="Y102" s="204"/>
      <c r="Z102" s="204"/>
      <c r="AA102" s="204"/>
      <c r="AB102" s="204"/>
      <c r="AC102" s="204"/>
      <c r="AD102" s="204"/>
      <c r="AE102" s="204"/>
      <c r="AF102" s="204"/>
      <c r="AG102" s="204" t="s">
        <v>161</v>
      </c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4"/>
      <c r="AT102" s="204"/>
      <c r="AU102" s="204"/>
      <c r="AV102" s="204"/>
      <c r="AW102" s="204"/>
      <c r="AX102" s="204"/>
      <c r="AY102" s="204"/>
      <c r="AZ102" s="204"/>
      <c r="BA102" s="204"/>
      <c r="BB102" s="204"/>
      <c r="BC102" s="204"/>
      <c r="BD102" s="204"/>
      <c r="BE102" s="204"/>
      <c r="BF102" s="204"/>
      <c r="BG102" s="204"/>
      <c r="BH102" s="204"/>
    </row>
    <row r="103" spans="1:60" ht="12.8" outlineLevel="1">
      <c r="A103" s="205"/>
      <c r="B103" s="206"/>
      <c r="C103" s="207" t="s">
        <v>385</v>
      </c>
      <c r="D103" s="208"/>
      <c r="E103" s="209">
        <v>25.04</v>
      </c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4"/>
      <c r="Z103" s="204"/>
      <c r="AA103" s="204"/>
      <c r="AB103" s="204"/>
      <c r="AC103" s="204"/>
      <c r="AD103" s="204"/>
      <c r="AE103" s="204"/>
      <c r="AF103" s="204"/>
      <c r="AG103" s="204" t="s">
        <v>163</v>
      </c>
      <c r="AH103" s="204">
        <v>0</v>
      </c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</row>
    <row r="104" spans="1:60" ht="12.8" outlineLevel="1">
      <c r="A104" s="205"/>
      <c r="B104" s="206"/>
      <c r="C104" s="207" t="s">
        <v>386</v>
      </c>
      <c r="D104" s="208"/>
      <c r="E104" s="209">
        <v>8</v>
      </c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4"/>
      <c r="Z104" s="204"/>
      <c r="AA104" s="204"/>
      <c r="AB104" s="204"/>
      <c r="AC104" s="204"/>
      <c r="AD104" s="204"/>
      <c r="AE104" s="204"/>
      <c r="AF104" s="204"/>
      <c r="AG104" s="204" t="s">
        <v>163</v>
      </c>
      <c r="AH104" s="204">
        <v>0</v>
      </c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4"/>
      <c r="AT104" s="204"/>
      <c r="AU104" s="204"/>
      <c r="AV104" s="204"/>
      <c r="AW104" s="204"/>
      <c r="AX104" s="204"/>
      <c r="AY104" s="204"/>
      <c r="AZ104" s="204"/>
      <c r="BA104" s="204"/>
      <c r="BB104" s="204"/>
      <c r="BC104" s="204"/>
      <c r="BD104" s="204"/>
      <c r="BE104" s="204"/>
      <c r="BF104" s="204"/>
      <c r="BG104" s="204"/>
      <c r="BH104" s="204"/>
    </row>
    <row r="105" spans="1:60" ht="12.8" outlineLevel="1">
      <c r="A105" s="205"/>
      <c r="B105" s="206"/>
      <c r="C105" s="207" t="s">
        <v>387</v>
      </c>
      <c r="D105" s="208"/>
      <c r="E105" s="209">
        <v>10</v>
      </c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4"/>
      <c r="Z105" s="204"/>
      <c r="AA105" s="204"/>
      <c r="AB105" s="204"/>
      <c r="AC105" s="204"/>
      <c r="AD105" s="204"/>
      <c r="AE105" s="204"/>
      <c r="AF105" s="204"/>
      <c r="AG105" s="204" t="s">
        <v>163</v>
      </c>
      <c r="AH105" s="204">
        <v>0</v>
      </c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</row>
    <row r="106" spans="1:60" ht="12.8" outlineLevel="1">
      <c r="A106" s="210">
        <v>62</v>
      </c>
      <c r="B106" s="211" t="s">
        <v>388</v>
      </c>
      <c r="C106" s="212" t="s">
        <v>389</v>
      </c>
      <c r="D106" s="213" t="s">
        <v>158</v>
      </c>
      <c r="E106" s="214">
        <v>43.04</v>
      </c>
      <c r="F106" s="215"/>
      <c r="G106" s="216">
        <f>ROUND(E106*F106,2)</f>
        <v>0</v>
      </c>
      <c r="H106" s="202"/>
      <c r="I106" s="203">
        <f>ROUND(E106*H106,2)</f>
        <v>0</v>
      </c>
      <c r="J106" s="202"/>
      <c r="K106" s="203">
        <f>ROUND(E106*J106,2)</f>
        <v>0</v>
      </c>
      <c r="L106" s="203">
        <v>21</v>
      </c>
      <c r="M106" s="203">
        <f>G106*(1+L106/100)</f>
        <v>0</v>
      </c>
      <c r="N106" s="203">
        <v>0.00046</v>
      </c>
      <c r="O106" s="203">
        <f>ROUND(E106*N106,2)</f>
        <v>0.02</v>
      </c>
      <c r="P106" s="203">
        <v>0</v>
      </c>
      <c r="Q106" s="203">
        <f>ROUND(E106*P106,2)</f>
        <v>0</v>
      </c>
      <c r="R106" s="203"/>
      <c r="S106" s="203" t="s">
        <v>159</v>
      </c>
      <c r="T106" s="203" t="s">
        <v>159</v>
      </c>
      <c r="U106" s="203">
        <v>0.10191</v>
      </c>
      <c r="V106" s="203">
        <f>ROUND(E106*U106,2)</f>
        <v>4.39</v>
      </c>
      <c r="W106" s="203"/>
      <c r="X106" s="203" t="s">
        <v>160</v>
      </c>
      <c r="Y106" s="204"/>
      <c r="Z106" s="204"/>
      <c r="AA106" s="204"/>
      <c r="AB106" s="204"/>
      <c r="AC106" s="204"/>
      <c r="AD106" s="204"/>
      <c r="AE106" s="204"/>
      <c r="AF106" s="204"/>
      <c r="AG106" s="204" t="s">
        <v>161</v>
      </c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</row>
    <row r="107" spans="1:33" ht="12.8">
      <c r="A107" s="187" t="s">
        <v>154</v>
      </c>
      <c r="B107" s="188" t="s">
        <v>120</v>
      </c>
      <c r="C107" s="189" t="s">
        <v>121</v>
      </c>
      <c r="D107" s="190"/>
      <c r="E107" s="191"/>
      <c r="F107" s="192"/>
      <c r="G107" s="193">
        <f>SUMIF(AG108:AG113,"&lt;&gt;NOR",G108:G113)</f>
        <v>0</v>
      </c>
      <c r="H107" s="194"/>
      <c r="I107" s="194">
        <f>SUM(I108:I113)</f>
        <v>0</v>
      </c>
      <c r="J107" s="194"/>
      <c r="K107" s="194">
        <f>SUM(K108:K113)</f>
        <v>0</v>
      </c>
      <c r="L107" s="194"/>
      <c r="M107" s="194">
        <f>SUM(M108:M113)</f>
        <v>0</v>
      </c>
      <c r="N107" s="194"/>
      <c r="O107" s="194">
        <f>SUM(O108:O113)</f>
        <v>0</v>
      </c>
      <c r="P107" s="194"/>
      <c r="Q107" s="194">
        <f>SUM(Q108:Q113)</f>
        <v>0</v>
      </c>
      <c r="R107" s="194"/>
      <c r="S107" s="194"/>
      <c r="T107" s="194"/>
      <c r="U107" s="194"/>
      <c r="V107" s="194">
        <f>SUM(V108:V113)</f>
        <v>8.61</v>
      </c>
      <c r="W107" s="194"/>
      <c r="X107" s="194"/>
      <c r="AG107" t="s">
        <v>155</v>
      </c>
    </row>
    <row r="108" spans="1:60" ht="12.8" outlineLevel="1">
      <c r="A108" s="210">
        <v>63</v>
      </c>
      <c r="B108" s="211" t="s">
        <v>223</v>
      </c>
      <c r="C108" s="212" t="s">
        <v>224</v>
      </c>
      <c r="D108" s="213" t="s">
        <v>210</v>
      </c>
      <c r="E108" s="214">
        <v>4.04863</v>
      </c>
      <c r="F108" s="215"/>
      <c r="G108" s="216">
        <f>ROUND(E108*F108,2)</f>
        <v>0</v>
      </c>
      <c r="H108" s="202"/>
      <c r="I108" s="203">
        <f>ROUND(E108*H108,2)</f>
        <v>0</v>
      </c>
      <c r="J108" s="202"/>
      <c r="K108" s="203">
        <f>ROUND(E108*J108,2)</f>
        <v>0</v>
      </c>
      <c r="L108" s="203">
        <v>21</v>
      </c>
      <c r="M108" s="203">
        <f>G108*(1+L108/100)</f>
        <v>0</v>
      </c>
      <c r="N108" s="203">
        <v>0</v>
      </c>
      <c r="O108" s="203">
        <f>ROUND(E108*N108,2)</f>
        <v>0</v>
      </c>
      <c r="P108" s="203">
        <v>0</v>
      </c>
      <c r="Q108" s="203">
        <f>ROUND(E108*P108,2)</f>
        <v>0</v>
      </c>
      <c r="R108" s="203"/>
      <c r="S108" s="203" t="s">
        <v>159</v>
      </c>
      <c r="T108" s="203" t="s">
        <v>159</v>
      </c>
      <c r="U108" s="203">
        <v>0.942</v>
      </c>
      <c r="V108" s="203">
        <f>ROUND(E108*U108,2)</f>
        <v>3.81</v>
      </c>
      <c r="W108" s="203"/>
      <c r="X108" s="203" t="s">
        <v>225</v>
      </c>
      <c r="Y108" s="204"/>
      <c r="Z108" s="204"/>
      <c r="AA108" s="204"/>
      <c r="AB108" s="204"/>
      <c r="AC108" s="204"/>
      <c r="AD108" s="204"/>
      <c r="AE108" s="204"/>
      <c r="AF108" s="204"/>
      <c r="AG108" s="204" t="s">
        <v>226</v>
      </c>
      <c r="AH108" s="204"/>
      <c r="AI108" s="204"/>
      <c r="AJ108" s="204"/>
      <c r="AK108" s="204"/>
      <c r="AL108" s="204"/>
      <c r="AM108" s="204"/>
      <c r="AN108" s="204"/>
      <c r="AO108" s="204"/>
      <c r="AP108" s="204"/>
      <c r="AQ108" s="204"/>
      <c r="AR108" s="204"/>
      <c r="AS108" s="204"/>
      <c r="AT108" s="204"/>
      <c r="AU108" s="204"/>
      <c r="AV108" s="204"/>
      <c r="AW108" s="204"/>
      <c r="AX108" s="204"/>
      <c r="AY108" s="204"/>
      <c r="AZ108" s="204"/>
      <c r="BA108" s="204"/>
      <c r="BB108" s="204"/>
      <c r="BC108" s="204"/>
      <c r="BD108" s="204"/>
      <c r="BE108" s="204"/>
      <c r="BF108" s="204"/>
      <c r="BG108" s="204"/>
      <c r="BH108" s="204"/>
    </row>
    <row r="109" spans="1:60" ht="12.8" outlineLevel="1">
      <c r="A109" s="210">
        <v>64</v>
      </c>
      <c r="B109" s="211" t="s">
        <v>390</v>
      </c>
      <c r="C109" s="212" t="s">
        <v>391</v>
      </c>
      <c r="D109" s="213" t="s">
        <v>210</v>
      </c>
      <c r="E109" s="214">
        <v>16.19452</v>
      </c>
      <c r="F109" s="215"/>
      <c r="G109" s="216">
        <f>ROUND(E109*F109,2)</f>
        <v>0</v>
      </c>
      <c r="H109" s="202"/>
      <c r="I109" s="203">
        <f>ROUND(E109*H109,2)</f>
        <v>0</v>
      </c>
      <c r="J109" s="202"/>
      <c r="K109" s="203">
        <f>ROUND(E109*J109,2)</f>
        <v>0</v>
      </c>
      <c r="L109" s="203">
        <v>21</v>
      </c>
      <c r="M109" s="203">
        <f>G109*(1+L109/100)</f>
        <v>0</v>
      </c>
      <c r="N109" s="203">
        <v>0</v>
      </c>
      <c r="O109" s="203">
        <f>ROUND(E109*N109,2)</f>
        <v>0</v>
      </c>
      <c r="P109" s="203">
        <v>0</v>
      </c>
      <c r="Q109" s="203">
        <f>ROUND(E109*P109,2)</f>
        <v>0</v>
      </c>
      <c r="R109" s="203"/>
      <c r="S109" s="203" t="s">
        <v>159</v>
      </c>
      <c r="T109" s="203" t="s">
        <v>159</v>
      </c>
      <c r="U109" s="203">
        <v>0.105</v>
      </c>
      <c r="V109" s="203">
        <f>ROUND(E109*U109,2)</f>
        <v>1.7</v>
      </c>
      <c r="W109" s="203"/>
      <c r="X109" s="203" t="s">
        <v>225</v>
      </c>
      <c r="Y109" s="204"/>
      <c r="Z109" s="204"/>
      <c r="AA109" s="204"/>
      <c r="AB109" s="204"/>
      <c r="AC109" s="204"/>
      <c r="AD109" s="204"/>
      <c r="AE109" s="204"/>
      <c r="AF109" s="204"/>
      <c r="AG109" s="204" t="s">
        <v>226</v>
      </c>
      <c r="AH109" s="204"/>
      <c r="AI109" s="204"/>
      <c r="AJ109" s="204"/>
      <c r="AK109" s="204"/>
      <c r="AL109" s="204"/>
      <c r="AM109" s="204"/>
      <c r="AN109" s="204"/>
      <c r="AO109" s="204"/>
      <c r="AP109" s="204"/>
      <c r="AQ109" s="204"/>
      <c r="AR109" s="204"/>
      <c r="AS109" s="204"/>
      <c r="AT109" s="204"/>
      <c r="AU109" s="204"/>
      <c r="AV109" s="204"/>
      <c r="AW109" s="204"/>
      <c r="AX109" s="204"/>
      <c r="AY109" s="204"/>
      <c r="AZ109" s="204"/>
      <c r="BA109" s="204"/>
      <c r="BB109" s="204"/>
      <c r="BC109" s="204"/>
      <c r="BD109" s="204"/>
      <c r="BE109" s="204"/>
      <c r="BF109" s="204"/>
      <c r="BG109" s="204"/>
      <c r="BH109" s="204"/>
    </row>
    <row r="110" spans="1:60" ht="12.8" outlineLevel="1">
      <c r="A110" s="210">
        <v>65</v>
      </c>
      <c r="B110" s="211" t="s">
        <v>227</v>
      </c>
      <c r="C110" s="212" t="s">
        <v>228</v>
      </c>
      <c r="D110" s="213" t="s">
        <v>210</v>
      </c>
      <c r="E110" s="214">
        <v>4.04863</v>
      </c>
      <c r="F110" s="215"/>
      <c r="G110" s="216">
        <f>ROUND(E110*F110,2)</f>
        <v>0</v>
      </c>
      <c r="H110" s="202"/>
      <c r="I110" s="203">
        <f>ROUND(E110*H110,2)</f>
        <v>0</v>
      </c>
      <c r="J110" s="202"/>
      <c r="K110" s="203">
        <f>ROUND(E110*J110,2)</f>
        <v>0</v>
      </c>
      <c r="L110" s="203">
        <v>21</v>
      </c>
      <c r="M110" s="203">
        <f>G110*(1+L110/100)</f>
        <v>0</v>
      </c>
      <c r="N110" s="203">
        <v>0</v>
      </c>
      <c r="O110" s="203">
        <f>ROUND(E110*N110,2)</f>
        <v>0</v>
      </c>
      <c r="P110" s="203">
        <v>0</v>
      </c>
      <c r="Q110" s="203">
        <f>ROUND(E110*P110,2)</f>
        <v>0</v>
      </c>
      <c r="R110" s="203"/>
      <c r="S110" s="203" t="s">
        <v>159</v>
      </c>
      <c r="T110" s="203" t="s">
        <v>159</v>
      </c>
      <c r="U110" s="203">
        <v>0.277</v>
      </c>
      <c r="V110" s="203">
        <f>ROUND(E110*U110,2)</f>
        <v>1.12</v>
      </c>
      <c r="W110" s="203"/>
      <c r="X110" s="203" t="s">
        <v>225</v>
      </c>
      <c r="Y110" s="204"/>
      <c r="Z110" s="204"/>
      <c r="AA110" s="204"/>
      <c r="AB110" s="204"/>
      <c r="AC110" s="204"/>
      <c r="AD110" s="204"/>
      <c r="AE110" s="204"/>
      <c r="AF110" s="204"/>
      <c r="AG110" s="204" t="s">
        <v>226</v>
      </c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</row>
    <row r="111" spans="1:60" ht="12.8" outlineLevel="1">
      <c r="A111" s="210">
        <v>66</v>
      </c>
      <c r="B111" s="211" t="s">
        <v>229</v>
      </c>
      <c r="C111" s="212" t="s">
        <v>230</v>
      </c>
      <c r="D111" s="213" t="s">
        <v>210</v>
      </c>
      <c r="E111" s="214">
        <v>4.04863</v>
      </c>
      <c r="F111" s="215"/>
      <c r="G111" s="216">
        <f>ROUND(E111*F111,2)</f>
        <v>0</v>
      </c>
      <c r="H111" s="202"/>
      <c r="I111" s="203">
        <f>ROUND(E111*H111,2)</f>
        <v>0</v>
      </c>
      <c r="J111" s="202"/>
      <c r="K111" s="203">
        <f>ROUND(E111*J111,2)</f>
        <v>0</v>
      </c>
      <c r="L111" s="203">
        <v>21</v>
      </c>
      <c r="M111" s="203">
        <f>G111*(1+L111/100)</f>
        <v>0</v>
      </c>
      <c r="N111" s="203">
        <v>0</v>
      </c>
      <c r="O111" s="203">
        <f>ROUND(E111*N111,2)</f>
        <v>0</v>
      </c>
      <c r="P111" s="203">
        <v>0</v>
      </c>
      <c r="Q111" s="203">
        <f>ROUND(E111*P111,2)</f>
        <v>0</v>
      </c>
      <c r="R111" s="203"/>
      <c r="S111" s="203" t="s">
        <v>159</v>
      </c>
      <c r="T111" s="203" t="s">
        <v>159</v>
      </c>
      <c r="U111" s="203">
        <v>0.49</v>
      </c>
      <c r="V111" s="203">
        <f>ROUND(E111*U111,2)</f>
        <v>1.98</v>
      </c>
      <c r="W111" s="203"/>
      <c r="X111" s="203" t="s">
        <v>225</v>
      </c>
      <c r="Y111" s="204"/>
      <c r="Z111" s="204"/>
      <c r="AA111" s="204"/>
      <c r="AB111" s="204"/>
      <c r="AC111" s="204"/>
      <c r="AD111" s="204"/>
      <c r="AE111" s="204"/>
      <c r="AF111" s="204"/>
      <c r="AG111" s="204" t="s">
        <v>226</v>
      </c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</row>
    <row r="112" spans="1:60" ht="12.8" outlineLevel="1">
      <c r="A112" s="210">
        <v>67</v>
      </c>
      <c r="B112" s="211" t="s">
        <v>231</v>
      </c>
      <c r="C112" s="212" t="s">
        <v>232</v>
      </c>
      <c r="D112" s="213" t="s">
        <v>210</v>
      </c>
      <c r="E112" s="214">
        <v>20.24314</v>
      </c>
      <c r="F112" s="215"/>
      <c r="G112" s="216">
        <f>ROUND(E112*F112,2)</f>
        <v>0</v>
      </c>
      <c r="H112" s="202"/>
      <c r="I112" s="203">
        <f>ROUND(E112*H112,2)</f>
        <v>0</v>
      </c>
      <c r="J112" s="202"/>
      <c r="K112" s="203">
        <f>ROUND(E112*J112,2)</f>
        <v>0</v>
      </c>
      <c r="L112" s="203">
        <v>21</v>
      </c>
      <c r="M112" s="203">
        <f>G112*(1+L112/100)</f>
        <v>0</v>
      </c>
      <c r="N112" s="203">
        <v>0</v>
      </c>
      <c r="O112" s="203">
        <f>ROUND(E112*N112,2)</f>
        <v>0</v>
      </c>
      <c r="P112" s="203">
        <v>0</v>
      </c>
      <c r="Q112" s="203">
        <f>ROUND(E112*P112,2)</f>
        <v>0</v>
      </c>
      <c r="R112" s="203"/>
      <c r="S112" s="203" t="s">
        <v>159</v>
      </c>
      <c r="T112" s="203" t="s">
        <v>159</v>
      </c>
      <c r="U112" s="203">
        <v>0</v>
      </c>
      <c r="V112" s="203">
        <f>ROUND(E112*U112,2)</f>
        <v>0</v>
      </c>
      <c r="W112" s="203"/>
      <c r="X112" s="203" t="s">
        <v>225</v>
      </c>
      <c r="Y112" s="204"/>
      <c r="Z112" s="204"/>
      <c r="AA112" s="204"/>
      <c r="AB112" s="204"/>
      <c r="AC112" s="204"/>
      <c r="AD112" s="204"/>
      <c r="AE112" s="204"/>
      <c r="AF112" s="204"/>
      <c r="AG112" s="204" t="s">
        <v>226</v>
      </c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</row>
    <row r="113" spans="1:60" ht="12.8" outlineLevel="1">
      <c r="A113" s="210">
        <v>68</v>
      </c>
      <c r="B113" s="211" t="s">
        <v>233</v>
      </c>
      <c r="C113" s="212" t="s">
        <v>234</v>
      </c>
      <c r="D113" s="213" t="s">
        <v>210</v>
      </c>
      <c r="E113" s="214">
        <v>4.04863</v>
      </c>
      <c r="F113" s="215"/>
      <c r="G113" s="216">
        <f>ROUND(E113*F113,2)</f>
        <v>0</v>
      </c>
      <c r="H113" s="202"/>
      <c r="I113" s="203">
        <f>ROUND(E113*H113,2)</f>
        <v>0</v>
      </c>
      <c r="J113" s="202"/>
      <c r="K113" s="203">
        <f>ROUND(E113*J113,2)</f>
        <v>0</v>
      </c>
      <c r="L113" s="203">
        <v>21</v>
      </c>
      <c r="M113" s="203">
        <f>G113*(1+L113/100)</f>
        <v>0</v>
      </c>
      <c r="N113" s="203">
        <v>0</v>
      </c>
      <c r="O113" s="203">
        <f>ROUND(E113*N113,2)</f>
        <v>0</v>
      </c>
      <c r="P113" s="203">
        <v>0</v>
      </c>
      <c r="Q113" s="203">
        <f>ROUND(E113*P113,2)</f>
        <v>0</v>
      </c>
      <c r="R113" s="203"/>
      <c r="S113" s="203" t="s">
        <v>159</v>
      </c>
      <c r="T113" s="203" t="s">
        <v>159</v>
      </c>
      <c r="U113" s="203">
        <v>0</v>
      </c>
      <c r="V113" s="203">
        <f>ROUND(E113*U113,2)</f>
        <v>0</v>
      </c>
      <c r="W113" s="203"/>
      <c r="X113" s="203" t="s">
        <v>225</v>
      </c>
      <c r="Y113" s="204"/>
      <c r="Z113" s="204"/>
      <c r="AA113" s="204"/>
      <c r="AB113" s="204"/>
      <c r="AC113" s="204"/>
      <c r="AD113" s="204"/>
      <c r="AE113" s="204"/>
      <c r="AF113" s="204"/>
      <c r="AG113" s="204" t="s">
        <v>226</v>
      </c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</row>
    <row r="114" spans="1:33" ht="12.8">
      <c r="A114" s="187" t="s">
        <v>154</v>
      </c>
      <c r="B114" s="188" t="s">
        <v>23</v>
      </c>
      <c r="C114" s="189" t="s">
        <v>24</v>
      </c>
      <c r="D114" s="190"/>
      <c r="E114" s="191"/>
      <c r="F114" s="192"/>
      <c r="G114" s="193">
        <f>SUMIF(AG115:AG115,"&lt;&gt;NOR",G115:G115)</f>
        <v>0</v>
      </c>
      <c r="H114" s="194"/>
      <c r="I114" s="194">
        <f>SUM(I115:I115)</f>
        <v>0</v>
      </c>
      <c r="J114" s="194"/>
      <c r="K114" s="194">
        <f>SUM(K115:K115)</f>
        <v>0</v>
      </c>
      <c r="L114" s="194"/>
      <c r="M114" s="194">
        <f>SUM(M115:M115)</f>
        <v>0</v>
      </c>
      <c r="N114" s="194"/>
      <c r="O114" s="194">
        <f>SUM(O115:O115)</f>
        <v>0</v>
      </c>
      <c r="P114" s="194"/>
      <c r="Q114" s="194">
        <f>SUM(Q115:Q115)</f>
        <v>0</v>
      </c>
      <c r="R114" s="194"/>
      <c r="S114" s="194"/>
      <c r="T114" s="194"/>
      <c r="U114" s="194"/>
      <c r="V114" s="194">
        <f>SUM(V115:V115)</f>
        <v>0</v>
      </c>
      <c r="W114" s="194"/>
      <c r="X114" s="194"/>
      <c r="AG114" t="s">
        <v>155</v>
      </c>
    </row>
    <row r="115" spans="1:60" ht="12.8" outlineLevel="1">
      <c r="A115" s="210">
        <v>69</v>
      </c>
      <c r="B115" s="211" t="s">
        <v>235</v>
      </c>
      <c r="C115" s="212" t="s">
        <v>236</v>
      </c>
      <c r="D115" s="213" t="s">
        <v>237</v>
      </c>
      <c r="E115" s="214">
        <v>1</v>
      </c>
      <c r="F115" s="215"/>
      <c r="G115" s="216">
        <f>ROUND(E115*F115,2)</f>
        <v>0</v>
      </c>
      <c r="H115" s="202"/>
      <c r="I115" s="203">
        <f>ROUND(E115*H115,2)</f>
        <v>0</v>
      </c>
      <c r="J115" s="202"/>
      <c r="K115" s="203">
        <f>ROUND(E115*J115,2)</f>
        <v>0</v>
      </c>
      <c r="L115" s="203">
        <v>21</v>
      </c>
      <c r="M115" s="203">
        <f>G115*(1+L115/100)</f>
        <v>0</v>
      </c>
      <c r="N115" s="203">
        <v>0</v>
      </c>
      <c r="O115" s="203">
        <f>ROUND(E115*N115,2)</f>
        <v>0</v>
      </c>
      <c r="P115" s="203">
        <v>0</v>
      </c>
      <c r="Q115" s="203">
        <f>ROUND(E115*P115,2)</f>
        <v>0</v>
      </c>
      <c r="R115" s="203"/>
      <c r="S115" s="203" t="s">
        <v>238</v>
      </c>
      <c r="T115" s="203" t="s">
        <v>219</v>
      </c>
      <c r="U115" s="203">
        <v>0</v>
      </c>
      <c r="V115" s="203">
        <f>ROUND(E115*U115,2)</f>
        <v>0</v>
      </c>
      <c r="W115" s="203"/>
      <c r="X115" s="203" t="s">
        <v>235</v>
      </c>
      <c r="Y115" s="204"/>
      <c r="Z115" s="204"/>
      <c r="AA115" s="204"/>
      <c r="AB115" s="204"/>
      <c r="AC115" s="204"/>
      <c r="AD115" s="204"/>
      <c r="AE115" s="204"/>
      <c r="AF115" s="204"/>
      <c r="AG115" s="204" t="s">
        <v>239</v>
      </c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</row>
    <row r="116" spans="1:33" ht="12.8">
      <c r="A116" s="187" t="s">
        <v>154</v>
      </c>
      <c r="B116" s="188" t="s">
        <v>25</v>
      </c>
      <c r="C116" s="189" t="s">
        <v>26</v>
      </c>
      <c r="D116" s="190"/>
      <c r="E116" s="191"/>
      <c r="F116" s="192"/>
      <c r="G116" s="193">
        <f>SUMIF(AG117:AG117,"&lt;&gt;NOR",G117:G117)</f>
        <v>0</v>
      </c>
      <c r="H116" s="194"/>
      <c r="I116" s="194">
        <f>SUM(I117:I117)</f>
        <v>0</v>
      </c>
      <c r="J116" s="194"/>
      <c r="K116" s="194">
        <f>SUM(K117:K117)</f>
        <v>0</v>
      </c>
      <c r="L116" s="194"/>
      <c r="M116" s="194">
        <f>SUM(M117:M117)</f>
        <v>0</v>
      </c>
      <c r="N116" s="194"/>
      <c r="O116" s="194">
        <f>SUM(O117:O117)</f>
        <v>0</v>
      </c>
      <c r="P116" s="194"/>
      <c r="Q116" s="194">
        <f>SUM(Q117:Q117)</f>
        <v>0</v>
      </c>
      <c r="R116" s="194"/>
      <c r="S116" s="194"/>
      <c r="T116" s="194"/>
      <c r="U116" s="194"/>
      <c r="V116" s="194">
        <f>SUM(V117:V117)</f>
        <v>0</v>
      </c>
      <c r="W116" s="194"/>
      <c r="X116" s="194"/>
      <c r="AG116" t="s">
        <v>155</v>
      </c>
    </row>
    <row r="117" spans="1:60" ht="12.8" outlineLevel="1">
      <c r="A117" s="195">
        <v>70</v>
      </c>
      <c r="B117" s="196" t="s">
        <v>240</v>
      </c>
      <c r="C117" s="197" t="s">
        <v>241</v>
      </c>
      <c r="D117" s="198" t="s">
        <v>237</v>
      </c>
      <c r="E117" s="199">
        <v>1</v>
      </c>
      <c r="F117" s="200"/>
      <c r="G117" s="201">
        <f>ROUND(E117*F117,2)</f>
        <v>0</v>
      </c>
      <c r="H117" s="202"/>
      <c r="I117" s="203">
        <f>ROUND(E117*H117,2)</f>
        <v>0</v>
      </c>
      <c r="J117" s="202"/>
      <c r="K117" s="203">
        <f>ROUND(E117*J117,2)</f>
        <v>0</v>
      </c>
      <c r="L117" s="203">
        <v>21</v>
      </c>
      <c r="M117" s="203">
        <f>G117*(1+L117/100)</f>
        <v>0</v>
      </c>
      <c r="N117" s="203">
        <v>0</v>
      </c>
      <c r="O117" s="203">
        <f>ROUND(E117*N117,2)</f>
        <v>0</v>
      </c>
      <c r="P117" s="203">
        <v>0</v>
      </c>
      <c r="Q117" s="203">
        <f>ROUND(E117*P117,2)</f>
        <v>0</v>
      </c>
      <c r="R117" s="203"/>
      <c r="S117" s="203" t="s">
        <v>238</v>
      </c>
      <c r="T117" s="203" t="s">
        <v>219</v>
      </c>
      <c r="U117" s="203">
        <v>0</v>
      </c>
      <c r="V117" s="203">
        <f>ROUND(E117*U117,2)</f>
        <v>0</v>
      </c>
      <c r="W117" s="203"/>
      <c r="X117" s="203" t="s">
        <v>235</v>
      </c>
      <c r="Y117" s="204"/>
      <c r="Z117" s="204"/>
      <c r="AA117" s="204"/>
      <c r="AB117" s="204"/>
      <c r="AC117" s="204"/>
      <c r="AD117" s="204"/>
      <c r="AE117" s="204"/>
      <c r="AF117" s="204"/>
      <c r="AG117" s="204" t="s">
        <v>239</v>
      </c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4"/>
      <c r="AT117" s="204"/>
      <c r="AU117" s="204"/>
      <c r="AV117" s="204"/>
      <c r="AW117" s="204"/>
      <c r="AX117" s="204"/>
      <c r="AY117" s="204"/>
      <c r="AZ117" s="204"/>
      <c r="BA117" s="204"/>
      <c r="BB117" s="204"/>
      <c r="BC117" s="204"/>
      <c r="BD117" s="204"/>
      <c r="BE117" s="204"/>
      <c r="BF117" s="204"/>
      <c r="BG117" s="204"/>
      <c r="BH117" s="204"/>
    </row>
    <row r="118" spans="1:33" ht="12.8">
      <c r="A118" s="164"/>
      <c r="B118" s="170"/>
      <c r="C118" s="220"/>
      <c r="D118" s="172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AE118">
        <v>15</v>
      </c>
      <c r="AF118">
        <v>21</v>
      </c>
      <c r="AG118" t="s">
        <v>141</v>
      </c>
    </row>
    <row r="119" spans="1:33" ht="12.8">
      <c r="A119" s="221"/>
      <c r="B119" s="222" t="s">
        <v>20</v>
      </c>
      <c r="C119" s="223"/>
      <c r="D119" s="224"/>
      <c r="E119" s="225"/>
      <c r="F119" s="225"/>
      <c r="G119" s="226">
        <f>G8+G19+G30+G33+G47+G49+G61+G69+G77+G87+G98+G101+G107+G114+G116</f>
        <v>0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AE119">
        <f>SUMIF(L7:L117,AE118,G7:G117)</f>
        <v>0</v>
      </c>
      <c r="AF119">
        <f>SUMIF(L7:L117,AF118,G7:G117)</f>
        <v>0</v>
      </c>
      <c r="AG119" t="s">
        <v>242</v>
      </c>
    </row>
    <row r="120" spans="1:24" ht="12.8">
      <c r="A120" s="164"/>
      <c r="B120" s="170"/>
      <c r="C120" s="220"/>
      <c r="D120" s="17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</row>
    <row r="121" spans="1:24" ht="12.8">
      <c r="A121" s="164"/>
      <c r="B121" s="170"/>
      <c r="C121" s="220"/>
      <c r="D121" s="17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</row>
    <row r="122" spans="1:24" ht="12.8">
      <c r="A122" s="227" t="s">
        <v>243</v>
      </c>
      <c r="B122" s="227"/>
      <c r="C122" s="227"/>
      <c r="D122" s="17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</row>
    <row r="123" spans="1:33" ht="12.8">
      <c r="A123" s="228"/>
      <c r="B123" s="228"/>
      <c r="C123" s="228"/>
      <c r="D123" s="228"/>
      <c r="E123" s="228"/>
      <c r="F123" s="228"/>
      <c r="G123" s="228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AG123" t="s">
        <v>244</v>
      </c>
    </row>
    <row r="124" spans="1:24" ht="12.8">
      <c r="A124" s="228"/>
      <c r="B124" s="228"/>
      <c r="C124" s="228"/>
      <c r="D124" s="228"/>
      <c r="E124" s="228"/>
      <c r="F124" s="228"/>
      <c r="G124" s="228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</row>
    <row r="125" spans="1:24" ht="12.8">
      <c r="A125" s="228"/>
      <c r="B125" s="228"/>
      <c r="C125" s="228"/>
      <c r="D125" s="228"/>
      <c r="E125" s="228"/>
      <c r="F125" s="228"/>
      <c r="G125" s="228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</row>
    <row r="126" spans="1:24" ht="12.8">
      <c r="A126" s="228"/>
      <c r="B126" s="228"/>
      <c r="C126" s="228"/>
      <c r="D126" s="228"/>
      <c r="E126" s="228"/>
      <c r="F126" s="228"/>
      <c r="G126" s="228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</row>
    <row r="127" spans="1:24" ht="12.8">
      <c r="A127" s="228"/>
      <c r="B127" s="228"/>
      <c r="C127" s="228"/>
      <c r="D127" s="228"/>
      <c r="E127" s="228"/>
      <c r="F127" s="228"/>
      <c r="G127" s="228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</row>
    <row r="128" spans="1:24" ht="12.8">
      <c r="A128" s="164"/>
      <c r="B128" s="170"/>
      <c r="C128" s="220"/>
      <c r="D128" s="17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</row>
    <row r="129" spans="3:33" ht="12.8">
      <c r="C129" s="229"/>
      <c r="D129" s="112"/>
      <c r="AG129" t="s">
        <v>245</v>
      </c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  <row r="1070" ht="12.8">
      <c r="D1070" s="112"/>
    </row>
    <row r="1071" ht="12.8">
      <c r="D1071" s="112"/>
    </row>
    <row r="1072" ht="12.8">
      <c r="D1072" s="112"/>
    </row>
    <row r="1073" ht="12.8">
      <c r="D1073" s="112"/>
    </row>
    <row r="1074" ht="12.8">
      <c r="D1074" s="112"/>
    </row>
    <row r="1075" ht="12.8">
      <c r="D1075" s="112"/>
    </row>
    <row r="1076" ht="12.8">
      <c r="D1076" s="112"/>
    </row>
    <row r="1077" ht="12.8">
      <c r="D1077" s="112"/>
    </row>
    <row r="1078" ht="12.8">
      <c r="D1078" s="112"/>
    </row>
    <row r="1079" ht="12.8">
      <c r="D1079" s="112"/>
    </row>
    <row r="1080" ht="12.8">
      <c r="D1080" s="112"/>
    </row>
    <row r="1081" ht="12.8">
      <c r="D1081" s="112"/>
    </row>
    <row r="1082" ht="12.8">
      <c r="D1082" s="112"/>
    </row>
    <row r="1083" ht="12.8">
      <c r="D1083" s="112"/>
    </row>
    <row r="1084" ht="12.8">
      <c r="D1084" s="112"/>
    </row>
    <row r="1085" ht="12.8">
      <c r="D1085" s="112"/>
    </row>
    <row r="1086" ht="12.8">
      <c r="D1086" s="112"/>
    </row>
    <row r="1087" ht="12.8">
      <c r="D1087" s="112"/>
    </row>
    <row r="1088" ht="12.8">
      <c r="D1088" s="112"/>
    </row>
    <row r="1089" ht="12.8">
      <c r="D1089" s="112"/>
    </row>
    <row r="1090" ht="12.8">
      <c r="D1090" s="112"/>
    </row>
    <row r="1091" ht="12.8">
      <c r="D1091" s="112"/>
    </row>
    <row r="1092" ht="12.8">
      <c r="D1092" s="112"/>
    </row>
    <row r="1093" ht="12.8">
      <c r="D1093" s="112"/>
    </row>
    <row r="1094" ht="12.8">
      <c r="D1094" s="112"/>
    </row>
    <row r="1095" ht="12.8">
      <c r="D1095" s="112"/>
    </row>
    <row r="1096" ht="12.8">
      <c r="D1096" s="112"/>
    </row>
    <row r="1097" ht="12.8">
      <c r="D1097" s="112"/>
    </row>
    <row r="1098" ht="12.8">
      <c r="D1098" s="112"/>
    </row>
    <row r="1099" ht="12.8">
      <c r="D1099" s="112"/>
    </row>
    <row r="1100" ht="12.8">
      <c r="D1100" s="112"/>
    </row>
    <row r="1101" ht="12.8">
      <c r="D1101" s="112"/>
    </row>
    <row r="1102" ht="12.8">
      <c r="D1102" s="112"/>
    </row>
    <row r="1103" ht="12.8">
      <c r="D1103" s="112"/>
    </row>
    <row r="1104" ht="12.8">
      <c r="D1104" s="112"/>
    </row>
    <row r="1105" ht="12.8">
      <c r="D1105" s="112"/>
    </row>
    <row r="1106" ht="12.8">
      <c r="D1106" s="112"/>
    </row>
    <row r="1107" ht="12.8">
      <c r="D1107" s="112"/>
    </row>
    <row r="1108" ht="12.8">
      <c r="D1108" s="112"/>
    </row>
    <row r="1109" ht="12.8">
      <c r="D1109" s="112"/>
    </row>
    <row r="1110" ht="12.8">
      <c r="D1110" s="112"/>
    </row>
    <row r="1111" ht="12.8">
      <c r="D1111" s="112"/>
    </row>
    <row r="1112" ht="12.8">
      <c r="D1112" s="112"/>
    </row>
    <row r="1113" ht="12.8">
      <c r="D1113" s="112"/>
    </row>
    <row r="1114" ht="12.8">
      <c r="D1114" s="112"/>
    </row>
    <row r="1115" ht="12.8">
      <c r="D1115" s="112"/>
    </row>
    <row r="1116" ht="12.8">
      <c r="D1116" s="112"/>
    </row>
    <row r="1117" ht="12.8">
      <c r="D1117" s="112"/>
    </row>
    <row r="1118" ht="12.8">
      <c r="D1118" s="112"/>
    </row>
    <row r="1119" ht="12.8">
      <c r="D1119" s="112"/>
    </row>
    <row r="1120" ht="12.8">
      <c r="D1120" s="112"/>
    </row>
    <row r="1121" ht="12.8">
      <c r="D1121" s="112"/>
    </row>
    <row r="1122" ht="12.8">
      <c r="D1122" s="112"/>
    </row>
    <row r="1123" ht="12.8">
      <c r="D1123" s="112"/>
    </row>
    <row r="1124" ht="12.8">
      <c r="D1124" s="112"/>
    </row>
    <row r="1125" ht="12.8">
      <c r="D1125" s="112"/>
    </row>
    <row r="1126" ht="12.8">
      <c r="D1126" s="112"/>
    </row>
    <row r="1127" ht="12.8">
      <c r="D1127" s="112"/>
    </row>
    <row r="1128" ht="12.8">
      <c r="D1128" s="112"/>
    </row>
    <row r="1129" ht="12.8">
      <c r="D1129" s="112"/>
    </row>
  </sheetData>
  <mergeCells count="6">
    <mergeCell ref="A1:G1"/>
    <mergeCell ref="C2:G2"/>
    <mergeCell ref="C3:G3"/>
    <mergeCell ref="C4:G4"/>
    <mergeCell ref="A122:C122"/>
    <mergeCell ref="A123:G127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53"/>
  <sheetViews>
    <sheetView workbookViewId="0" topLeftCell="A1">
      <pane ySplit="7" topLeftCell="A17" activePane="bottomLeft" state="frozen"/>
      <selection pane="topLeft" activeCell="A1" sqref="A1"/>
      <selection pane="bottomLeft" activeCell="A43" sqref="A43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52</v>
      </c>
      <c r="C3" s="176" t="s">
        <v>53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54</v>
      </c>
      <c r="C4" s="179" t="s">
        <v>55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96</v>
      </c>
      <c r="C8" s="189" t="s">
        <v>97</v>
      </c>
      <c r="D8" s="190"/>
      <c r="E8" s="191"/>
      <c r="F8" s="192"/>
      <c r="G8" s="193">
        <f>SUMIF(AG9:AG15,"&lt;&gt;NOR",G9:G15)</f>
        <v>0</v>
      </c>
      <c r="H8" s="194"/>
      <c r="I8" s="194">
        <f>SUM(I9:I15)</f>
        <v>0</v>
      </c>
      <c r="J8" s="194"/>
      <c r="K8" s="194">
        <f>SUM(K9:K15)</f>
        <v>0</v>
      </c>
      <c r="L8" s="194"/>
      <c r="M8" s="194">
        <f>SUM(M9:M15)</f>
        <v>0</v>
      </c>
      <c r="N8" s="194"/>
      <c r="O8" s="194">
        <f>SUM(O9:O15)</f>
        <v>0</v>
      </c>
      <c r="P8" s="194"/>
      <c r="Q8" s="194">
        <f>SUM(Q9:Q15)</f>
        <v>0.02</v>
      </c>
      <c r="R8" s="194"/>
      <c r="S8" s="194"/>
      <c r="T8" s="194"/>
      <c r="U8" s="194"/>
      <c r="V8" s="194">
        <f>SUM(V9:V15)</f>
        <v>6.09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392</v>
      </c>
      <c r="C9" s="212" t="s">
        <v>393</v>
      </c>
      <c r="D9" s="213" t="s">
        <v>178</v>
      </c>
      <c r="E9" s="214">
        <v>10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0.00198</v>
      </c>
      <c r="Q9" s="203">
        <f>ROUND(E9*P9,2)</f>
        <v>0.02</v>
      </c>
      <c r="R9" s="203"/>
      <c r="S9" s="203" t="s">
        <v>238</v>
      </c>
      <c r="T9" s="203" t="s">
        <v>219</v>
      </c>
      <c r="U9" s="203">
        <v>0.083</v>
      </c>
      <c r="V9" s="203">
        <f>ROUND(E9*U9,2)</f>
        <v>0.83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394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395</v>
      </c>
      <c r="C10" s="212" t="s">
        <v>396</v>
      </c>
      <c r="D10" s="213" t="s">
        <v>178</v>
      </c>
      <c r="E10" s="214">
        <v>3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0.00038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0.32</v>
      </c>
      <c r="V10" s="203">
        <f>ROUND(E10*U10,2)</f>
        <v>0.96</v>
      </c>
      <c r="W10" s="203"/>
      <c r="X10" s="203" t="s">
        <v>160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394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397</v>
      </c>
      <c r="C11" s="212" t="s">
        <v>398</v>
      </c>
      <c r="D11" s="213" t="s">
        <v>178</v>
      </c>
      <c r="E11" s="214">
        <v>3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0.00152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1.173</v>
      </c>
      <c r="V11" s="203">
        <f>ROUND(E11*U11,2)</f>
        <v>3.52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394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10">
        <v>4</v>
      </c>
      <c r="B12" s="211" t="s">
        <v>399</v>
      </c>
      <c r="C12" s="212" t="s">
        <v>400</v>
      </c>
      <c r="D12" s="213" t="s">
        <v>181</v>
      </c>
      <c r="E12" s="214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0.157</v>
      </c>
      <c r="V12" s="203">
        <f>ROUND(E12*U12,2)</f>
        <v>0.16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394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401</v>
      </c>
      <c r="C13" s="212" t="s">
        <v>402</v>
      </c>
      <c r="D13" s="213" t="s">
        <v>181</v>
      </c>
      <c r="E13" s="214">
        <v>1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0.259</v>
      </c>
      <c r="V13" s="203">
        <f>ROUND(E13*U13,2)</f>
        <v>0.26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394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10">
        <v>6</v>
      </c>
      <c r="B14" s="211" t="s">
        <v>403</v>
      </c>
      <c r="C14" s="212" t="s">
        <v>404</v>
      </c>
      <c r="D14" s="213" t="s">
        <v>178</v>
      </c>
      <c r="E14" s="214">
        <v>6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0.059</v>
      </c>
      <c r="V14" s="203">
        <f>ROUND(E14*U14,2)</f>
        <v>0.35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394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210">
        <v>7</v>
      </c>
      <c r="B15" s="211" t="s">
        <v>405</v>
      </c>
      <c r="C15" s="212" t="s">
        <v>406</v>
      </c>
      <c r="D15" s="213" t="s">
        <v>210</v>
      </c>
      <c r="E15" s="214">
        <v>0.006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1.523</v>
      </c>
      <c r="V15" s="203">
        <f>ROUND(E15*U15,2)</f>
        <v>0.01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394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33" ht="12.8">
      <c r="A16" s="187" t="s">
        <v>154</v>
      </c>
      <c r="B16" s="188" t="s">
        <v>98</v>
      </c>
      <c r="C16" s="189" t="s">
        <v>99</v>
      </c>
      <c r="D16" s="190"/>
      <c r="E16" s="191"/>
      <c r="F16" s="192"/>
      <c r="G16" s="193">
        <f>SUMIF(AG17:AG26,"&lt;&gt;NOR",G17:G26)</f>
        <v>0</v>
      </c>
      <c r="H16" s="194"/>
      <c r="I16" s="194">
        <f>SUM(I17:I26)</f>
        <v>0</v>
      </c>
      <c r="J16" s="194"/>
      <c r="K16" s="194">
        <f>SUM(K17:K26)</f>
        <v>0</v>
      </c>
      <c r="L16" s="194"/>
      <c r="M16" s="194">
        <f>SUM(M17:M26)</f>
        <v>0</v>
      </c>
      <c r="N16" s="194"/>
      <c r="O16" s="194">
        <f>SUM(O17:O26)</f>
        <v>0.06</v>
      </c>
      <c r="P16" s="194"/>
      <c r="Q16" s="194">
        <f>SUM(Q17:Q26)</f>
        <v>0</v>
      </c>
      <c r="R16" s="194"/>
      <c r="S16" s="194"/>
      <c r="T16" s="194"/>
      <c r="U16" s="194"/>
      <c r="V16" s="194">
        <f>SUM(V17:V26)</f>
        <v>15.73</v>
      </c>
      <c r="W16" s="194"/>
      <c r="X16" s="194"/>
      <c r="AG16" t="s">
        <v>155</v>
      </c>
    </row>
    <row r="17" spans="1:60" ht="12.8" outlineLevel="1">
      <c r="A17" s="210">
        <v>8</v>
      </c>
      <c r="B17" s="211" t="s">
        <v>407</v>
      </c>
      <c r="C17" s="212" t="s">
        <v>408</v>
      </c>
      <c r="D17" s="213" t="s">
        <v>178</v>
      </c>
      <c r="E17" s="214">
        <v>10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0.00392</v>
      </c>
      <c r="O17" s="203">
        <f>ROUND(E17*N17,2)</f>
        <v>0.04</v>
      </c>
      <c r="P17" s="203">
        <v>0</v>
      </c>
      <c r="Q17" s="203">
        <f>ROUND(E17*P17,2)</f>
        <v>0</v>
      </c>
      <c r="R17" s="203"/>
      <c r="S17" s="203" t="s">
        <v>238</v>
      </c>
      <c r="T17" s="203" t="s">
        <v>219</v>
      </c>
      <c r="U17" s="203">
        <v>0.522</v>
      </c>
      <c r="V17" s="203">
        <f>ROUND(E17*U17,2)</f>
        <v>5.22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394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10">
        <v>9</v>
      </c>
      <c r="B18" s="211" t="s">
        <v>409</v>
      </c>
      <c r="C18" s="212" t="s">
        <v>410</v>
      </c>
      <c r="D18" s="213" t="s">
        <v>178</v>
      </c>
      <c r="E18" s="214">
        <v>8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</v>
      </c>
      <c r="O18" s="203">
        <f>ROUND(E18*N18,2)</f>
        <v>0</v>
      </c>
      <c r="P18" s="203">
        <v>0.00028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0.052</v>
      </c>
      <c r="V18" s="203">
        <f>ROUND(E18*U18,2)</f>
        <v>0.42</v>
      </c>
      <c r="W18" s="203"/>
      <c r="X18" s="203" t="s">
        <v>160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394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10">
        <v>10</v>
      </c>
      <c r="B19" s="211" t="s">
        <v>411</v>
      </c>
      <c r="C19" s="212" t="s">
        <v>412</v>
      </c>
      <c r="D19" s="213" t="s">
        <v>181</v>
      </c>
      <c r="E19" s="214">
        <v>3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0.425</v>
      </c>
      <c r="V19" s="203">
        <f>ROUND(E19*U19,2)</f>
        <v>1.28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394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11</v>
      </c>
      <c r="B20" s="211" t="s">
        <v>413</v>
      </c>
      <c r="C20" s="212" t="s">
        <v>414</v>
      </c>
      <c r="D20" s="213" t="s">
        <v>237</v>
      </c>
      <c r="E20" s="214">
        <v>3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0.00545</v>
      </c>
      <c r="O20" s="203">
        <f>ROUND(E20*N20,2)</f>
        <v>0.02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1.556</v>
      </c>
      <c r="V20" s="203">
        <f>ROUND(E20*U20,2)</f>
        <v>4.67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394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3.5" customHeight="1" outlineLevel="1">
      <c r="A21" s="210">
        <v>12</v>
      </c>
      <c r="B21" s="211" t="s">
        <v>415</v>
      </c>
      <c r="C21" s="212" t="s">
        <v>416</v>
      </c>
      <c r="D21" s="213" t="s">
        <v>178</v>
      </c>
      <c r="E21" s="214">
        <v>10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2E-05</v>
      </c>
      <c r="O21" s="203">
        <f>ROUND(E21*N21,2)</f>
        <v>0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0.135</v>
      </c>
      <c r="V21" s="203">
        <f>ROUND(E21*U21,2)</f>
        <v>1.35</v>
      </c>
      <c r="W21" s="203"/>
      <c r="X21" s="203" t="s">
        <v>160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394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2.8" outlineLevel="1">
      <c r="A22" s="210">
        <v>13</v>
      </c>
      <c r="B22" s="211" t="s">
        <v>417</v>
      </c>
      <c r="C22" s="212" t="s">
        <v>418</v>
      </c>
      <c r="D22" s="213" t="s">
        <v>181</v>
      </c>
      <c r="E22" s="214">
        <v>1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0.00041</v>
      </c>
      <c r="O22" s="203">
        <f>ROUND(E22*N22,2)</f>
        <v>0</v>
      </c>
      <c r="P22" s="203">
        <v>0</v>
      </c>
      <c r="Q22" s="203">
        <f>ROUND(E22*P22,2)</f>
        <v>0</v>
      </c>
      <c r="R22" s="203"/>
      <c r="S22" s="203" t="s">
        <v>238</v>
      </c>
      <c r="T22" s="203" t="s">
        <v>219</v>
      </c>
      <c r="U22" s="203">
        <v>0.508</v>
      </c>
      <c r="V22" s="203">
        <f>ROUND(E22*U22,2)</f>
        <v>0.51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394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10">
        <v>14</v>
      </c>
      <c r="B23" s="211" t="s">
        <v>419</v>
      </c>
      <c r="C23" s="212" t="s">
        <v>420</v>
      </c>
      <c r="D23" s="213" t="s">
        <v>181</v>
      </c>
      <c r="E23" s="214">
        <v>3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0.207</v>
      </c>
      <c r="V23" s="203">
        <f>ROUND(E23*U23,2)</f>
        <v>0.62</v>
      </c>
      <c r="W23" s="203"/>
      <c r="X23" s="203" t="s">
        <v>160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394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421</v>
      </c>
      <c r="C24" s="212" t="s">
        <v>422</v>
      </c>
      <c r="D24" s="213" t="s">
        <v>178</v>
      </c>
      <c r="E24" s="214">
        <v>10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0.031</v>
      </c>
      <c r="V24" s="203">
        <f>ROUND(E24*U24,2)</f>
        <v>0.31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394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10">
        <v>16</v>
      </c>
      <c r="B25" s="211" t="s">
        <v>423</v>
      </c>
      <c r="C25" s="212" t="s">
        <v>424</v>
      </c>
      <c r="D25" s="213" t="s">
        <v>178</v>
      </c>
      <c r="E25" s="214">
        <v>10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1E-05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0.062</v>
      </c>
      <c r="V25" s="203">
        <f>ROUND(E25*U25,2)</f>
        <v>0.62</v>
      </c>
      <c r="W25" s="203"/>
      <c r="X25" s="203" t="s">
        <v>160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394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210">
        <v>17</v>
      </c>
      <c r="B26" s="211" t="s">
        <v>425</v>
      </c>
      <c r="C26" s="212" t="s">
        <v>426</v>
      </c>
      <c r="D26" s="213" t="s">
        <v>210</v>
      </c>
      <c r="E26" s="214">
        <v>0.532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1.374</v>
      </c>
      <c r="V26" s="203">
        <f>ROUND(E26*U26,2)</f>
        <v>0.73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394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33" ht="12.8">
      <c r="A27" s="187" t="s">
        <v>154</v>
      </c>
      <c r="B27" s="188" t="s">
        <v>100</v>
      </c>
      <c r="C27" s="189" t="s">
        <v>101</v>
      </c>
      <c r="D27" s="190"/>
      <c r="E27" s="191"/>
      <c r="F27" s="192"/>
      <c r="G27" s="193">
        <f>SUMIF(AG28:AG38,"&lt;&gt;NOR",G28:G38)</f>
        <v>0</v>
      </c>
      <c r="H27" s="194"/>
      <c r="I27" s="194">
        <f>SUM(I28:I38)</f>
        <v>0</v>
      </c>
      <c r="J27" s="194"/>
      <c r="K27" s="194">
        <f>SUM(K28:K38)</f>
        <v>0</v>
      </c>
      <c r="L27" s="194"/>
      <c r="M27" s="194">
        <f>SUM(M28:M38)</f>
        <v>0</v>
      </c>
      <c r="N27" s="194"/>
      <c r="O27" s="194">
        <f>SUM(O28:O38)</f>
        <v>0.06</v>
      </c>
      <c r="P27" s="194"/>
      <c r="Q27" s="194">
        <f>SUM(Q28:Q38)</f>
        <v>0.06</v>
      </c>
      <c r="R27" s="194"/>
      <c r="S27" s="194"/>
      <c r="T27" s="194"/>
      <c r="U27" s="194"/>
      <c r="V27" s="194">
        <f>SUM(V28:V38)</f>
        <v>9.34</v>
      </c>
      <c r="W27" s="194"/>
      <c r="X27" s="194"/>
      <c r="AG27" t="s">
        <v>155</v>
      </c>
    </row>
    <row r="28" spans="1:60" ht="12.8" outlineLevel="1">
      <c r="A28" s="210">
        <v>18</v>
      </c>
      <c r="B28" s="211" t="s">
        <v>427</v>
      </c>
      <c r="C28" s="212" t="s">
        <v>428</v>
      </c>
      <c r="D28" s="213" t="s">
        <v>237</v>
      </c>
      <c r="E28" s="214">
        <v>1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0.02822</v>
      </c>
      <c r="O28" s="203">
        <f>ROUND(E28*N28,2)</f>
        <v>0.03</v>
      </c>
      <c r="P28" s="203">
        <v>0</v>
      </c>
      <c r="Q28" s="203">
        <f>ROUND(E28*P28,2)</f>
        <v>0</v>
      </c>
      <c r="R28" s="203"/>
      <c r="S28" s="203" t="s">
        <v>238</v>
      </c>
      <c r="T28" s="203" t="s">
        <v>219</v>
      </c>
      <c r="U28" s="203">
        <v>1.5</v>
      </c>
      <c r="V28" s="203">
        <f>ROUND(E28*U28,2)</f>
        <v>1.5</v>
      </c>
      <c r="W28" s="203"/>
      <c r="X28" s="203" t="s">
        <v>160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394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19</v>
      </c>
      <c r="B29" s="211" t="s">
        <v>429</v>
      </c>
      <c r="C29" s="212" t="s">
        <v>430</v>
      </c>
      <c r="D29" s="213" t="s">
        <v>237</v>
      </c>
      <c r="E29" s="214">
        <v>1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0.01421</v>
      </c>
      <c r="O29" s="203">
        <f>ROUND(E29*N29,2)</f>
        <v>0.01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1.189</v>
      </c>
      <c r="V29" s="203">
        <f>ROUND(E29*U29,2)</f>
        <v>1.19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394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20</v>
      </c>
      <c r="B30" s="211" t="s">
        <v>431</v>
      </c>
      <c r="C30" s="212" t="s">
        <v>432</v>
      </c>
      <c r="D30" s="213" t="s">
        <v>237</v>
      </c>
      <c r="E30" s="214">
        <v>1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0.01933</v>
      </c>
      <c r="Q30" s="203">
        <f>ROUND(E30*P30,2)</f>
        <v>0.02</v>
      </c>
      <c r="R30" s="203"/>
      <c r="S30" s="203" t="s">
        <v>238</v>
      </c>
      <c r="T30" s="203" t="s">
        <v>219</v>
      </c>
      <c r="U30" s="203">
        <v>0.59</v>
      </c>
      <c r="V30" s="203">
        <f>ROUND(E30*U30,2)</f>
        <v>0.59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394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21</v>
      </c>
      <c r="B31" s="211" t="s">
        <v>433</v>
      </c>
      <c r="C31" s="212" t="s">
        <v>434</v>
      </c>
      <c r="D31" s="213" t="s">
        <v>237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0.01946</v>
      </c>
      <c r="Q31" s="203">
        <f>ROUND(E31*P31,2)</f>
        <v>0.02</v>
      </c>
      <c r="R31" s="203"/>
      <c r="S31" s="203" t="s">
        <v>238</v>
      </c>
      <c r="T31" s="203" t="s">
        <v>219</v>
      </c>
      <c r="U31" s="203">
        <v>0.382</v>
      </c>
      <c r="V31" s="203">
        <f>ROUND(E31*U31,2)</f>
        <v>0.38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394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22</v>
      </c>
      <c r="B32" s="211" t="s">
        <v>435</v>
      </c>
      <c r="C32" s="212" t="s">
        <v>436</v>
      </c>
      <c r="D32" s="213" t="s">
        <v>237</v>
      </c>
      <c r="E32" s="214">
        <v>2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0.00086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0.222</v>
      </c>
      <c r="V32" s="203">
        <f>ROUND(E32*U32,2)</f>
        <v>0.44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394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23</v>
      </c>
      <c r="B33" s="211" t="s">
        <v>437</v>
      </c>
      <c r="C33" s="212" t="s">
        <v>438</v>
      </c>
      <c r="D33" s="213" t="s">
        <v>237</v>
      </c>
      <c r="E33" s="214">
        <v>1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0.0176</v>
      </c>
      <c r="Q33" s="203">
        <f>ROUND(E33*P33,2)</f>
        <v>0.02</v>
      </c>
      <c r="R33" s="203"/>
      <c r="S33" s="203" t="s">
        <v>238</v>
      </c>
      <c r="T33" s="203" t="s">
        <v>219</v>
      </c>
      <c r="U33" s="203">
        <v>0.569</v>
      </c>
      <c r="V33" s="203">
        <f>ROUND(E33*U33,2)</f>
        <v>0.57</v>
      </c>
      <c r="W33" s="203"/>
      <c r="X33" s="203" t="s">
        <v>160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394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24</v>
      </c>
      <c r="B34" s="211" t="s">
        <v>439</v>
      </c>
      <c r="C34" s="212" t="s">
        <v>440</v>
      </c>
      <c r="D34" s="213" t="s">
        <v>181</v>
      </c>
      <c r="E34" s="214">
        <v>1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0.00141</v>
      </c>
      <c r="O34" s="203">
        <f>ROUND(E34*N34,2)</f>
        <v>0</v>
      </c>
      <c r="P34" s="203">
        <v>0</v>
      </c>
      <c r="Q34" s="203">
        <f>ROUND(E34*P34,2)</f>
        <v>0</v>
      </c>
      <c r="R34" s="203"/>
      <c r="S34" s="203" t="s">
        <v>238</v>
      </c>
      <c r="T34" s="203" t="s">
        <v>219</v>
      </c>
      <c r="U34" s="203">
        <v>2.46922</v>
      </c>
      <c r="V34" s="203">
        <f>ROUND(E34*U34,2)</f>
        <v>2.47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394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25</v>
      </c>
      <c r="B35" s="211" t="s">
        <v>441</v>
      </c>
      <c r="C35" s="212" t="s">
        <v>442</v>
      </c>
      <c r="D35" s="213" t="s">
        <v>237</v>
      </c>
      <c r="E35" s="214">
        <v>3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0.00024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0.124</v>
      </c>
      <c r="V35" s="203">
        <f>ROUND(E35*U35,2)</f>
        <v>0.37</v>
      </c>
      <c r="W35" s="203"/>
      <c r="X35" s="203" t="s">
        <v>160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394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210">
        <v>26</v>
      </c>
      <c r="B36" s="211" t="s">
        <v>443</v>
      </c>
      <c r="C36" s="212" t="s">
        <v>444</v>
      </c>
      <c r="D36" s="213" t="s">
        <v>237</v>
      </c>
      <c r="E36" s="214">
        <v>1</v>
      </c>
      <c r="F36" s="215"/>
      <c r="G36" s="216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0.01701</v>
      </c>
      <c r="O36" s="203">
        <f>ROUND(E36*N36,2)</f>
        <v>0.02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1.253</v>
      </c>
      <c r="V36" s="203">
        <f>ROUND(E36*U36,2)</f>
        <v>1.25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394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60" ht="12.8" outlineLevel="1">
      <c r="A37" s="210">
        <v>27</v>
      </c>
      <c r="B37" s="211" t="s">
        <v>445</v>
      </c>
      <c r="C37" s="212" t="s">
        <v>446</v>
      </c>
      <c r="D37" s="213" t="s">
        <v>181</v>
      </c>
      <c r="E37" s="214">
        <v>1</v>
      </c>
      <c r="F37" s="215"/>
      <c r="G37" s="216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</v>
      </c>
      <c r="Q37" s="203">
        <f>ROUND(E37*P37,2)</f>
        <v>0</v>
      </c>
      <c r="R37" s="203"/>
      <c r="S37" s="203" t="s">
        <v>238</v>
      </c>
      <c r="T37" s="203" t="s">
        <v>219</v>
      </c>
      <c r="U37" s="203">
        <v>0.485</v>
      </c>
      <c r="V37" s="203">
        <f>ROUND(E37*U37,2)</f>
        <v>0.49</v>
      </c>
      <c r="W37" s="203"/>
      <c r="X37" s="203" t="s">
        <v>160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394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10">
        <v>28</v>
      </c>
      <c r="B38" s="211" t="s">
        <v>319</v>
      </c>
      <c r="C38" s="212" t="s">
        <v>320</v>
      </c>
      <c r="D38" s="213" t="s">
        <v>210</v>
      </c>
      <c r="E38" s="214">
        <v>0.062</v>
      </c>
      <c r="F38" s="215"/>
      <c r="G38" s="216">
        <f>ROUND(E38*F38,2)</f>
        <v>0</v>
      </c>
      <c r="H38" s="202"/>
      <c r="I38" s="203">
        <f>ROUND(E38*H38,2)</f>
        <v>0</v>
      </c>
      <c r="J38" s="202"/>
      <c r="K38" s="203">
        <f>ROUND(E38*J38,2)</f>
        <v>0</v>
      </c>
      <c r="L38" s="203">
        <v>21</v>
      </c>
      <c r="M38" s="203">
        <f>G38*(1+L38/100)</f>
        <v>0</v>
      </c>
      <c r="N38" s="203">
        <v>0</v>
      </c>
      <c r="O38" s="203">
        <f>ROUND(E38*N38,2)</f>
        <v>0</v>
      </c>
      <c r="P38" s="203">
        <v>0</v>
      </c>
      <c r="Q38" s="203">
        <f>ROUND(E38*P38,2)</f>
        <v>0</v>
      </c>
      <c r="R38" s="203"/>
      <c r="S38" s="203" t="s">
        <v>238</v>
      </c>
      <c r="T38" s="203" t="s">
        <v>219</v>
      </c>
      <c r="U38" s="203">
        <v>1.517</v>
      </c>
      <c r="V38" s="203">
        <f>ROUND(E38*U38,2)</f>
        <v>0.09</v>
      </c>
      <c r="W38" s="203"/>
      <c r="X38" s="203" t="s">
        <v>160</v>
      </c>
      <c r="Y38" s="204"/>
      <c r="Z38" s="204"/>
      <c r="AA38" s="204"/>
      <c r="AB38" s="204"/>
      <c r="AC38" s="204"/>
      <c r="AD38" s="204"/>
      <c r="AE38" s="204"/>
      <c r="AF38" s="204"/>
      <c r="AG38" s="204" t="s">
        <v>394</v>
      </c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33" ht="12.8">
      <c r="A39" s="187" t="s">
        <v>154</v>
      </c>
      <c r="B39" s="188" t="s">
        <v>102</v>
      </c>
      <c r="C39" s="189" t="s">
        <v>103</v>
      </c>
      <c r="D39" s="190"/>
      <c r="E39" s="191"/>
      <c r="F39" s="192"/>
      <c r="G39" s="193">
        <f>SUMIF(AG40:AG41,"&lt;&gt;NOR",G40:G41)</f>
        <v>0</v>
      </c>
      <c r="H39" s="194"/>
      <c r="I39" s="194">
        <f>SUM(I40:I41)</f>
        <v>0</v>
      </c>
      <c r="J39" s="194"/>
      <c r="K39" s="194">
        <f>SUM(K40:K41)</f>
        <v>0</v>
      </c>
      <c r="L39" s="194"/>
      <c r="M39" s="194">
        <f>SUM(M40:M41)</f>
        <v>0</v>
      </c>
      <c r="N39" s="194"/>
      <c r="O39" s="194">
        <f>SUM(O40:O41)</f>
        <v>0.01</v>
      </c>
      <c r="P39" s="194"/>
      <c r="Q39" s="194">
        <f>SUM(Q40:Q41)</f>
        <v>0</v>
      </c>
      <c r="R39" s="194"/>
      <c r="S39" s="194"/>
      <c r="T39" s="194"/>
      <c r="U39" s="194"/>
      <c r="V39" s="194">
        <f>SUM(V40:V41)</f>
        <v>1.37</v>
      </c>
      <c r="W39" s="194"/>
      <c r="X39" s="194"/>
      <c r="AG39" t="s">
        <v>155</v>
      </c>
    </row>
    <row r="40" spans="1:60" ht="12.8" outlineLevel="1">
      <c r="A40" s="210">
        <v>29</v>
      </c>
      <c r="B40" s="211" t="s">
        <v>447</v>
      </c>
      <c r="C40" s="212" t="s">
        <v>448</v>
      </c>
      <c r="D40" s="213" t="s">
        <v>237</v>
      </c>
      <c r="E40" s="214">
        <v>1</v>
      </c>
      <c r="F40" s="215"/>
      <c r="G40" s="216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0.01</v>
      </c>
      <c r="O40" s="203">
        <f>ROUND(E40*N40,2)</f>
        <v>0.01</v>
      </c>
      <c r="P40" s="203">
        <v>0</v>
      </c>
      <c r="Q40" s="203">
        <f>ROUND(E40*P40,2)</f>
        <v>0</v>
      </c>
      <c r="R40" s="203"/>
      <c r="S40" s="203" t="s">
        <v>238</v>
      </c>
      <c r="T40" s="203" t="s">
        <v>219</v>
      </c>
      <c r="U40" s="203">
        <v>1.35</v>
      </c>
      <c r="V40" s="203">
        <f>ROUND(E40*U40,2)</f>
        <v>1.35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394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3.5" customHeight="1" outlineLevel="1">
      <c r="A41" s="195">
        <v>30</v>
      </c>
      <c r="B41" s="196" t="s">
        <v>449</v>
      </c>
      <c r="C41" s="197" t="s">
        <v>450</v>
      </c>
      <c r="D41" s="198" t="s">
        <v>210</v>
      </c>
      <c r="E41" s="199">
        <v>0.01</v>
      </c>
      <c r="F41" s="200"/>
      <c r="G41" s="201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</v>
      </c>
      <c r="O41" s="203">
        <f>ROUND(E41*N41,2)</f>
        <v>0</v>
      </c>
      <c r="P41" s="203">
        <v>0</v>
      </c>
      <c r="Q41" s="203">
        <f>ROUND(E41*P41,2)</f>
        <v>0</v>
      </c>
      <c r="R41" s="203"/>
      <c r="S41" s="203" t="s">
        <v>238</v>
      </c>
      <c r="T41" s="203" t="s">
        <v>219</v>
      </c>
      <c r="U41" s="203">
        <v>1.667</v>
      </c>
      <c r="V41" s="203">
        <f>ROUND(E41*U41,2)</f>
        <v>0.02</v>
      </c>
      <c r="W41" s="203"/>
      <c r="X41" s="203" t="s">
        <v>160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394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33" ht="12.8">
      <c r="A42" s="164"/>
      <c r="B42" s="170"/>
      <c r="C42" s="220"/>
      <c r="D42" s="172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AE42">
        <v>15</v>
      </c>
      <c r="AF42">
        <v>21</v>
      </c>
      <c r="AG42" t="s">
        <v>141</v>
      </c>
    </row>
    <row r="43" spans="1:33" ht="12.8">
      <c r="A43" s="221"/>
      <c r="B43" s="222" t="s">
        <v>20</v>
      </c>
      <c r="C43" s="223"/>
      <c r="D43" s="224"/>
      <c r="E43" s="225"/>
      <c r="F43" s="225"/>
      <c r="G43" s="226">
        <f>G8+G16+G27+G39</f>
        <v>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AE43">
        <f>SUMIF(L7:L41,AE42,G7:G41)</f>
        <v>0</v>
      </c>
      <c r="AF43">
        <f>SUMIF(L7:L41,AF42,G7:G41)</f>
        <v>0</v>
      </c>
      <c r="AG43" t="s">
        <v>242</v>
      </c>
    </row>
    <row r="44" spans="1:24" ht="12.8">
      <c r="A44" s="164"/>
      <c r="B44" s="170"/>
      <c r="C44" s="220"/>
      <c r="D44" s="172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2.8">
      <c r="A45" s="164"/>
      <c r="B45" s="170"/>
      <c r="C45" s="220"/>
      <c r="D45" s="172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2.8">
      <c r="A46" s="227" t="s">
        <v>243</v>
      </c>
      <c r="B46" s="227"/>
      <c r="C46" s="227"/>
      <c r="D46" s="172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33" ht="12.8">
      <c r="A47" s="228"/>
      <c r="B47" s="228"/>
      <c r="C47" s="228"/>
      <c r="D47" s="228"/>
      <c r="E47" s="228"/>
      <c r="F47" s="228"/>
      <c r="G47" s="228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AG47" t="s">
        <v>244</v>
      </c>
    </row>
    <row r="48" spans="1:24" ht="12.8">
      <c r="A48" s="228"/>
      <c r="B48" s="228"/>
      <c r="C48" s="228"/>
      <c r="D48" s="228"/>
      <c r="E48" s="228"/>
      <c r="F48" s="228"/>
      <c r="G48" s="228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ht="12.8">
      <c r="A49" s="228"/>
      <c r="B49" s="228"/>
      <c r="C49" s="228"/>
      <c r="D49" s="228"/>
      <c r="E49" s="228"/>
      <c r="F49" s="228"/>
      <c r="G49" s="228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ht="12.8">
      <c r="A50" s="228"/>
      <c r="B50" s="228"/>
      <c r="C50" s="228"/>
      <c r="D50" s="228"/>
      <c r="E50" s="228"/>
      <c r="F50" s="228"/>
      <c r="G50" s="228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ht="12.8">
      <c r="A51" s="228"/>
      <c r="B51" s="228"/>
      <c r="C51" s="228"/>
      <c r="D51" s="228"/>
      <c r="E51" s="228"/>
      <c r="F51" s="228"/>
      <c r="G51" s="228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ht="12.8">
      <c r="A52" s="164"/>
      <c r="B52" s="170"/>
      <c r="C52" s="220"/>
      <c r="D52" s="172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3:33" ht="12.8">
      <c r="C53" s="229"/>
      <c r="D53" s="112"/>
      <c r="AG53" t="s">
        <v>245</v>
      </c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</sheetData>
  <mergeCells count="6">
    <mergeCell ref="A1:G1"/>
    <mergeCell ref="C2:G2"/>
    <mergeCell ref="C3:G3"/>
    <mergeCell ref="C4:G4"/>
    <mergeCell ref="A46:C46"/>
    <mergeCell ref="A47:G51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022"/>
  <sheetViews>
    <sheetView workbookViewId="0" topLeftCell="A1">
      <pane ySplit="7" topLeftCell="A8" activePane="bottomLeft" state="frozen"/>
      <selection pane="topLeft" activeCell="A1" sqref="A1"/>
      <selection pane="bottomLeft" activeCell="C24" sqref="C24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52</v>
      </c>
      <c r="C3" s="176" t="s">
        <v>53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56</v>
      </c>
      <c r="C4" s="179" t="s">
        <v>57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50</v>
      </c>
      <c r="C8" s="189" t="s">
        <v>69</v>
      </c>
      <c r="D8" s="190"/>
      <c r="E8" s="191"/>
      <c r="F8" s="192"/>
      <c r="G8" s="193">
        <f>SUMIF(AG9:AG9,"&lt;&gt;NOR",G9:G9)</f>
        <v>0</v>
      </c>
      <c r="H8" s="194"/>
      <c r="I8" s="194">
        <f>SUM(I9:I10)</f>
        <v>0</v>
      </c>
      <c r="J8" s="194"/>
      <c r="K8" s="194">
        <f>SUM(K9:K10)</f>
        <v>0</v>
      </c>
      <c r="L8" s="194"/>
      <c r="M8" s="194">
        <f>SUM(M9:M10)</f>
        <v>0</v>
      </c>
      <c r="N8" s="194"/>
      <c r="O8" s="194">
        <f>SUM(O9:O10)</f>
        <v>0</v>
      </c>
      <c r="P8" s="194"/>
      <c r="Q8" s="194">
        <f>SUM(Q9:Q10)</f>
        <v>0</v>
      </c>
      <c r="R8" s="194"/>
      <c r="S8" s="194"/>
      <c r="T8" s="194"/>
      <c r="U8" s="194"/>
      <c r="V8" s="194">
        <f>SUM(V9:V10)</f>
        <v>0</v>
      </c>
      <c r="W8" s="194"/>
      <c r="X8" s="194"/>
      <c r="AG8" t="s">
        <v>155</v>
      </c>
    </row>
    <row r="9" spans="1:60" ht="12.8" outlineLevel="1">
      <c r="A9" s="230">
        <v>1</v>
      </c>
      <c r="B9" s="231">
        <v>509001</v>
      </c>
      <c r="C9" s="232" t="s">
        <v>451</v>
      </c>
      <c r="D9" s="232" t="s">
        <v>452</v>
      </c>
      <c r="E9" s="233">
        <v>2</v>
      </c>
      <c r="F9" s="234"/>
      <c r="G9" s="235">
        <f>E9*F9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</v>
      </c>
      <c r="Q9" s="203">
        <f>ROUND(E9*P9,2)</f>
        <v>0</v>
      </c>
      <c r="R9" s="203"/>
      <c r="S9" s="203" t="s">
        <v>238</v>
      </c>
      <c r="T9" s="203" t="s">
        <v>219</v>
      </c>
      <c r="U9" s="203">
        <v>0</v>
      </c>
      <c r="V9" s="203">
        <f>ROUND(E9*U9,2)</f>
        <v>0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161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187" t="s">
        <v>154</v>
      </c>
      <c r="B10" s="188" t="s">
        <v>54</v>
      </c>
      <c r="C10" s="189" t="s">
        <v>72</v>
      </c>
      <c r="D10" s="190"/>
      <c r="E10" s="191"/>
      <c r="F10" s="192"/>
      <c r="G10" s="193">
        <f>SUM(G11:G16)</f>
        <v>0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 t="s">
        <v>163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33" ht="12.8">
      <c r="A11" s="236">
        <v>2</v>
      </c>
      <c r="B11" s="237">
        <v>101105</v>
      </c>
      <c r="C11" s="238" t="s">
        <v>453</v>
      </c>
      <c r="D11" s="238" t="s">
        <v>178</v>
      </c>
      <c r="E11" s="239">
        <v>25</v>
      </c>
      <c r="F11" s="240"/>
      <c r="G11" s="241">
        <f>E11*F11</f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AE11">
        <v>15</v>
      </c>
      <c r="AF11">
        <v>21</v>
      </c>
      <c r="AG11" t="s">
        <v>141</v>
      </c>
    </row>
    <row r="12" spans="1:33" ht="20.85">
      <c r="A12" s="236">
        <v>3</v>
      </c>
      <c r="B12" s="237">
        <v>409011</v>
      </c>
      <c r="C12" s="242" t="s">
        <v>454</v>
      </c>
      <c r="D12" s="238" t="s">
        <v>452</v>
      </c>
      <c r="E12" s="239">
        <v>1</v>
      </c>
      <c r="F12" s="240"/>
      <c r="G12" s="241">
        <f>E12*F12</f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AE12">
        <f>SUMIF(L7:L10,AE11,G7:G10)</f>
        <v>0</v>
      </c>
      <c r="AF12">
        <f>SUMIF(L7:L10,AF11,G7:G10)</f>
        <v>0</v>
      </c>
      <c r="AG12" t="s">
        <v>242</v>
      </c>
    </row>
    <row r="13" spans="1:24" ht="20.85">
      <c r="A13" s="236">
        <v>4</v>
      </c>
      <c r="B13" s="237">
        <v>420091</v>
      </c>
      <c r="C13" s="242" t="s">
        <v>455</v>
      </c>
      <c r="D13" s="238" t="s">
        <v>452</v>
      </c>
      <c r="E13" s="239">
        <v>1</v>
      </c>
      <c r="F13" s="240"/>
      <c r="G13" s="241">
        <f>E13*F13</f>
        <v>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</row>
    <row r="14" spans="1:24" ht="12.8">
      <c r="A14" s="236">
        <v>5</v>
      </c>
      <c r="B14" s="237">
        <v>311115</v>
      </c>
      <c r="C14" s="238" t="s">
        <v>456</v>
      </c>
      <c r="D14" s="238" t="s">
        <v>452</v>
      </c>
      <c r="E14" s="239">
        <v>1</v>
      </c>
      <c r="F14" s="240"/>
      <c r="G14" s="241">
        <f>E14*F14</f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4" ht="12.8">
      <c r="A15" s="243">
        <v>6</v>
      </c>
      <c r="B15" s="244">
        <v>1</v>
      </c>
      <c r="C15" s="245" t="s">
        <v>457</v>
      </c>
      <c r="D15" s="245" t="s">
        <v>452</v>
      </c>
      <c r="E15" s="246">
        <v>1</v>
      </c>
      <c r="F15" s="247"/>
      <c r="G15" s="248">
        <f>E15*F15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</row>
    <row r="16" spans="1:33" ht="12.8">
      <c r="A16" s="230">
        <v>7</v>
      </c>
      <c r="B16" s="231">
        <v>199212</v>
      </c>
      <c r="C16" s="232" t="s">
        <v>458</v>
      </c>
      <c r="D16" s="232" t="s">
        <v>452</v>
      </c>
      <c r="E16" s="233">
        <v>5</v>
      </c>
      <c r="F16" s="234"/>
      <c r="G16" s="235">
        <f>E16*F16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AG16" t="s">
        <v>244</v>
      </c>
    </row>
    <row r="17" spans="1:24" ht="12.8">
      <c r="A17" s="187" t="s">
        <v>154</v>
      </c>
      <c r="B17" s="188" t="s">
        <v>56</v>
      </c>
      <c r="C17" s="189" t="s">
        <v>73</v>
      </c>
      <c r="D17" s="190"/>
      <c r="E17" s="191"/>
      <c r="F17" s="192"/>
      <c r="G17" s="193">
        <f>SUM(G18:G21)</f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</row>
    <row r="18" spans="1:24" ht="12.8">
      <c r="A18" s="236">
        <v>8</v>
      </c>
      <c r="B18" s="237">
        <v>210810048</v>
      </c>
      <c r="C18" s="238" t="s">
        <v>459</v>
      </c>
      <c r="D18" s="238" t="s">
        <v>178</v>
      </c>
      <c r="E18" s="239">
        <v>25</v>
      </c>
      <c r="F18" s="240"/>
      <c r="G18" s="241">
        <f>E18*F18</f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</row>
    <row r="19" spans="1:24" ht="12.8">
      <c r="A19" s="236">
        <v>9</v>
      </c>
      <c r="B19" s="237">
        <v>210110041</v>
      </c>
      <c r="C19" s="238" t="s">
        <v>460</v>
      </c>
      <c r="D19" s="238" t="s">
        <v>452</v>
      </c>
      <c r="E19" s="239">
        <v>1</v>
      </c>
      <c r="F19" s="240"/>
      <c r="G19" s="241">
        <f>E19*F19</f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ht="12.8">
      <c r="A20" s="243">
        <v>10</v>
      </c>
      <c r="B20" s="244">
        <v>1</v>
      </c>
      <c r="C20" s="245" t="s">
        <v>461</v>
      </c>
      <c r="D20" s="245" t="s">
        <v>452</v>
      </c>
      <c r="E20" s="246">
        <v>1</v>
      </c>
      <c r="F20" s="247"/>
      <c r="G20" s="241">
        <f>E20*F20</f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ht="12.8">
      <c r="A21" s="230">
        <v>11</v>
      </c>
      <c r="B21" s="231">
        <v>210010321</v>
      </c>
      <c r="C21" s="232" t="s">
        <v>462</v>
      </c>
      <c r="D21" s="232" t="s">
        <v>452</v>
      </c>
      <c r="E21" s="233">
        <v>1</v>
      </c>
      <c r="F21" s="234"/>
      <c r="G21" s="235">
        <f>E21*F21</f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</row>
    <row r="22" spans="1:33" ht="12.8">
      <c r="A22" s="187" t="s">
        <v>154</v>
      </c>
      <c r="B22" s="188" t="s">
        <v>60</v>
      </c>
      <c r="C22" s="189" t="s">
        <v>75</v>
      </c>
      <c r="D22" s="190"/>
      <c r="E22" s="191"/>
      <c r="F22" s="192"/>
      <c r="G22" s="193">
        <f>SUMIF(AG23:AG23,"&lt;&gt;NOR",G23:G23)</f>
        <v>0</v>
      </c>
      <c r="AG22" t="s">
        <v>245</v>
      </c>
    </row>
    <row r="23" spans="1:7" ht="12.8">
      <c r="A23" s="230">
        <v>12</v>
      </c>
      <c r="B23" s="231">
        <v>210990051</v>
      </c>
      <c r="C23" s="232" t="s">
        <v>463</v>
      </c>
      <c r="D23" s="232" t="s">
        <v>464</v>
      </c>
      <c r="E23" s="233">
        <v>2</v>
      </c>
      <c r="F23" s="234"/>
      <c r="G23" s="235">
        <f>E23*F23</f>
        <v>0</v>
      </c>
    </row>
    <row r="24" spans="1:7" ht="12.8">
      <c r="A24" s="187" t="s">
        <v>154</v>
      </c>
      <c r="B24" s="188" t="s">
        <v>62</v>
      </c>
      <c r="C24" s="189" t="s">
        <v>26</v>
      </c>
      <c r="D24" s="190"/>
      <c r="E24" s="191"/>
      <c r="F24" s="192"/>
      <c r="G24" s="193">
        <f>SUM(G25:G27)</f>
        <v>0</v>
      </c>
    </row>
    <row r="25" spans="1:7" ht="12.8">
      <c r="A25" s="236">
        <v>13</v>
      </c>
      <c r="B25" s="237">
        <v>219002612</v>
      </c>
      <c r="C25" s="238" t="s">
        <v>465</v>
      </c>
      <c r="D25" s="238" t="s">
        <v>178</v>
      </c>
      <c r="E25" s="239">
        <v>15</v>
      </c>
      <c r="F25" s="240"/>
      <c r="G25" s="241">
        <f>E25*F25</f>
        <v>0</v>
      </c>
    </row>
    <row r="26" spans="1:7" ht="12.8">
      <c r="A26" s="236">
        <v>14</v>
      </c>
      <c r="B26" s="237">
        <v>219002212</v>
      </c>
      <c r="C26" s="238" t="s">
        <v>466</v>
      </c>
      <c r="D26" s="238" t="s">
        <v>452</v>
      </c>
      <c r="E26" s="239">
        <v>2</v>
      </c>
      <c r="F26" s="240"/>
      <c r="G26" s="241">
        <f>E26*F26</f>
        <v>0</v>
      </c>
    </row>
    <row r="27" spans="1:7" ht="12.8">
      <c r="A27" s="230">
        <v>15</v>
      </c>
      <c r="B27" s="231">
        <v>218009001</v>
      </c>
      <c r="C27" s="232" t="s">
        <v>467</v>
      </c>
      <c r="D27" s="232" t="s">
        <v>452</v>
      </c>
      <c r="E27" s="233">
        <v>2</v>
      </c>
      <c r="F27" s="234"/>
      <c r="G27" s="235">
        <f>E27*F27</f>
        <v>0</v>
      </c>
    </row>
    <row r="28" spans="1:33" ht="12.8">
      <c r="A28" s="187" t="s">
        <v>154</v>
      </c>
      <c r="B28" s="188" t="s">
        <v>23</v>
      </c>
      <c r="C28" s="189" t="s">
        <v>24</v>
      </c>
      <c r="D28" s="190"/>
      <c r="E28" s="191"/>
      <c r="F28" s="192"/>
      <c r="G28" s="193">
        <f>SUMIF(AG29:AG33,"&lt;&gt;NOR",G29:G33)</f>
        <v>0</v>
      </c>
      <c r="H28" s="194"/>
      <c r="I28" s="194">
        <f>SUM(I29:I33)</f>
        <v>0</v>
      </c>
      <c r="J28" s="194"/>
      <c r="K28" s="194">
        <f>SUM(K29:K33)</f>
        <v>0</v>
      </c>
      <c r="L28" s="194"/>
      <c r="M28" s="194">
        <f>SUM(M29:M33)</f>
        <v>0</v>
      </c>
      <c r="N28" s="194"/>
      <c r="O28" s="194">
        <f>SUM(O29:O33)</f>
        <v>0</v>
      </c>
      <c r="P28" s="194"/>
      <c r="Q28" s="194">
        <f>SUM(Q29:Q33)</f>
        <v>0</v>
      </c>
      <c r="R28" s="194"/>
      <c r="S28" s="194"/>
      <c r="T28" s="194"/>
      <c r="U28" s="194"/>
      <c r="V28" s="194">
        <f>SUM(V29:V33)</f>
        <v>0</v>
      </c>
      <c r="W28" s="194"/>
      <c r="X28" s="194"/>
      <c r="AG28" t="s">
        <v>155</v>
      </c>
    </row>
    <row r="29" spans="1:60" ht="12.8">
      <c r="A29" s="210">
        <v>41</v>
      </c>
      <c r="B29" s="211" t="s">
        <v>468</v>
      </c>
      <c r="C29" s="212" t="s">
        <v>469</v>
      </c>
      <c r="D29" s="213" t="s">
        <v>237</v>
      </c>
      <c r="E29" s="214">
        <v>1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</v>
      </c>
      <c r="V29" s="203">
        <f>ROUND(E29*U29,2)</f>
        <v>0</v>
      </c>
      <c r="W29" s="203"/>
      <c r="X29" s="203" t="s">
        <v>235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470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>
      <c r="A30" s="210">
        <v>42</v>
      </c>
      <c r="B30" s="211" t="s">
        <v>471</v>
      </c>
      <c r="C30" s="212" t="s">
        <v>472</v>
      </c>
      <c r="D30" s="213" t="s">
        <v>237</v>
      </c>
      <c r="E30" s="214">
        <v>1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</v>
      </c>
      <c r="O30" s="203">
        <f>ROUND(E30*N30,2)</f>
        <v>0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0</v>
      </c>
      <c r="V30" s="203">
        <f>ROUND(E30*U30,2)</f>
        <v>0</v>
      </c>
      <c r="W30" s="203"/>
      <c r="X30" s="203" t="s">
        <v>235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470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>
      <c r="A31" s="210">
        <v>43</v>
      </c>
      <c r="B31" s="211" t="s">
        <v>473</v>
      </c>
      <c r="C31" s="212" t="s">
        <v>474</v>
      </c>
      <c r="D31" s="213" t="s">
        <v>237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0</v>
      </c>
      <c r="V31" s="203">
        <f>ROUND(E31*U31,2)</f>
        <v>0</v>
      </c>
      <c r="W31" s="203"/>
      <c r="X31" s="203" t="s">
        <v>235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470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>
      <c r="A32" s="210">
        <v>44</v>
      </c>
      <c r="B32" s="211" t="s">
        <v>475</v>
      </c>
      <c r="C32" s="212" t="s">
        <v>476</v>
      </c>
      <c r="D32" s="213" t="s">
        <v>237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</v>
      </c>
      <c r="V32" s="203">
        <f>ROUND(E32*U32,2)</f>
        <v>0</v>
      </c>
      <c r="W32" s="203"/>
      <c r="X32" s="203" t="s">
        <v>235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470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>
      <c r="A33" s="210">
        <v>45</v>
      </c>
      <c r="B33" s="211" t="s">
        <v>477</v>
      </c>
      <c r="C33" s="212" t="s">
        <v>478</v>
      </c>
      <c r="D33" s="213" t="s">
        <v>237</v>
      </c>
      <c r="E33" s="214">
        <v>1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</v>
      </c>
      <c r="V33" s="203">
        <f>ROUND(E33*U33,2)</f>
        <v>0</v>
      </c>
      <c r="W33" s="203"/>
      <c r="X33" s="203" t="s">
        <v>235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470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33" ht="12.8">
      <c r="A34" s="187" t="s">
        <v>154</v>
      </c>
      <c r="B34" s="188" t="s">
        <v>25</v>
      </c>
      <c r="C34" s="189" t="s">
        <v>26</v>
      </c>
      <c r="D34" s="190"/>
      <c r="E34" s="191"/>
      <c r="F34" s="192"/>
      <c r="G34" s="193">
        <f>SUMIF(AG35:AG36,"&lt;&gt;NOR",G35:G36)</f>
        <v>0</v>
      </c>
      <c r="H34" s="194"/>
      <c r="I34" s="194">
        <f>SUM(I35:I36)</f>
        <v>0</v>
      </c>
      <c r="J34" s="194"/>
      <c r="K34" s="194">
        <f>SUM(K35:K36)</f>
        <v>0</v>
      </c>
      <c r="L34" s="194"/>
      <c r="M34" s="194">
        <f>SUM(M35:M36)</f>
        <v>0</v>
      </c>
      <c r="N34" s="194"/>
      <c r="O34" s="194">
        <f>SUM(O35:O36)</f>
        <v>0</v>
      </c>
      <c r="P34" s="194"/>
      <c r="Q34" s="194">
        <f>SUM(Q35:Q36)</f>
        <v>0</v>
      </c>
      <c r="R34" s="194"/>
      <c r="S34" s="194"/>
      <c r="T34" s="194"/>
      <c r="U34" s="194"/>
      <c r="V34" s="194">
        <f>SUM(V35:V36)</f>
        <v>0</v>
      </c>
      <c r="W34" s="194"/>
      <c r="X34" s="194"/>
      <c r="AG34" t="s">
        <v>155</v>
      </c>
    </row>
    <row r="35" spans="1:60" ht="12.8">
      <c r="A35" s="210">
        <v>46</v>
      </c>
      <c r="B35" s="211" t="s">
        <v>479</v>
      </c>
      <c r="C35" s="212" t="s">
        <v>480</v>
      </c>
      <c r="D35" s="213" t="s">
        <v>237</v>
      </c>
      <c r="E35" s="214">
        <v>1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</v>
      </c>
      <c r="V35" s="203">
        <f>ROUND(E35*U35,2)</f>
        <v>0</v>
      </c>
      <c r="W35" s="203"/>
      <c r="X35" s="203" t="s">
        <v>235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470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>
      <c r="A36" s="195">
        <v>47</v>
      </c>
      <c r="B36" s="196" t="s">
        <v>481</v>
      </c>
      <c r="C36" s="197" t="s">
        <v>482</v>
      </c>
      <c r="D36" s="198" t="s">
        <v>237</v>
      </c>
      <c r="E36" s="199">
        <v>1</v>
      </c>
      <c r="F36" s="200"/>
      <c r="G36" s="201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0</v>
      </c>
      <c r="V36" s="203">
        <f>ROUND(E36*U36,2)</f>
        <v>0</v>
      </c>
      <c r="W36" s="203"/>
      <c r="X36" s="203" t="s">
        <v>235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470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33" ht="12.8">
      <c r="A37" s="164"/>
      <c r="B37" s="170"/>
      <c r="C37" s="220"/>
      <c r="D37" s="172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AE37">
        <v>15</v>
      </c>
      <c r="AF37">
        <v>21</v>
      </c>
      <c r="AG37" t="s">
        <v>141</v>
      </c>
    </row>
    <row r="38" spans="1:33" ht="12.8">
      <c r="A38" s="221"/>
      <c r="B38" s="222" t="s">
        <v>20</v>
      </c>
      <c r="C38" s="223"/>
      <c r="D38" s="224"/>
      <c r="E38" s="225"/>
      <c r="F38" s="225"/>
      <c r="G38" s="226">
        <f>G8+G10+G17+G22+G24+G28+G34</f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AE38" t="e">
        <f>SUMIF(#REF!,AE37,#REF!)</f>
        <v>#VALUE!</v>
      </c>
      <c r="AF38" t="e">
        <f>SUMIF(#REF!,AF37,#REF!)</f>
        <v>#VALUE!</v>
      </c>
      <c r="AG38" t="s">
        <v>242</v>
      </c>
    </row>
    <row r="39" ht="12.8">
      <c r="D39" s="112"/>
    </row>
    <row r="40" ht="12.8">
      <c r="D40" s="112"/>
    </row>
    <row r="41" ht="12.8">
      <c r="D41" s="112"/>
    </row>
    <row r="42" ht="12.8">
      <c r="D42" s="112"/>
    </row>
    <row r="43" ht="12.8">
      <c r="D43" s="112"/>
    </row>
    <row r="44" ht="12.8">
      <c r="D44" s="112"/>
    </row>
    <row r="45" ht="12.8">
      <c r="D45" s="112"/>
    </row>
    <row r="46" ht="12.8">
      <c r="D46" s="112"/>
    </row>
    <row r="47" ht="12.8">
      <c r="D47" s="112"/>
    </row>
    <row r="48" ht="12.8">
      <c r="D48" s="112"/>
    </row>
    <row r="49" ht="12.8">
      <c r="D49" s="112"/>
    </row>
    <row r="50" ht="12.8">
      <c r="D50" s="112"/>
    </row>
    <row r="51" ht="12.8">
      <c r="D51" s="112"/>
    </row>
    <row r="52" ht="12.8">
      <c r="D52" s="112"/>
    </row>
    <row r="53" ht="12.8">
      <c r="D53" s="112"/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</sheetData>
  <mergeCells count="4">
    <mergeCell ref="A1:G1"/>
    <mergeCell ref="C2:G2"/>
    <mergeCell ref="C3:G3"/>
    <mergeCell ref="C4:G4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90"/>
  <sheetViews>
    <sheetView workbookViewId="0" topLeftCell="A1">
      <pane ySplit="7" topLeftCell="A74" activePane="bottomLeft" state="frozen"/>
      <selection pane="topLeft" activeCell="A1" sqref="A1"/>
      <selection pane="bottomLeft" activeCell="A80" sqref="A80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58</v>
      </c>
      <c r="C3" s="176" t="s">
        <v>59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50</v>
      </c>
      <c r="C4" s="179" t="s">
        <v>51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56</v>
      </c>
      <c r="C8" s="189" t="s">
        <v>74</v>
      </c>
      <c r="D8" s="190"/>
      <c r="E8" s="191"/>
      <c r="F8" s="192"/>
      <c r="G8" s="193">
        <f>SUMIF(AG9:AG10,"&lt;&gt;NOR",G9:G10)</f>
        <v>0</v>
      </c>
      <c r="H8" s="194"/>
      <c r="I8" s="194">
        <f>SUM(I9:I10)</f>
        <v>0</v>
      </c>
      <c r="J8" s="194"/>
      <c r="K8" s="194">
        <f>SUM(K9:K10)</f>
        <v>0</v>
      </c>
      <c r="L8" s="194"/>
      <c r="M8" s="194">
        <f>SUM(M9:M10)</f>
        <v>0</v>
      </c>
      <c r="N8" s="194"/>
      <c r="O8" s="194">
        <f>SUM(O9:O10)</f>
        <v>0.44</v>
      </c>
      <c r="P8" s="194"/>
      <c r="Q8" s="194">
        <f>SUM(Q9:Q10)</f>
        <v>0</v>
      </c>
      <c r="R8" s="194"/>
      <c r="S8" s="194"/>
      <c r="T8" s="194"/>
      <c r="U8" s="194"/>
      <c r="V8" s="194">
        <f>SUM(V9:V10)</f>
        <v>14.22</v>
      </c>
      <c r="W8" s="194"/>
      <c r="X8" s="194"/>
      <c r="AG8" t="s">
        <v>155</v>
      </c>
    </row>
    <row r="9" spans="1:60" ht="14.25" customHeight="1" outlineLevel="1">
      <c r="A9" s="195">
        <v>1</v>
      </c>
      <c r="B9" s="196" t="s">
        <v>483</v>
      </c>
      <c r="C9" s="197" t="s">
        <v>484</v>
      </c>
      <c r="D9" s="198" t="s">
        <v>158</v>
      </c>
      <c r="E9" s="199">
        <v>14.99875</v>
      </c>
      <c r="F9" s="200"/>
      <c r="G9" s="201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0.02919</v>
      </c>
      <c r="O9" s="203">
        <f>ROUND(E9*N9,2)</f>
        <v>0.44</v>
      </c>
      <c r="P9" s="203">
        <v>0</v>
      </c>
      <c r="Q9" s="203">
        <f>ROUND(E9*P9,2)</f>
        <v>0</v>
      </c>
      <c r="R9" s="203"/>
      <c r="S9" s="203" t="s">
        <v>159</v>
      </c>
      <c r="T9" s="203" t="s">
        <v>159</v>
      </c>
      <c r="U9" s="203">
        <v>0.948</v>
      </c>
      <c r="V9" s="203">
        <f>ROUND(E9*U9,2)</f>
        <v>14.22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161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05"/>
      <c r="B10" s="206"/>
      <c r="C10" s="207" t="s">
        <v>485</v>
      </c>
      <c r="D10" s="208"/>
      <c r="E10" s="209">
        <v>14.99875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204"/>
      <c r="AA10" s="204"/>
      <c r="AB10" s="204"/>
      <c r="AC10" s="204"/>
      <c r="AD10" s="204"/>
      <c r="AE10" s="204"/>
      <c r="AF10" s="204"/>
      <c r="AG10" s="204" t="s">
        <v>163</v>
      </c>
      <c r="AH10" s="204">
        <v>0</v>
      </c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33" ht="12.8">
      <c r="A11" s="187" t="s">
        <v>154</v>
      </c>
      <c r="B11" s="188" t="s">
        <v>78</v>
      </c>
      <c r="C11" s="189" t="s">
        <v>81</v>
      </c>
      <c r="D11" s="190"/>
      <c r="E11" s="191"/>
      <c r="F11" s="192"/>
      <c r="G11" s="193">
        <f>SUMIF(AG12:AG17,"&lt;&gt;NOR",G12:G17)</f>
        <v>0</v>
      </c>
      <c r="H11" s="194"/>
      <c r="I11" s="194">
        <f>SUM(I12:I17)</f>
        <v>0</v>
      </c>
      <c r="J11" s="194"/>
      <c r="K11" s="194">
        <f>SUM(K12:K17)</f>
        <v>0</v>
      </c>
      <c r="L11" s="194"/>
      <c r="M11" s="194">
        <f>SUM(M12:M17)</f>
        <v>0</v>
      </c>
      <c r="N11" s="194"/>
      <c r="O11" s="194">
        <f>SUM(O12:O17)</f>
        <v>0.39</v>
      </c>
      <c r="P11" s="194"/>
      <c r="Q11" s="194">
        <f>SUM(Q12:Q17)</f>
        <v>0</v>
      </c>
      <c r="R11" s="194"/>
      <c r="S11" s="194"/>
      <c r="T11" s="194"/>
      <c r="U11" s="194"/>
      <c r="V11" s="194">
        <f>SUM(V12:V17)</f>
        <v>27.96</v>
      </c>
      <c r="W11" s="194"/>
      <c r="X11" s="194"/>
      <c r="AG11" t="s">
        <v>155</v>
      </c>
    </row>
    <row r="12" spans="1:60" ht="12.8" outlineLevel="1">
      <c r="A12" s="195">
        <v>2</v>
      </c>
      <c r="B12" s="196" t="s">
        <v>270</v>
      </c>
      <c r="C12" s="197" t="s">
        <v>271</v>
      </c>
      <c r="D12" s="198" t="s">
        <v>158</v>
      </c>
      <c r="E12" s="199">
        <v>88.76125</v>
      </c>
      <c r="F12" s="200"/>
      <c r="G12" s="201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0.0003</v>
      </c>
      <c r="O12" s="203">
        <f>ROUND(E12*N12,2)</f>
        <v>0.03</v>
      </c>
      <c r="P12" s="203">
        <v>0</v>
      </c>
      <c r="Q12" s="203">
        <f>ROUND(E12*P12,2)</f>
        <v>0</v>
      </c>
      <c r="R12" s="203"/>
      <c r="S12" s="203" t="s">
        <v>159</v>
      </c>
      <c r="T12" s="203" t="s">
        <v>159</v>
      </c>
      <c r="U12" s="203">
        <v>0.07</v>
      </c>
      <c r="V12" s="203">
        <f>ROUND(E12*U12,2)</f>
        <v>6.21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161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05"/>
      <c r="B13" s="206"/>
      <c r="C13" s="207" t="s">
        <v>486</v>
      </c>
      <c r="D13" s="208"/>
      <c r="E13" s="209">
        <v>135.005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4"/>
      <c r="Z13" s="204"/>
      <c r="AA13" s="204"/>
      <c r="AB13" s="204"/>
      <c r="AC13" s="204"/>
      <c r="AD13" s="204"/>
      <c r="AE13" s="204"/>
      <c r="AF13" s="204"/>
      <c r="AG13" s="204" t="s">
        <v>163</v>
      </c>
      <c r="AH13" s="204">
        <v>0</v>
      </c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05"/>
      <c r="B14" s="206"/>
      <c r="C14" s="207" t="s">
        <v>487</v>
      </c>
      <c r="D14" s="208"/>
      <c r="E14" s="209">
        <v>-27.36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4"/>
      <c r="Z14" s="204"/>
      <c r="AA14" s="204"/>
      <c r="AB14" s="204"/>
      <c r="AC14" s="204"/>
      <c r="AD14" s="204"/>
      <c r="AE14" s="204"/>
      <c r="AF14" s="204"/>
      <c r="AG14" s="204" t="s">
        <v>163</v>
      </c>
      <c r="AH14" s="204">
        <v>0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205"/>
      <c r="B15" s="206"/>
      <c r="C15" s="207" t="s">
        <v>488</v>
      </c>
      <c r="D15" s="208"/>
      <c r="E15" s="209">
        <v>-14.99875</v>
      </c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4"/>
      <c r="Z15" s="204"/>
      <c r="AA15" s="204"/>
      <c r="AB15" s="204"/>
      <c r="AC15" s="204"/>
      <c r="AD15" s="204"/>
      <c r="AE15" s="204"/>
      <c r="AF15" s="204"/>
      <c r="AG15" s="204" t="s">
        <v>163</v>
      </c>
      <c r="AH15" s="204">
        <v>0</v>
      </c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60" ht="12.8" outlineLevel="1">
      <c r="A16" s="205"/>
      <c r="B16" s="206"/>
      <c r="C16" s="207" t="s">
        <v>489</v>
      </c>
      <c r="D16" s="208"/>
      <c r="E16" s="209">
        <v>-3.885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4"/>
      <c r="Z16" s="204"/>
      <c r="AA16" s="204"/>
      <c r="AB16" s="204"/>
      <c r="AC16" s="204"/>
      <c r="AD16" s="204"/>
      <c r="AE16" s="204"/>
      <c r="AF16" s="204"/>
      <c r="AG16" s="204" t="s">
        <v>163</v>
      </c>
      <c r="AH16" s="204">
        <v>0</v>
      </c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</row>
    <row r="17" spans="1:60" ht="12.8" outlineLevel="1">
      <c r="A17" s="210">
        <v>3</v>
      </c>
      <c r="B17" s="211" t="s">
        <v>273</v>
      </c>
      <c r="C17" s="212" t="s">
        <v>490</v>
      </c>
      <c r="D17" s="213" t="s">
        <v>158</v>
      </c>
      <c r="E17" s="214">
        <v>88.76125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0.0041</v>
      </c>
      <c r="O17" s="203">
        <f>ROUND(E17*N17,2)</f>
        <v>0.36</v>
      </c>
      <c r="P17" s="203">
        <v>0</v>
      </c>
      <c r="Q17" s="203">
        <f>ROUND(E17*P17,2)</f>
        <v>0</v>
      </c>
      <c r="R17" s="203"/>
      <c r="S17" s="203" t="s">
        <v>159</v>
      </c>
      <c r="T17" s="203" t="s">
        <v>159</v>
      </c>
      <c r="U17" s="203">
        <v>0.245</v>
      </c>
      <c r="V17" s="203">
        <f>ROUND(E17*U17,2)</f>
        <v>21.75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161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33" ht="12.8">
      <c r="A18" s="187" t="s">
        <v>154</v>
      </c>
      <c r="B18" s="188" t="s">
        <v>84</v>
      </c>
      <c r="C18" s="189" t="s">
        <v>85</v>
      </c>
      <c r="D18" s="190"/>
      <c r="E18" s="191"/>
      <c r="F18" s="192"/>
      <c r="G18" s="193">
        <f>SUMIF(AG19:AG22,"&lt;&gt;NOR",G19:G22)</f>
        <v>0</v>
      </c>
      <c r="H18" s="194"/>
      <c r="I18" s="194">
        <f>SUM(I19:I22)</f>
        <v>0</v>
      </c>
      <c r="J18" s="194"/>
      <c r="K18" s="194">
        <f>SUM(K19:K22)</f>
        <v>0</v>
      </c>
      <c r="L18" s="194"/>
      <c r="M18" s="194">
        <f>SUM(M19:M22)</f>
        <v>0</v>
      </c>
      <c r="N18" s="194"/>
      <c r="O18" s="194">
        <f>SUM(O19:O22)</f>
        <v>0.88</v>
      </c>
      <c r="P18" s="194"/>
      <c r="Q18" s="194">
        <f>SUM(Q19:Q22)</f>
        <v>0</v>
      </c>
      <c r="R18" s="194"/>
      <c r="S18" s="194"/>
      <c r="T18" s="194"/>
      <c r="U18" s="194"/>
      <c r="V18" s="194">
        <f>SUM(V19:V22)</f>
        <v>23.48</v>
      </c>
      <c r="W18" s="194"/>
      <c r="X18" s="194"/>
      <c r="AG18" t="s">
        <v>155</v>
      </c>
    </row>
    <row r="19" spans="1:60" ht="12.8" outlineLevel="1">
      <c r="A19" s="195">
        <v>4</v>
      </c>
      <c r="B19" s="196" t="s">
        <v>491</v>
      </c>
      <c r="C19" s="197" t="s">
        <v>492</v>
      </c>
      <c r="D19" s="198" t="s">
        <v>168</v>
      </c>
      <c r="E19" s="199">
        <v>0.225</v>
      </c>
      <c r="F19" s="200"/>
      <c r="G19" s="201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0.4935</v>
      </c>
      <c r="O19" s="203">
        <f>ROUND(E19*N19,2)</f>
        <v>0.11</v>
      </c>
      <c r="P19" s="203">
        <v>0</v>
      </c>
      <c r="Q19" s="203">
        <f>ROUND(E19*P19,2)</f>
        <v>0</v>
      </c>
      <c r="R19" s="203"/>
      <c r="S19" s="203" t="s">
        <v>159</v>
      </c>
      <c r="T19" s="203" t="s">
        <v>159</v>
      </c>
      <c r="U19" s="203">
        <v>5.14</v>
      </c>
      <c r="V19" s="203">
        <f>ROUND(E19*U19,2)</f>
        <v>1.16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161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05"/>
      <c r="B20" s="206"/>
      <c r="C20" s="207" t="s">
        <v>493</v>
      </c>
      <c r="D20" s="208"/>
      <c r="E20" s="209">
        <v>0.09</v>
      </c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4"/>
      <c r="Z20" s="204"/>
      <c r="AA20" s="204"/>
      <c r="AB20" s="204"/>
      <c r="AC20" s="204"/>
      <c r="AD20" s="204"/>
      <c r="AE20" s="204"/>
      <c r="AF20" s="204"/>
      <c r="AG20" s="204" t="s">
        <v>163</v>
      </c>
      <c r="AH20" s="204">
        <v>0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05"/>
      <c r="B21" s="206"/>
      <c r="C21" s="207" t="s">
        <v>494</v>
      </c>
      <c r="D21" s="208"/>
      <c r="E21" s="209">
        <v>0.135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4"/>
      <c r="AA21" s="204"/>
      <c r="AB21" s="204"/>
      <c r="AC21" s="204"/>
      <c r="AD21" s="204"/>
      <c r="AE21" s="204"/>
      <c r="AF21" s="204"/>
      <c r="AG21" s="204" t="s">
        <v>163</v>
      </c>
      <c r="AH21" s="204">
        <v>0</v>
      </c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2.8" outlineLevel="1">
      <c r="A22" s="210">
        <v>5</v>
      </c>
      <c r="B22" s="211" t="s">
        <v>495</v>
      </c>
      <c r="C22" s="212" t="s">
        <v>496</v>
      </c>
      <c r="D22" s="213" t="s">
        <v>158</v>
      </c>
      <c r="E22" s="214">
        <v>86.5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0.00892</v>
      </c>
      <c r="O22" s="203">
        <f>ROUND(E22*N22,2)</f>
        <v>0.77</v>
      </c>
      <c r="P22" s="203">
        <v>0</v>
      </c>
      <c r="Q22" s="203">
        <f>ROUND(E22*P22,2)</f>
        <v>0</v>
      </c>
      <c r="R22" s="203"/>
      <c r="S22" s="203" t="s">
        <v>159</v>
      </c>
      <c r="T22" s="203" t="s">
        <v>159</v>
      </c>
      <c r="U22" s="203">
        <v>0.258</v>
      </c>
      <c r="V22" s="203">
        <f>ROUND(E22*U22,2)</f>
        <v>22.32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161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33" ht="12.8">
      <c r="A23" s="187" t="s">
        <v>154</v>
      </c>
      <c r="B23" s="188" t="s">
        <v>90</v>
      </c>
      <c r="C23" s="189" t="s">
        <v>91</v>
      </c>
      <c r="D23" s="190"/>
      <c r="E23" s="191"/>
      <c r="F23" s="192"/>
      <c r="G23" s="193">
        <f>SUMIF(AG24:AG27,"&lt;&gt;NOR",G24:G27)</f>
        <v>0</v>
      </c>
      <c r="H23" s="194"/>
      <c r="I23" s="194">
        <f>SUM(I24:I27)</f>
        <v>0</v>
      </c>
      <c r="J23" s="194"/>
      <c r="K23" s="194">
        <f>SUM(K24:K27)</f>
        <v>0</v>
      </c>
      <c r="L23" s="194"/>
      <c r="M23" s="194">
        <f>SUM(M24:M27)</f>
        <v>0</v>
      </c>
      <c r="N23" s="194"/>
      <c r="O23" s="194">
        <f>SUM(O24:O27)</f>
        <v>0</v>
      </c>
      <c r="P23" s="194"/>
      <c r="Q23" s="194">
        <f>SUM(Q24:Q27)</f>
        <v>13.26</v>
      </c>
      <c r="R23" s="194"/>
      <c r="S23" s="194"/>
      <c r="T23" s="194"/>
      <c r="U23" s="194"/>
      <c r="V23" s="194">
        <f>SUM(V24:V27)</f>
        <v>63.66</v>
      </c>
      <c r="W23" s="194"/>
      <c r="X23" s="194"/>
      <c r="AG23" t="s">
        <v>155</v>
      </c>
    </row>
    <row r="24" spans="1:60" ht="19.4" outlineLevel="1">
      <c r="A24" s="195">
        <v>6</v>
      </c>
      <c r="B24" s="196" t="s">
        <v>497</v>
      </c>
      <c r="C24" s="197" t="s">
        <v>498</v>
      </c>
      <c r="D24" s="198" t="s">
        <v>168</v>
      </c>
      <c r="E24" s="199">
        <v>2.3368</v>
      </c>
      <c r="F24" s="200"/>
      <c r="G24" s="201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1.6</v>
      </c>
      <c r="Q24" s="203">
        <f>ROUND(E24*P24,2)</f>
        <v>3.74</v>
      </c>
      <c r="R24" s="203"/>
      <c r="S24" s="203" t="s">
        <v>159</v>
      </c>
      <c r="T24" s="203" t="s">
        <v>159</v>
      </c>
      <c r="U24" s="203">
        <v>5.3</v>
      </c>
      <c r="V24" s="203">
        <f>ROUND(E24*U24,2)</f>
        <v>12.39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161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05"/>
      <c r="B25" s="206"/>
      <c r="C25" s="207" t="s">
        <v>499</v>
      </c>
      <c r="D25" s="208"/>
      <c r="E25" s="209">
        <v>2.3368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4"/>
      <c r="Z25" s="204"/>
      <c r="AA25" s="204"/>
      <c r="AB25" s="204"/>
      <c r="AC25" s="204"/>
      <c r="AD25" s="204"/>
      <c r="AE25" s="204"/>
      <c r="AF25" s="204"/>
      <c r="AG25" s="204" t="s">
        <v>163</v>
      </c>
      <c r="AH25" s="204">
        <v>0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9.4" outlineLevel="1">
      <c r="A26" s="195">
        <v>7</v>
      </c>
      <c r="B26" s="196" t="s">
        <v>500</v>
      </c>
      <c r="C26" s="197" t="s">
        <v>501</v>
      </c>
      <c r="D26" s="198" t="s">
        <v>168</v>
      </c>
      <c r="E26" s="199">
        <v>4.325</v>
      </c>
      <c r="F26" s="200"/>
      <c r="G26" s="201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2.2</v>
      </c>
      <c r="Q26" s="203">
        <f>ROUND(E26*P26,2)</f>
        <v>9.52</v>
      </c>
      <c r="R26" s="203"/>
      <c r="S26" s="203" t="s">
        <v>159</v>
      </c>
      <c r="T26" s="203" t="s">
        <v>159</v>
      </c>
      <c r="U26" s="203">
        <v>11.855</v>
      </c>
      <c r="V26" s="203">
        <f>ROUND(E26*U26,2)</f>
        <v>51.27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161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60" ht="12.8" outlineLevel="1">
      <c r="A27" s="205"/>
      <c r="B27" s="206"/>
      <c r="C27" s="207" t="s">
        <v>502</v>
      </c>
      <c r="D27" s="208"/>
      <c r="E27" s="209">
        <v>4.325</v>
      </c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4"/>
      <c r="Z27" s="204"/>
      <c r="AA27" s="204"/>
      <c r="AB27" s="204"/>
      <c r="AC27" s="204"/>
      <c r="AD27" s="204"/>
      <c r="AE27" s="204"/>
      <c r="AF27" s="204"/>
      <c r="AG27" s="204" t="s">
        <v>163</v>
      </c>
      <c r="AH27" s="204">
        <v>0</v>
      </c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</row>
    <row r="28" spans="1:33" ht="12.8">
      <c r="A28" s="187" t="s">
        <v>154</v>
      </c>
      <c r="B28" s="188" t="s">
        <v>92</v>
      </c>
      <c r="C28" s="189" t="s">
        <v>93</v>
      </c>
      <c r="D28" s="190"/>
      <c r="E28" s="191"/>
      <c r="F28" s="192"/>
      <c r="G28" s="193">
        <f>SUMIF(AG29:AG29,"&lt;&gt;NOR",G29:G29)</f>
        <v>0</v>
      </c>
      <c r="H28" s="194"/>
      <c r="I28" s="194">
        <f>SUM(I29:I29)</f>
        <v>0</v>
      </c>
      <c r="J28" s="194"/>
      <c r="K28" s="194">
        <f>SUM(K29:K29)</f>
        <v>0</v>
      </c>
      <c r="L28" s="194"/>
      <c r="M28" s="194">
        <f>SUM(M29:M29)</f>
        <v>0</v>
      </c>
      <c r="N28" s="194"/>
      <c r="O28" s="194">
        <f>SUM(O29:O29)</f>
        <v>0</v>
      </c>
      <c r="P28" s="194"/>
      <c r="Q28" s="194">
        <f>SUM(Q29:Q29)</f>
        <v>0</v>
      </c>
      <c r="R28" s="194"/>
      <c r="S28" s="194"/>
      <c r="T28" s="194"/>
      <c r="U28" s="194"/>
      <c r="V28" s="194">
        <f>SUM(V29:V29)</f>
        <v>1.61</v>
      </c>
      <c r="W28" s="194"/>
      <c r="X28" s="194"/>
      <c r="AG28" t="s">
        <v>155</v>
      </c>
    </row>
    <row r="29" spans="1:60" ht="12.8" outlineLevel="1">
      <c r="A29" s="210">
        <v>8</v>
      </c>
      <c r="B29" s="211" t="s">
        <v>208</v>
      </c>
      <c r="C29" s="212" t="s">
        <v>209</v>
      </c>
      <c r="D29" s="213" t="s">
        <v>210</v>
      </c>
      <c r="E29" s="214">
        <v>1.71098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</v>
      </c>
      <c r="Q29" s="203">
        <f>ROUND(E29*P29,2)</f>
        <v>0</v>
      </c>
      <c r="R29" s="203"/>
      <c r="S29" s="203" t="s">
        <v>159</v>
      </c>
      <c r="T29" s="203" t="s">
        <v>159</v>
      </c>
      <c r="U29" s="203">
        <v>0.9385</v>
      </c>
      <c r="V29" s="203">
        <f>ROUND(E29*U29,2)</f>
        <v>1.61</v>
      </c>
      <c r="W29" s="203"/>
      <c r="X29" s="203" t="s">
        <v>211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212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33" ht="12.8">
      <c r="A30" s="187" t="s">
        <v>154</v>
      </c>
      <c r="B30" s="188" t="s">
        <v>106</v>
      </c>
      <c r="C30" s="189" t="s">
        <v>107</v>
      </c>
      <c r="D30" s="190"/>
      <c r="E30" s="191"/>
      <c r="F30" s="192"/>
      <c r="G30" s="193">
        <f>SUMIF(AG31:AG35,"&lt;&gt;NOR",G31:G35)</f>
        <v>0</v>
      </c>
      <c r="H30" s="194"/>
      <c r="I30" s="194">
        <f>SUM(I31:I35)</f>
        <v>0</v>
      </c>
      <c r="J30" s="194"/>
      <c r="K30" s="194">
        <f>SUM(K31:K35)</f>
        <v>0</v>
      </c>
      <c r="L30" s="194"/>
      <c r="M30" s="194">
        <f>SUM(M31:M35)</f>
        <v>0</v>
      </c>
      <c r="N30" s="194"/>
      <c r="O30" s="194">
        <f>SUM(O31:O35)</f>
        <v>0.02</v>
      </c>
      <c r="P30" s="194"/>
      <c r="Q30" s="194">
        <f>SUM(Q31:Q35)</f>
        <v>0</v>
      </c>
      <c r="R30" s="194"/>
      <c r="S30" s="194"/>
      <c r="T30" s="194"/>
      <c r="U30" s="194"/>
      <c r="V30" s="194">
        <f>SUM(V31:V35)</f>
        <v>2.33</v>
      </c>
      <c r="W30" s="194"/>
      <c r="X30" s="194"/>
      <c r="AG30" t="s">
        <v>155</v>
      </c>
    </row>
    <row r="31" spans="1:60" ht="12.8" outlineLevel="1">
      <c r="A31" s="210">
        <v>9</v>
      </c>
      <c r="B31" s="211" t="s">
        <v>503</v>
      </c>
      <c r="C31" s="212" t="s">
        <v>504</v>
      </c>
      <c r="D31" s="213" t="s">
        <v>181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159</v>
      </c>
      <c r="T31" s="203" t="s">
        <v>159</v>
      </c>
      <c r="U31" s="203">
        <v>1.5</v>
      </c>
      <c r="V31" s="203">
        <f>ROUND(E31*U31,2)</f>
        <v>1.5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161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9.4" outlineLevel="1">
      <c r="A32" s="210">
        <v>10</v>
      </c>
      <c r="B32" s="211" t="s">
        <v>505</v>
      </c>
      <c r="C32" s="212" t="s">
        <v>506</v>
      </c>
      <c r="D32" s="213" t="s">
        <v>181</v>
      </c>
      <c r="E32" s="214">
        <v>1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0.023</v>
      </c>
      <c r="O32" s="203">
        <f>ROUND(E32*N32,2)</f>
        <v>0.02</v>
      </c>
      <c r="P32" s="203">
        <v>0</v>
      </c>
      <c r="Q32" s="203">
        <f>ROUND(E32*P32,2)</f>
        <v>0</v>
      </c>
      <c r="R32" s="203" t="s">
        <v>182</v>
      </c>
      <c r="S32" s="203" t="s">
        <v>159</v>
      </c>
      <c r="T32" s="203" t="s">
        <v>159</v>
      </c>
      <c r="U32" s="203">
        <v>0</v>
      </c>
      <c r="V32" s="203">
        <f>ROUND(E32*U32,2)</f>
        <v>0</v>
      </c>
      <c r="W32" s="203"/>
      <c r="X32" s="203" t="s">
        <v>183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184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11</v>
      </c>
      <c r="B33" s="211" t="s">
        <v>339</v>
      </c>
      <c r="C33" s="212" t="s">
        <v>340</v>
      </c>
      <c r="D33" s="213" t="s">
        <v>181</v>
      </c>
      <c r="E33" s="214">
        <v>1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0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159</v>
      </c>
      <c r="T33" s="203" t="s">
        <v>159</v>
      </c>
      <c r="U33" s="203">
        <v>0.775</v>
      </c>
      <c r="V33" s="203">
        <f>ROUND(E33*U33,2)</f>
        <v>0.78</v>
      </c>
      <c r="W33" s="203"/>
      <c r="X33" s="203" t="s">
        <v>160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161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12</v>
      </c>
      <c r="B34" s="211" t="s">
        <v>507</v>
      </c>
      <c r="C34" s="212" t="s">
        <v>508</v>
      </c>
      <c r="D34" s="213" t="s">
        <v>181</v>
      </c>
      <c r="E34" s="214">
        <v>1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0.00075</v>
      </c>
      <c r="O34" s="203">
        <f>ROUND(E34*N34,2)</f>
        <v>0</v>
      </c>
      <c r="P34" s="203">
        <v>0</v>
      </c>
      <c r="Q34" s="203">
        <f>ROUND(E34*P34,2)</f>
        <v>0</v>
      </c>
      <c r="R34" s="203" t="s">
        <v>182</v>
      </c>
      <c r="S34" s="203" t="s">
        <v>159</v>
      </c>
      <c r="T34" s="203" t="s">
        <v>159</v>
      </c>
      <c r="U34" s="203">
        <v>0</v>
      </c>
      <c r="V34" s="203">
        <f>ROUND(E34*U34,2)</f>
        <v>0</v>
      </c>
      <c r="W34" s="203"/>
      <c r="X34" s="203" t="s">
        <v>183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184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13</v>
      </c>
      <c r="B35" s="211" t="s">
        <v>347</v>
      </c>
      <c r="C35" s="212" t="s">
        <v>348</v>
      </c>
      <c r="D35" s="213" t="s">
        <v>210</v>
      </c>
      <c r="E35" s="214">
        <v>0.02375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159</v>
      </c>
      <c r="T35" s="203" t="s">
        <v>159</v>
      </c>
      <c r="U35" s="203">
        <v>2.255</v>
      </c>
      <c r="V35" s="203">
        <f>ROUND(E35*U35,2)</f>
        <v>0.05</v>
      </c>
      <c r="W35" s="203"/>
      <c r="X35" s="203" t="s">
        <v>211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212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33" ht="12.8">
      <c r="A36" s="187" t="s">
        <v>154</v>
      </c>
      <c r="B36" s="188" t="s">
        <v>108</v>
      </c>
      <c r="C36" s="189" t="s">
        <v>109</v>
      </c>
      <c r="D36" s="190"/>
      <c r="E36" s="191"/>
      <c r="F36" s="192"/>
      <c r="G36" s="193">
        <f>SUMIF(AG37:AG44,"&lt;&gt;NOR",G37:G44)</f>
        <v>0</v>
      </c>
      <c r="H36" s="194"/>
      <c r="I36" s="194">
        <f>SUM(I37:I44)</f>
        <v>0</v>
      </c>
      <c r="J36" s="194"/>
      <c r="K36" s="194">
        <f>SUM(K37:K44)</f>
        <v>0</v>
      </c>
      <c r="L36" s="194"/>
      <c r="M36" s="194">
        <f>SUM(M37:M44)</f>
        <v>0</v>
      </c>
      <c r="N36" s="194"/>
      <c r="O36" s="194">
        <f>SUM(O37:O44)</f>
        <v>4.29</v>
      </c>
      <c r="P36" s="194"/>
      <c r="Q36" s="194">
        <f>SUM(Q37:Q44)</f>
        <v>0.23</v>
      </c>
      <c r="R36" s="194"/>
      <c r="S36" s="194"/>
      <c r="T36" s="194"/>
      <c r="U36" s="194"/>
      <c r="V36" s="194">
        <f>SUM(V37:V44)</f>
        <v>127.24</v>
      </c>
      <c r="W36" s="194"/>
      <c r="X36" s="194"/>
      <c r="AG36" t="s">
        <v>155</v>
      </c>
    </row>
    <row r="37" spans="1:60" ht="12.8" outlineLevel="1">
      <c r="A37" s="195">
        <v>14</v>
      </c>
      <c r="B37" s="196" t="s">
        <v>509</v>
      </c>
      <c r="C37" s="197" t="s">
        <v>510</v>
      </c>
      <c r="D37" s="198" t="s">
        <v>158</v>
      </c>
      <c r="E37" s="199">
        <v>12.675</v>
      </c>
      <c r="F37" s="200"/>
      <c r="G37" s="201">
        <f>ROUND(E37*F37,2)</f>
        <v>0</v>
      </c>
      <c r="H37" s="202"/>
      <c r="I37" s="203">
        <f>ROUND(E37*H37,2)</f>
        <v>0</v>
      </c>
      <c r="J37" s="202"/>
      <c r="K37" s="203">
        <f>ROUND(E37*J37,2)</f>
        <v>0</v>
      </c>
      <c r="L37" s="203">
        <v>21</v>
      </c>
      <c r="M37" s="203">
        <f>G37*(1+L37/100)</f>
        <v>0</v>
      </c>
      <c r="N37" s="203">
        <v>0</v>
      </c>
      <c r="O37" s="203">
        <f>ROUND(E37*N37,2)</f>
        <v>0</v>
      </c>
      <c r="P37" s="203">
        <v>0.018</v>
      </c>
      <c r="Q37" s="203">
        <f>ROUND(E37*P37,2)</f>
        <v>0.23</v>
      </c>
      <c r="R37" s="203"/>
      <c r="S37" s="203" t="s">
        <v>159</v>
      </c>
      <c r="T37" s="203" t="s">
        <v>159</v>
      </c>
      <c r="U37" s="203">
        <v>0.781</v>
      </c>
      <c r="V37" s="203">
        <f>ROUND(E37*U37,2)</f>
        <v>9.9</v>
      </c>
      <c r="W37" s="203"/>
      <c r="X37" s="203" t="s">
        <v>160</v>
      </c>
      <c r="Y37" s="204"/>
      <c r="Z37" s="204"/>
      <c r="AA37" s="204"/>
      <c r="AB37" s="204"/>
      <c r="AC37" s="204"/>
      <c r="AD37" s="204"/>
      <c r="AE37" s="204"/>
      <c r="AF37" s="204"/>
      <c r="AG37" s="204" t="s">
        <v>161</v>
      </c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</row>
    <row r="38" spans="1:60" ht="12.8" outlineLevel="1">
      <c r="A38" s="205"/>
      <c r="B38" s="206"/>
      <c r="C38" s="207" t="s">
        <v>511</v>
      </c>
      <c r="D38" s="208"/>
      <c r="E38" s="209">
        <v>12.675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4"/>
      <c r="Z38" s="204"/>
      <c r="AA38" s="204"/>
      <c r="AB38" s="204"/>
      <c r="AC38" s="204"/>
      <c r="AD38" s="204"/>
      <c r="AE38" s="204"/>
      <c r="AF38" s="204"/>
      <c r="AG38" s="204" t="s">
        <v>163</v>
      </c>
      <c r="AH38" s="204">
        <v>0</v>
      </c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</row>
    <row r="39" spans="1:60" ht="19.4" outlineLevel="1">
      <c r="A39" s="210">
        <v>15</v>
      </c>
      <c r="B39" s="211" t="s">
        <v>512</v>
      </c>
      <c r="C39" s="212" t="s">
        <v>513</v>
      </c>
      <c r="D39" s="213" t="s">
        <v>158</v>
      </c>
      <c r="E39" s="214">
        <v>86.5</v>
      </c>
      <c r="F39" s="215"/>
      <c r="G39" s="216">
        <f>ROUND(E39*F39,2)</f>
        <v>0</v>
      </c>
      <c r="H39" s="202"/>
      <c r="I39" s="203">
        <f>ROUND(E39*H39,2)</f>
        <v>0</v>
      </c>
      <c r="J39" s="202"/>
      <c r="K39" s="203">
        <f>ROUND(E39*J39,2)</f>
        <v>0</v>
      </c>
      <c r="L39" s="203">
        <v>21</v>
      </c>
      <c r="M39" s="203">
        <f>G39*(1+L39/100)</f>
        <v>0</v>
      </c>
      <c r="N39" s="203">
        <v>0.00288</v>
      </c>
      <c r="O39" s="203">
        <f>ROUND(E39*N39,2)</f>
        <v>0.25</v>
      </c>
      <c r="P39" s="203">
        <v>0</v>
      </c>
      <c r="Q39" s="203">
        <f>ROUND(E39*P39,2)</f>
        <v>0</v>
      </c>
      <c r="R39" s="203"/>
      <c r="S39" s="203" t="s">
        <v>159</v>
      </c>
      <c r="T39" s="203" t="s">
        <v>159</v>
      </c>
      <c r="U39" s="203">
        <v>0.52</v>
      </c>
      <c r="V39" s="203">
        <f>ROUND(E39*U39,2)</f>
        <v>44.98</v>
      </c>
      <c r="W39" s="203"/>
      <c r="X39" s="203" t="s">
        <v>160</v>
      </c>
      <c r="Y39" s="204"/>
      <c r="Z39" s="204"/>
      <c r="AA39" s="204"/>
      <c r="AB39" s="204"/>
      <c r="AC39" s="204"/>
      <c r="AD39" s="204"/>
      <c r="AE39" s="204"/>
      <c r="AF39" s="204"/>
      <c r="AG39" s="204" t="s">
        <v>161</v>
      </c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</row>
    <row r="40" spans="1:60" ht="19.4" outlineLevel="1">
      <c r="A40" s="210">
        <v>16</v>
      </c>
      <c r="B40" s="211" t="s">
        <v>514</v>
      </c>
      <c r="C40" s="212" t="s">
        <v>515</v>
      </c>
      <c r="D40" s="213" t="s">
        <v>158</v>
      </c>
      <c r="E40" s="214">
        <v>86.5</v>
      </c>
      <c r="F40" s="215"/>
      <c r="G40" s="216">
        <f>ROUND(E40*F40,2)</f>
        <v>0</v>
      </c>
      <c r="H40" s="202"/>
      <c r="I40" s="203">
        <f>ROUND(E40*H40,2)</f>
        <v>0</v>
      </c>
      <c r="J40" s="202"/>
      <c r="K40" s="203">
        <f>ROUND(E40*J40,2)</f>
        <v>0</v>
      </c>
      <c r="L40" s="203">
        <v>21</v>
      </c>
      <c r="M40" s="203">
        <f>G40*(1+L40/100)</f>
        <v>0</v>
      </c>
      <c r="N40" s="203">
        <v>0.0042</v>
      </c>
      <c r="O40" s="203">
        <f>ROUND(E40*N40,2)</f>
        <v>0.36</v>
      </c>
      <c r="P40" s="203">
        <v>0</v>
      </c>
      <c r="Q40" s="203">
        <f>ROUND(E40*P40,2)</f>
        <v>0</v>
      </c>
      <c r="R40" s="203"/>
      <c r="S40" s="203" t="s">
        <v>159</v>
      </c>
      <c r="T40" s="203" t="s">
        <v>159</v>
      </c>
      <c r="U40" s="203">
        <v>0.42</v>
      </c>
      <c r="V40" s="203">
        <f>ROUND(E40*U40,2)</f>
        <v>36.33</v>
      </c>
      <c r="W40" s="203"/>
      <c r="X40" s="203" t="s">
        <v>160</v>
      </c>
      <c r="Y40" s="204"/>
      <c r="Z40" s="204"/>
      <c r="AA40" s="204"/>
      <c r="AB40" s="204"/>
      <c r="AC40" s="204"/>
      <c r="AD40" s="204"/>
      <c r="AE40" s="204"/>
      <c r="AF40" s="204"/>
      <c r="AG40" s="204" t="s">
        <v>161</v>
      </c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</row>
    <row r="41" spans="1:60" ht="12.8" outlineLevel="1">
      <c r="A41" s="195">
        <v>17</v>
      </c>
      <c r="B41" s="196" t="s">
        <v>516</v>
      </c>
      <c r="C41" s="197" t="s">
        <v>517</v>
      </c>
      <c r="D41" s="198" t="s">
        <v>158</v>
      </c>
      <c r="E41" s="199">
        <v>83.38</v>
      </c>
      <c r="F41" s="200"/>
      <c r="G41" s="201">
        <f>ROUND(E41*F41,2)</f>
        <v>0</v>
      </c>
      <c r="H41" s="202"/>
      <c r="I41" s="203">
        <f>ROUND(E41*H41,2)</f>
        <v>0</v>
      </c>
      <c r="J41" s="202"/>
      <c r="K41" s="203">
        <f>ROUND(E41*J41,2)</f>
        <v>0</v>
      </c>
      <c r="L41" s="203">
        <v>21</v>
      </c>
      <c r="M41" s="203">
        <f>G41*(1+L41/100)</f>
        <v>0</v>
      </c>
      <c r="N41" s="203">
        <v>0.0441</v>
      </c>
      <c r="O41" s="203">
        <f>ROUND(E41*N41,2)</f>
        <v>3.68</v>
      </c>
      <c r="P41" s="203">
        <v>0</v>
      </c>
      <c r="Q41" s="203">
        <f>ROUND(E41*P41,2)</f>
        <v>0</v>
      </c>
      <c r="R41" s="203"/>
      <c r="S41" s="203" t="s">
        <v>159</v>
      </c>
      <c r="T41" s="203" t="s">
        <v>159</v>
      </c>
      <c r="U41" s="203">
        <v>0.261</v>
      </c>
      <c r="V41" s="203">
        <f>ROUND(E41*U41,2)</f>
        <v>21.76</v>
      </c>
      <c r="W41" s="203"/>
      <c r="X41" s="203" t="s">
        <v>160</v>
      </c>
      <c r="Y41" s="204"/>
      <c r="Z41" s="204"/>
      <c r="AA41" s="204"/>
      <c r="AB41" s="204"/>
      <c r="AC41" s="204"/>
      <c r="AD41" s="204"/>
      <c r="AE41" s="204"/>
      <c r="AF41" s="204"/>
      <c r="AG41" s="204" t="s">
        <v>161</v>
      </c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</row>
    <row r="42" spans="1:60" ht="12.8" outlineLevel="1">
      <c r="A42" s="205"/>
      <c r="B42" s="206"/>
      <c r="C42" s="207" t="s">
        <v>518</v>
      </c>
      <c r="D42" s="208"/>
      <c r="E42" s="209">
        <v>82.9</v>
      </c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4"/>
      <c r="Z42" s="204"/>
      <c r="AA42" s="204"/>
      <c r="AB42" s="204"/>
      <c r="AC42" s="204"/>
      <c r="AD42" s="204"/>
      <c r="AE42" s="204"/>
      <c r="AF42" s="204"/>
      <c r="AG42" s="204" t="s">
        <v>163</v>
      </c>
      <c r="AH42" s="204">
        <v>0</v>
      </c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</row>
    <row r="43" spans="1:60" ht="12.8" outlineLevel="1">
      <c r="A43" s="205"/>
      <c r="B43" s="206"/>
      <c r="C43" s="207" t="s">
        <v>519</v>
      </c>
      <c r="D43" s="208"/>
      <c r="E43" s="209">
        <v>0.48</v>
      </c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4"/>
      <c r="Z43" s="204"/>
      <c r="AA43" s="204"/>
      <c r="AB43" s="204"/>
      <c r="AC43" s="204"/>
      <c r="AD43" s="204"/>
      <c r="AE43" s="204"/>
      <c r="AF43" s="204"/>
      <c r="AG43" s="204" t="s">
        <v>163</v>
      </c>
      <c r="AH43" s="204">
        <v>0</v>
      </c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</row>
    <row r="44" spans="1:60" ht="12.8" outlineLevel="1">
      <c r="A44" s="210">
        <v>18</v>
      </c>
      <c r="B44" s="211" t="s">
        <v>221</v>
      </c>
      <c r="C44" s="212" t="s">
        <v>222</v>
      </c>
      <c r="D44" s="213" t="s">
        <v>210</v>
      </c>
      <c r="E44" s="214">
        <v>4.28948</v>
      </c>
      <c r="F44" s="215"/>
      <c r="G44" s="216">
        <f>ROUND(E44*F44,2)</f>
        <v>0</v>
      </c>
      <c r="H44" s="202"/>
      <c r="I44" s="203">
        <f>ROUND(E44*H44,2)</f>
        <v>0</v>
      </c>
      <c r="J44" s="202"/>
      <c r="K44" s="203">
        <f>ROUND(E44*J44,2)</f>
        <v>0</v>
      </c>
      <c r="L44" s="203">
        <v>21</v>
      </c>
      <c r="M44" s="203">
        <f>G44*(1+L44/100)</f>
        <v>0</v>
      </c>
      <c r="N44" s="203">
        <v>0</v>
      </c>
      <c r="O44" s="203">
        <f>ROUND(E44*N44,2)</f>
        <v>0</v>
      </c>
      <c r="P44" s="203">
        <v>0</v>
      </c>
      <c r="Q44" s="203">
        <f>ROUND(E44*P44,2)</f>
        <v>0</v>
      </c>
      <c r="R44" s="203"/>
      <c r="S44" s="203" t="s">
        <v>159</v>
      </c>
      <c r="T44" s="203" t="s">
        <v>159</v>
      </c>
      <c r="U44" s="203">
        <v>3.327</v>
      </c>
      <c r="V44" s="203">
        <f>ROUND(E44*U44,2)</f>
        <v>14.27</v>
      </c>
      <c r="W44" s="203"/>
      <c r="X44" s="203" t="s">
        <v>211</v>
      </c>
      <c r="Y44" s="204"/>
      <c r="Z44" s="204"/>
      <c r="AA44" s="204"/>
      <c r="AB44" s="204"/>
      <c r="AC44" s="204"/>
      <c r="AD44" s="204"/>
      <c r="AE44" s="204"/>
      <c r="AF44" s="204"/>
      <c r="AG44" s="204" t="s">
        <v>212</v>
      </c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</row>
    <row r="45" spans="1:33" ht="12.8">
      <c r="A45" s="187" t="s">
        <v>154</v>
      </c>
      <c r="B45" s="188" t="s">
        <v>112</v>
      </c>
      <c r="C45" s="189" t="s">
        <v>113</v>
      </c>
      <c r="D45" s="190"/>
      <c r="E45" s="191"/>
      <c r="F45" s="192"/>
      <c r="G45" s="193">
        <f>SUMIF(AG46:AG52,"&lt;&gt;NOR",G46:G52)</f>
        <v>0</v>
      </c>
      <c r="H45" s="194"/>
      <c r="I45" s="194">
        <f>SUM(I46:I52)</f>
        <v>0</v>
      </c>
      <c r="J45" s="194"/>
      <c r="K45" s="194">
        <f>SUM(K46:K52)</f>
        <v>0</v>
      </c>
      <c r="L45" s="194"/>
      <c r="M45" s="194">
        <f>SUM(M46:M52)</f>
        <v>0</v>
      </c>
      <c r="N45" s="194"/>
      <c r="O45" s="194">
        <f>SUM(O46:O52)</f>
        <v>0.23</v>
      </c>
      <c r="P45" s="194"/>
      <c r="Q45" s="194">
        <f>SUM(Q46:Q52)</f>
        <v>0.09</v>
      </c>
      <c r="R45" s="194"/>
      <c r="S45" s="194"/>
      <c r="T45" s="194"/>
      <c r="U45" s="194"/>
      <c r="V45" s="194">
        <f>SUM(V46:V52)</f>
        <v>71.31</v>
      </c>
      <c r="W45" s="194"/>
      <c r="X45" s="194"/>
      <c r="AG45" t="s">
        <v>155</v>
      </c>
    </row>
    <row r="46" spans="1:60" ht="12.8" outlineLevel="1">
      <c r="A46" s="210">
        <v>19</v>
      </c>
      <c r="B46" s="211" t="s">
        <v>520</v>
      </c>
      <c r="C46" s="212" t="s">
        <v>521</v>
      </c>
      <c r="D46" s="213" t="s">
        <v>158</v>
      </c>
      <c r="E46" s="214">
        <v>86.5</v>
      </c>
      <c r="F46" s="215"/>
      <c r="G46" s="216">
        <f>ROUND(E46*F46,2)</f>
        <v>0</v>
      </c>
      <c r="H46" s="202"/>
      <c r="I46" s="203">
        <f>ROUND(E46*H46,2)</f>
        <v>0</v>
      </c>
      <c r="J46" s="202"/>
      <c r="K46" s="203">
        <f>ROUND(E46*J46,2)</f>
        <v>0</v>
      </c>
      <c r="L46" s="203">
        <v>21</v>
      </c>
      <c r="M46" s="203">
        <f>G46*(1+L46/100)</f>
        <v>0</v>
      </c>
      <c r="N46" s="203">
        <v>0</v>
      </c>
      <c r="O46" s="203">
        <f>ROUND(E46*N46,2)</f>
        <v>0</v>
      </c>
      <c r="P46" s="203">
        <v>0.001</v>
      </c>
      <c r="Q46" s="203">
        <f>ROUND(E46*P46,2)</f>
        <v>0.09</v>
      </c>
      <c r="R46" s="203"/>
      <c r="S46" s="203" t="s">
        <v>159</v>
      </c>
      <c r="T46" s="203" t="s">
        <v>159</v>
      </c>
      <c r="U46" s="203">
        <v>0.255</v>
      </c>
      <c r="V46" s="203">
        <f>ROUND(E46*U46,2)</f>
        <v>22.06</v>
      </c>
      <c r="W46" s="203"/>
      <c r="X46" s="203" t="s">
        <v>160</v>
      </c>
      <c r="Y46" s="204"/>
      <c r="Z46" s="204"/>
      <c r="AA46" s="204"/>
      <c r="AB46" s="204"/>
      <c r="AC46" s="204"/>
      <c r="AD46" s="204"/>
      <c r="AE46" s="204"/>
      <c r="AF46" s="204"/>
      <c r="AG46" s="204" t="s">
        <v>161</v>
      </c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</row>
    <row r="47" spans="1:60" ht="12.8" outlineLevel="1">
      <c r="A47" s="195">
        <v>20</v>
      </c>
      <c r="B47" s="196" t="s">
        <v>522</v>
      </c>
      <c r="C47" s="197" t="s">
        <v>523</v>
      </c>
      <c r="D47" s="198" t="s">
        <v>158</v>
      </c>
      <c r="E47" s="199">
        <v>86.5</v>
      </c>
      <c r="F47" s="200"/>
      <c r="G47" s="201">
        <f>ROUND(E47*F47,2)</f>
        <v>0</v>
      </c>
      <c r="H47" s="202"/>
      <c r="I47" s="203">
        <f>ROUND(E47*H47,2)</f>
        <v>0</v>
      </c>
      <c r="J47" s="202"/>
      <c r="K47" s="203">
        <f>ROUND(E47*J47,2)</f>
        <v>0</v>
      </c>
      <c r="L47" s="203">
        <v>21</v>
      </c>
      <c r="M47" s="203">
        <f>G47*(1+L47/100)</f>
        <v>0</v>
      </c>
      <c r="N47" s="203">
        <v>0</v>
      </c>
      <c r="O47" s="203">
        <f>ROUND(E47*N47,2)</f>
        <v>0</v>
      </c>
      <c r="P47" s="203">
        <v>0</v>
      </c>
      <c r="Q47" s="203">
        <f>ROUND(E47*P47,2)</f>
        <v>0</v>
      </c>
      <c r="R47" s="203"/>
      <c r="S47" s="203" t="s">
        <v>159</v>
      </c>
      <c r="T47" s="203" t="s">
        <v>159</v>
      </c>
      <c r="U47" s="203">
        <v>0.046</v>
      </c>
      <c r="V47" s="203">
        <f>ROUND(E47*U47,2)</f>
        <v>3.98</v>
      </c>
      <c r="W47" s="203"/>
      <c r="X47" s="203" t="s">
        <v>160</v>
      </c>
      <c r="Y47" s="204"/>
      <c r="Z47" s="204"/>
      <c r="AA47" s="204"/>
      <c r="AB47" s="204"/>
      <c r="AC47" s="204"/>
      <c r="AD47" s="204"/>
      <c r="AE47" s="204"/>
      <c r="AF47" s="204"/>
      <c r="AG47" s="204" t="s">
        <v>161</v>
      </c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</row>
    <row r="48" spans="1:60" ht="12.8" outlineLevel="1">
      <c r="A48" s="205"/>
      <c r="B48" s="206"/>
      <c r="C48" s="207" t="s">
        <v>524</v>
      </c>
      <c r="D48" s="208"/>
      <c r="E48" s="209">
        <v>86.5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4"/>
      <c r="Z48" s="204"/>
      <c r="AA48" s="204"/>
      <c r="AB48" s="204"/>
      <c r="AC48" s="204"/>
      <c r="AD48" s="204"/>
      <c r="AE48" s="204"/>
      <c r="AF48" s="204"/>
      <c r="AG48" s="204" t="s">
        <v>163</v>
      </c>
      <c r="AH48" s="204">
        <v>0</v>
      </c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</row>
    <row r="49" spans="1:60" ht="19.4" outlineLevel="1">
      <c r="A49" s="210">
        <v>21</v>
      </c>
      <c r="B49" s="211" t="s">
        <v>525</v>
      </c>
      <c r="C49" s="212" t="s">
        <v>526</v>
      </c>
      <c r="D49" s="213" t="s">
        <v>158</v>
      </c>
      <c r="E49" s="214">
        <v>86.5</v>
      </c>
      <c r="F49" s="215"/>
      <c r="G49" s="216">
        <f>ROUND(E49*F49,2)</f>
        <v>0</v>
      </c>
      <c r="H49" s="202"/>
      <c r="I49" s="203">
        <f>ROUND(E49*H49,2)</f>
        <v>0</v>
      </c>
      <c r="J49" s="202"/>
      <c r="K49" s="203">
        <f>ROUND(E49*J49,2)</f>
        <v>0</v>
      </c>
      <c r="L49" s="203">
        <v>21</v>
      </c>
      <c r="M49" s="203">
        <f>G49*(1+L49/100)</f>
        <v>0</v>
      </c>
      <c r="N49" s="203">
        <v>0.0027</v>
      </c>
      <c r="O49" s="203">
        <f>ROUND(E49*N49,2)</f>
        <v>0.23</v>
      </c>
      <c r="P49" s="203">
        <v>0</v>
      </c>
      <c r="Q49" s="203">
        <f>ROUND(E49*P49,2)</f>
        <v>0</v>
      </c>
      <c r="R49" s="203"/>
      <c r="S49" s="203" t="s">
        <v>159</v>
      </c>
      <c r="T49" s="203" t="s">
        <v>159</v>
      </c>
      <c r="U49" s="203">
        <v>0.45</v>
      </c>
      <c r="V49" s="203">
        <f>ROUND(E49*U49,2)</f>
        <v>38.93</v>
      </c>
      <c r="W49" s="203"/>
      <c r="X49" s="203" t="s">
        <v>160</v>
      </c>
      <c r="Y49" s="204"/>
      <c r="Z49" s="204"/>
      <c r="AA49" s="204"/>
      <c r="AB49" s="204"/>
      <c r="AC49" s="204"/>
      <c r="AD49" s="204"/>
      <c r="AE49" s="204"/>
      <c r="AF49" s="204"/>
      <c r="AG49" s="204" t="s">
        <v>161</v>
      </c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</row>
    <row r="50" spans="1:60" ht="19.4" outlineLevel="1">
      <c r="A50" s="195">
        <v>22</v>
      </c>
      <c r="B50" s="196" t="s">
        <v>527</v>
      </c>
      <c r="C50" s="197" t="s">
        <v>528</v>
      </c>
      <c r="D50" s="198" t="s">
        <v>178</v>
      </c>
      <c r="E50" s="199">
        <v>44.32</v>
      </c>
      <c r="F50" s="200"/>
      <c r="G50" s="201">
        <f>ROUND(E50*F50,2)</f>
        <v>0</v>
      </c>
      <c r="H50" s="202"/>
      <c r="I50" s="203">
        <f>ROUND(E50*H50,2)</f>
        <v>0</v>
      </c>
      <c r="J50" s="202"/>
      <c r="K50" s="203">
        <f>ROUND(E50*J50,2)</f>
        <v>0</v>
      </c>
      <c r="L50" s="203">
        <v>21</v>
      </c>
      <c r="M50" s="203">
        <f>G50*(1+L50/100)</f>
        <v>0</v>
      </c>
      <c r="N50" s="203">
        <v>8E-05</v>
      </c>
      <c r="O50" s="203">
        <f>ROUND(E50*N50,2)</f>
        <v>0</v>
      </c>
      <c r="P50" s="203">
        <v>0</v>
      </c>
      <c r="Q50" s="203">
        <f>ROUND(E50*P50,2)</f>
        <v>0</v>
      </c>
      <c r="R50" s="203"/>
      <c r="S50" s="203" t="s">
        <v>159</v>
      </c>
      <c r="T50" s="203" t="s">
        <v>159</v>
      </c>
      <c r="U50" s="203">
        <v>0.1372</v>
      </c>
      <c r="V50" s="203">
        <f>ROUND(E50*U50,2)</f>
        <v>6.08</v>
      </c>
      <c r="W50" s="203"/>
      <c r="X50" s="203" t="s">
        <v>160</v>
      </c>
      <c r="Y50" s="204"/>
      <c r="Z50" s="204"/>
      <c r="AA50" s="204"/>
      <c r="AB50" s="204"/>
      <c r="AC50" s="204"/>
      <c r="AD50" s="204"/>
      <c r="AE50" s="204"/>
      <c r="AF50" s="204"/>
      <c r="AG50" s="204" t="s">
        <v>161</v>
      </c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</row>
    <row r="51" spans="1:60" ht="12.8" outlineLevel="1">
      <c r="A51" s="205"/>
      <c r="B51" s="206"/>
      <c r="C51" s="207" t="s">
        <v>529</v>
      </c>
      <c r="D51" s="208"/>
      <c r="E51" s="209">
        <v>44.32</v>
      </c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4"/>
      <c r="Z51" s="204"/>
      <c r="AA51" s="204"/>
      <c r="AB51" s="204"/>
      <c r="AC51" s="204"/>
      <c r="AD51" s="204"/>
      <c r="AE51" s="204"/>
      <c r="AF51" s="204"/>
      <c r="AG51" s="204" t="s">
        <v>163</v>
      </c>
      <c r="AH51" s="204">
        <v>0</v>
      </c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</row>
    <row r="52" spans="1:60" ht="12.8" outlineLevel="1">
      <c r="A52" s="210">
        <v>23</v>
      </c>
      <c r="B52" s="211" t="s">
        <v>530</v>
      </c>
      <c r="C52" s="212" t="s">
        <v>531</v>
      </c>
      <c r="D52" s="213" t="s">
        <v>210</v>
      </c>
      <c r="E52" s="214">
        <v>0.2371</v>
      </c>
      <c r="F52" s="215"/>
      <c r="G52" s="216">
        <f>ROUND(E52*F52,2)</f>
        <v>0</v>
      </c>
      <c r="H52" s="202"/>
      <c r="I52" s="203">
        <f>ROUND(E52*H52,2)</f>
        <v>0</v>
      </c>
      <c r="J52" s="202"/>
      <c r="K52" s="203">
        <f>ROUND(E52*J52,2)</f>
        <v>0</v>
      </c>
      <c r="L52" s="203">
        <v>21</v>
      </c>
      <c r="M52" s="203">
        <f>G52*(1+L52/100)</f>
        <v>0</v>
      </c>
      <c r="N52" s="203">
        <v>0</v>
      </c>
      <c r="O52" s="203">
        <f>ROUND(E52*N52,2)</f>
        <v>0</v>
      </c>
      <c r="P52" s="203">
        <v>0</v>
      </c>
      <c r="Q52" s="203">
        <f>ROUND(E52*P52,2)</f>
        <v>0</v>
      </c>
      <c r="R52" s="203"/>
      <c r="S52" s="203" t="s">
        <v>159</v>
      </c>
      <c r="T52" s="203" t="s">
        <v>159</v>
      </c>
      <c r="U52" s="203">
        <v>1.091</v>
      </c>
      <c r="V52" s="203">
        <f>ROUND(E52*U52,2)</f>
        <v>0.26</v>
      </c>
      <c r="W52" s="203"/>
      <c r="X52" s="203" t="s">
        <v>211</v>
      </c>
      <c r="Y52" s="204"/>
      <c r="Z52" s="204"/>
      <c r="AA52" s="204"/>
      <c r="AB52" s="204"/>
      <c r="AC52" s="204"/>
      <c r="AD52" s="204"/>
      <c r="AE52" s="204"/>
      <c r="AF52" s="204"/>
      <c r="AG52" s="204" t="s">
        <v>212</v>
      </c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</row>
    <row r="53" spans="1:33" ht="12.8">
      <c r="A53" s="187" t="s">
        <v>154</v>
      </c>
      <c r="B53" s="188" t="s">
        <v>114</v>
      </c>
      <c r="C53" s="189" t="s">
        <v>115</v>
      </c>
      <c r="D53" s="190"/>
      <c r="E53" s="191"/>
      <c r="F53" s="192"/>
      <c r="G53" s="193">
        <f>SUMIF(AG54:AG63,"&lt;&gt;NOR",G54:G63)</f>
        <v>0</v>
      </c>
      <c r="H53" s="194"/>
      <c r="I53" s="194">
        <f>SUM(I54:I63)</f>
        <v>0</v>
      </c>
      <c r="J53" s="194"/>
      <c r="K53" s="194">
        <f>SUM(K54:K63)</f>
        <v>0</v>
      </c>
      <c r="L53" s="194"/>
      <c r="M53" s="194">
        <f>SUM(M54:M63)</f>
        <v>0</v>
      </c>
      <c r="N53" s="194"/>
      <c r="O53" s="194">
        <f>SUM(O54:O63)</f>
        <v>0.08</v>
      </c>
      <c r="P53" s="194"/>
      <c r="Q53" s="194">
        <f>SUM(Q54:Q63)</f>
        <v>0</v>
      </c>
      <c r="R53" s="194"/>
      <c r="S53" s="194"/>
      <c r="T53" s="194"/>
      <c r="U53" s="194"/>
      <c r="V53" s="194">
        <f>SUM(V54:V63)</f>
        <v>4.34</v>
      </c>
      <c r="W53" s="194"/>
      <c r="X53" s="194"/>
      <c r="AG53" t="s">
        <v>155</v>
      </c>
    </row>
    <row r="54" spans="1:60" ht="12.8" outlineLevel="1">
      <c r="A54" s="195">
        <v>24</v>
      </c>
      <c r="B54" s="196" t="s">
        <v>364</v>
      </c>
      <c r="C54" s="197" t="s">
        <v>365</v>
      </c>
      <c r="D54" s="198" t="s">
        <v>158</v>
      </c>
      <c r="E54" s="199">
        <v>3.885</v>
      </c>
      <c r="F54" s="200"/>
      <c r="G54" s="201">
        <f>ROUND(E54*F54,2)</f>
        <v>0</v>
      </c>
      <c r="H54" s="202"/>
      <c r="I54" s="203">
        <f>ROUND(E54*H54,2)</f>
        <v>0</v>
      </c>
      <c r="J54" s="202"/>
      <c r="K54" s="203">
        <f>ROUND(E54*J54,2)</f>
        <v>0</v>
      </c>
      <c r="L54" s="203">
        <v>21</v>
      </c>
      <c r="M54" s="203">
        <f>G54*(1+L54/100)</f>
        <v>0</v>
      </c>
      <c r="N54" s="203">
        <v>0.00021</v>
      </c>
      <c r="O54" s="203">
        <f>ROUND(E54*N54,2)</f>
        <v>0</v>
      </c>
      <c r="P54" s="203">
        <v>0</v>
      </c>
      <c r="Q54" s="203">
        <f>ROUND(E54*P54,2)</f>
        <v>0</v>
      </c>
      <c r="R54" s="203"/>
      <c r="S54" s="203" t="s">
        <v>159</v>
      </c>
      <c r="T54" s="203" t="s">
        <v>159</v>
      </c>
      <c r="U54" s="203">
        <v>0.05</v>
      </c>
      <c r="V54" s="203">
        <f>ROUND(E54*U54,2)</f>
        <v>0.19</v>
      </c>
      <c r="W54" s="203"/>
      <c r="X54" s="203" t="s">
        <v>160</v>
      </c>
      <c r="Y54" s="204"/>
      <c r="Z54" s="204"/>
      <c r="AA54" s="204"/>
      <c r="AB54" s="204"/>
      <c r="AC54" s="204"/>
      <c r="AD54" s="204"/>
      <c r="AE54" s="204"/>
      <c r="AF54" s="204"/>
      <c r="AG54" s="204" t="s">
        <v>161</v>
      </c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</row>
    <row r="55" spans="1:60" ht="12.8" outlineLevel="1">
      <c r="A55" s="205"/>
      <c r="B55" s="206"/>
      <c r="C55" s="207" t="s">
        <v>532</v>
      </c>
      <c r="D55" s="208"/>
      <c r="E55" s="209">
        <v>3.885</v>
      </c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4"/>
      <c r="Z55" s="204"/>
      <c r="AA55" s="204"/>
      <c r="AB55" s="204"/>
      <c r="AC55" s="204"/>
      <c r="AD55" s="204"/>
      <c r="AE55" s="204"/>
      <c r="AF55" s="204"/>
      <c r="AG55" s="204" t="s">
        <v>163</v>
      </c>
      <c r="AH55" s="204">
        <v>0</v>
      </c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  <c r="BF55" s="204"/>
      <c r="BG55" s="204"/>
      <c r="BH55" s="204"/>
    </row>
    <row r="56" spans="1:60" ht="12.8" outlineLevel="1">
      <c r="A56" s="210">
        <v>25</v>
      </c>
      <c r="B56" s="211" t="s">
        <v>367</v>
      </c>
      <c r="C56" s="212" t="s">
        <v>368</v>
      </c>
      <c r="D56" s="213" t="s">
        <v>158</v>
      </c>
      <c r="E56" s="214">
        <v>3.885</v>
      </c>
      <c r="F56" s="215"/>
      <c r="G56" s="216">
        <f>ROUND(E56*F56,2)</f>
        <v>0</v>
      </c>
      <c r="H56" s="202"/>
      <c r="I56" s="203">
        <f>ROUND(E56*H56,2)</f>
        <v>0</v>
      </c>
      <c r="J56" s="202"/>
      <c r="K56" s="203">
        <f>ROUND(E56*J56,2)</f>
        <v>0</v>
      </c>
      <c r="L56" s="203">
        <v>21</v>
      </c>
      <c r="M56" s="203">
        <f>G56*(1+L56/100)</f>
        <v>0</v>
      </c>
      <c r="N56" s="203">
        <v>0.00524</v>
      </c>
      <c r="O56" s="203">
        <f>ROUND(E56*N56,2)</f>
        <v>0.02</v>
      </c>
      <c r="P56" s="203">
        <v>0</v>
      </c>
      <c r="Q56" s="203">
        <f>ROUND(E56*P56,2)</f>
        <v>0</v>
      </c>
      <c r="R56" s="203"/>
      <c r="S56" s="203" t="s">
        <v>159</v>
      </c>
      <c r="T56" s="203" t="s">
        <v>159</v>
      </c>
      <c r="U56" s="203">
        <v>0.9584</v>
      </c>
      <c r="V56" s="203">
        <f>ROUND(E56*U56,2)</f>
        <v>3.72</v>
      </c>
      <c r="W56" s="203"/>
      <c r="X56" s="203" t="s">
        <v>160</v>
      </c>
      <c r="Y56" s="204"/>
      <c r="Z56" s="204"/>
      <c r="AA56" s="204"/>
      <c r="AB56" s="204"/>
      <c r="AC56" s="204"/>
      <c r="AD56" s="204"/>
      <c r="AE56" s="204"/>
      <c r="AF56" s="204"/>
      <c r="AG56" s="204" t="s">
        <v>161</v>
      </c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</row>
    <row r="57" spans="1:60" ht="12.8" outlineLevel="1">
      <c r="A57" s="210">
        <v>26</v>
      </c>
      <c r="B57" s="211" t="s">
        <v>369</v>
      </c>
      <c r="C57" s="212" t="s">
        <v>370</v>
      </c>
      <c r="D57" s="213" t="s">
        <v>158</v>
      </c>
      <c r="E57" s="214">
        <v>3.885</v>
      </c>
      <c r="F57" s="215"/>
      <c r="G57" s="216">
        <f>ROUND(E57*F57,2)</f>
        <v>0</v>
      </c>
      <c r="H57" s="202"/>
      <c r="I57" s="203">
        <f>ROUND(E57*H57,2)</f>
        <v>0</v>
      </c>
      <c r="J57" s="202"/>
      <c r="K57" s="203">
        <f>ROUND(E57*J57,2)</f>
        <v>0</v>
      </c>
      <c r="L57" s="203">
        <v>21</v>
      </c>
      <c r="M57" s="203">
        <f>G57*(1+L57/100)</f>
        <v>0</v>
      </c>
      <c r="N57" s="203">
        <v>0.00011</v>
      </c>
      <c r="O57" s="203">
        <f>ROUND(E57*N57,2)</f>
        <v>0</v>
      </c>
      <c r="P57" s="203">
        <v>0</v>
      </c>
      <c r="Q57" s="203">
        <f>ROUND(E57*P57,2)</f>
        <v>0</v>
      </c>
      <c r="R57" s="203"/>
      <c r="S57" s="203" t="s">
        <v>159</v>
      </c>
      <c r="T57" s="203" t="s">
        <v>159</v>
      </c>
      <c r="U57" s="203">
        <v>0</v>
      </c>
      <c r="V57" s="203">
        <f>ROUND(E57*U57,2)</f>
        <v>0</v>
      </c>
      <c r="W57" s="203"/>
      <c r="X57" s="203" t="s">
        <v>160</v>
      </c>
      <c r="Y57" s="204"/>
      <c r="Z57" s="204"/>
      <c r="AA57" s="204"/>
      <c r="AB57" s="204"/>
      <c r="AC57" s="204"/>
      <c r="AD57" s="204"/>
      <c r="AE57" s="204"/>
      <c r="AF57" s="204"/>
      <c r="AG57" s="204" t="s">
        <v>161</v>
      </c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</row>
    <row r="58" spans="1:60" ht="13.5" customHeight="1" outlineLevel="1">
      <c r="A58" s="210">
        <v>27</v>
      </c>
      <c r="B58" s="211" t="s">
        <v>371</v>
      </c>
      <c r="C58" s="212" t="s">
        <v>372</v>
      </c>
      <c r="D58" s="213" t="s">
        <v>181</v>
      </c>
      <c r="E58" s="214">
        <v>2</v>
      </c>
      <c r="F58" s="215"/>
      <c r="G58" s="216">
        <f>ROUND(E58*F58,2)</f>
        <v>0</v>
      </c>
      <c r="H58" s="202"/>
      <c r="I58" s="203">
        <f>ROUND(E58*H58,2)</f>
        <v>0</v>
      </c>
      <c r="J58" s="202"/>
      <c r="K58" s="203">
        <f>ROUND(E58*J58,2)</f>
        <v>0</v>
      </c>
      <c r="L58" s="203">
        <v>21</v>
      </c>
      <c r="M58" s="203">
        <f>G58*(1+L58/100)</f>
        <v>0</v>
      </c>
      <c r="N58" s="203">
        <v>0</v>
      </c>
      <c r="O58" s="203">
        <f>ROUND(E58*N58,2)</f>
        <v>0</v>
      </c>
      <c r="P58" s="203">
        <v>0</v>
      </c>
      <c r="Q58" s="203">
        <f>ROUND(E58*P58,2)</f>
        <v>0</v>
      </c>
      <c r="R58" s="203"/>
      <c r="S58" s="203" t="s">
        <v>159</v>
      </c>
      <c r="T58" s="203" t="s">
        <v>159</v>
      </c>
      <c r="U58" s="203">
        <v>0.1</v>
      </c>
      <c r="V58" s="203">
        <f>ROUND(E58*U58,2)</f>
        <v>0.2</v>
      </c>
      <c r="W58" s="203"/>
      <c r="X58" s="203" t="s">
        <v>160</v>
      </c>
      <c r="Y58" s="204"/>
      <c r="Z58" s="204"/>
      <c r="AA58" s="204"/>
      <c r="AB58" s="204"/>
      <c r="AC58" s="204"/>
      <c r="AD58" s="204"/>
      <c r="AE58" s="204"/>
      <c r="AF58" s="204"/>
      <c r="AG58" s="204" t="s">
        <v>161</v>
      </c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</row>
    <row r="59" spans="1:60" ht="14.25" customHeight="1" outlineLevel="1">
      <c r="A59" s="210">
        <v>28</v>
      </c>
      <c r="B59" s="211" t="s">
        <v>373</v>
      </c>
      <c r="C59" s="212" t="s">
        <v>374</v>
      </c>
      <c r="D59" s="213" t="s">
        <v>181</v>
      </c>
      <c r="E59" s="214">
        <v>1</v>
      </c>
      <c r="F59" s="215"/>
      <c r="G59" s="216">
        <f>ROUND(E59*F59,2)</f>
        <v>0</v>
      </c>
      <c r="H59" s="202"/>
      <c r="I59" s="203">
        <f>ROUND(E59*H59,2)</f>
        <v>0</v>
      </c>
      <c r="J59" s="202"/>
      <c r="K59" s="203">
        <f>ROUND(E59*J59,2)</f>
        <v>0</v>
      </c>
      <c r="L59" s="203">
        <v>21</v>
      </c>
      <c r="M59" s="203">
        <f>G59*(1+L59/100)</f>
        <v>0</v>
      </c>
      <c r="N59" s="203">
        <v>0</v>
      </c>
      <c r="O59" s="203">
        <f>ROUND(E59*N59,2)</f>
        <v>0</v>
      </c>
      <c r="P59" s="203">
        <v>0</v>
      </c>
      <c r="Q59" s="203">
        <f>ROUND(E59*P59,2)</f>
        <v>0</v>
      </c>
      <c r="R59" s="203"/>
      <c r="S59" s="203" t="s">
        <v>159</v>
      </c>
      <c r="T59" s="203" t="s">
        <v>159</v>
      </c>
      <c r="U59" s="203">
        <v>0.11</v>
      </c>
      <c r="V59" s="203">
        <f>ROUND(E59*U59,2)</f>
        <v>0.11</v>
      </c>
      <c r="W59" s="203"/>
      <c r="X59" s="203" t="s">
        <v>160</v>
      </c>
      <c r="Y59" s="204"/>
      <c r="Z59" s="204"/>
      <c r="AA59" s="204"/>
      <c r="AB59" s="204"/>
      <c r="AC59" s="204"/>
      <c r="AD59" s="204"/>
      <c r="AE59" s="204"/>
      <c r="AF59" s="204"/>
      <c r="AG59" s="204" t="s">
        <v>161</v>
      </c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</row>
    <row r="60" spans="1:60" ht="19.4" outlineLevel="1">
      <c r="A60" s="195">
        <v>29</v>
      </c>
      <c r="B60" s="196" t="s">
        <v>375</v>
      </c>
      <c r="C60" s="197" t="s">
        <v>376</v>
      </c>
      <c r="D60" s="198" t="s">
        <v>158</v>
      </c>
      <c r="E60" s="199">
        <v>4.07925</v>
      </c>
      <c r="F60" s="200"/>
      <c r="G60" s="201">
        <f>ROUND(E60*F60,2)</f>
        <v>0</v>
      </c>
      <c r="H60" s="202"/>
      <c r="I60" s="203">
        <f>ROUND(E60*H60,2)</f>
        <v>0</v>
      </c>
      <c r="J60" s="202"/>
      <c r="K60" s="203">
        <f>ROUND(E60*J60,2)</f>
        <v>0</v>
      </c>
      <c r="L60" s="203">
        <v>21</v>
      </c>
      <c r="M60" s="203">
        <f>G60*(1+L60/100)</f>
        <v>0</v>
      </c>
      <c r="N60" s="203">
        <v>0.0136</v>
      </c>
      <c r="O60" s="203">
        <f>ROUND(E60*N60,2)</f>
        <v>0.06</v>
      </c>
      <c r="P60" s="203">
        <v>0</v>
      </c>
      <c r="Q60" s="203">
        <f>ROUND(E60*P60,2)</f>
        <v>0</v>
      </c>
      <c r="R60" s="203" t="s">
        <v>182</v>
      </c>
      <c r="S60" s="203" t="s">
        <v>159</v>
      </c>
      <c r="T60" s="203" t="s">
        <v>219</v>
      </c>
      <c r="U60" s="203">
        <v>0</v>
      </c>
      <c r="V60" s="203">
        <f>ROUND(E60*U60,2)</f>
        <v>0</v>
      </c>
      <c r="W60" s="203"/>
      <c r="X60" s="203" t="s">
        <v>183</v>
      </c>
      <c r="Y60" s="204"/>
      <c r="Z60" s="204"/>
      <c r="AA60" s="204"/>
      <c r="AB60" s="204"/>
      <c r="AC60" s="204"/>
      <c r="AD60" s="204"/>
      <c r="AE60" s="204"/>
      <c r="AF60" s="204"/>
      <c r="AG60" s="204" t="s">
        <v>184</v>
      </c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</row>
    <row r="61" spans="1:60" ht="12.8" outlineLevel="1">
      <c r="A61" s="205"/>
      <c r="B61" s="206"/>
      <c r="C61" s="207" t="s">
        <v>533</v>
      </c>
      <c r="D61" s="208"/>
      <c r="E61" s="209">
        <v>3.885</v>
      </c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4"/>
      <c r="Z61" s="204"/>
      <c r="AA61" s="204"/>
      <c r="AB61" s="204"/>
      <c r="AC61" s="204"/>
      <c r="AD61" s="204"/>
      <c r="AE61" s="204"/>
      <c r="AF61" s="204"/>
      <c r="AG61" s="204" t="s">
        <v>163</v>
      </c>
      <c r="AH61" s="204">
        <v>0</v>
      </c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</row>
    <row r="62" spans="1:60" ht="12.8" outlineLevel="1">
      <c r="A62" s="205"/>
      <c r="B62" s="206"/>
      <c r="C62" s="217" t="s">
        <v>193</v>
      </c>
      <c r="D62" s="218"/>
      <c r="E62" s="219">
        <v>0.19425</v>
      </c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Z62" s="204"/>
      <c r="AA62" s="204"/>
      <c r="AB62" s="204"/>
      <c r="AC62" s="204"/>
      <c r="AD62" s="204"/>
      <c r="AE62" s="204"/>
      <c r="AF62" s="204"/>
      <c r="AG62" s="204" t="s">
        <v>163</v>
      </c>
      <c r="AH62" s="204">
        <v>4</v>
      </c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</row>
    <row r="63" spans="1:60" ht="12.8" outlineLevel="1">
      <c r="A63" s="210">
        <v>30</v>
      </c>
      <c r="B63" s="211" t="s">
        <v>378</v>
      </c>
      <c r="C63" s="212" t="s">
        <v>379</v>
      </c>
      <c r="D63" s="213" t="s">
        <v>210</v>
      </c>
      <c r="E63" s="214">
        <v>0.07708</v>
      </c>
      <c r="F63" s="215"/>
      <c r="G63" s="216">
        <f>ROUND(E63*F63,2)</f>
        <v>0</v>
      </c>
      <c r="H63" s="202"/>
      <c r="I63" s="203">
        <f>ROUND(E63*H63,2)</f>
        <v>0</v>
      </c>
      <c r="J63" s="202"/>
      <c r="K63" s="203">
        <f>ROUND(E63*J63,2)</f>
        <v>0</v>
      </c>
      <c r="L63" s="203">
        <v>21</v>
      </c>
      <c r="M63" s="203">
        <f>G63*(1+L63/100)</f>
        <v>0</v>
      </c>
      <c r="N63" s="203">
        <v>0</v>
      </c>
      <c r="O63" s="203">
        <f>ROUND(E63*N63,2)</f>
        <v>0</v>
      </c>
      <c r="P63" s="203">
        <v>0</v>
      </c>
      <c r="Q63" s="203">
        <f>ROUND(E63*P63,2)</f>
        <v>0</v>
      </c>
      <c r="R63" s="203"/>
      <c r="S63" s="203" t="s">
        <v>159</v>
      </c>
      <c r="T63" s="203" t="s">
        <v>159</v>
      </c>
      <c r="U63" s="203">
        <v>1.598</v>
      </c>
      <c r="V63" s="203">
        <f>ROUND(E63*U63,2)</f>
        <v>0.12</v>
      </c>
      <c r="W63" s="203"/>
      <c r="X63" s="203" t="s">
        <v>211</v>
      </c>
      <c r="Y63" s="204"/>
      <c r="Z63" s="204"/>
      <c r="AA63" s="204"/>
      <c r="AB63" s="204"/>
      <c r="AC63" s="204"/>
      <c r="AD63" s="204"/>
      <c r="AE63" s="204"/>
      <c r="AF63" s="204"/>
      <c r="AG63" s="204" t="s">
        <v>212</v>
      </c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</row>
    <row r="64" spans="1:33" ht="12.8">
      <c r="A64" s="187" t="s">
        <v>154</v>
      </c>
      <c r="B64" s="188" t="s">
        <v>118</v>
      </c>
      <c r="C64" s="189" t="s">
        <v>119</v>
      </c>
      <c r="D64" s="190"/>
      <c r="E64" s="191"/>
      <c r="F64" s="192"/>
      <c r="G64" s="193">
        <f>SUMIF(AG65:AG67,"&lt;&gt;NOR",G65:G67)</f>
        <v>0</v>
      </c>
      <c r="H64" s="194"/>
      <c r="I64" s="194">
        <f>SUM(I65:I67)</f>
        <v>0</v>
      </c>
      <c r="J64" s="194"/>
      <c r="K64" s="194">
        <f>SUM(K65:K67)</f>
        <v>0</v>
      </c>
      <c r="L64" s="194"/>
      <c r="M64" s="194">
        <f>SUM(M65:M67)</f>
        <v>0</v>
      </c>
      <c r="N64" s="194"/>
      <c r="O64" s="194">
        <f>SUM(O65:O67)</f>
        <v>0.07</v>
      </c>
      <c r="P64" s="194"/>
      <c r="Q64" s="194">
        <f>SUM(Q65:Q67)</f>
        <v>0</v>
      </c>
      <c r="R64" s="194"/>
      <c r="S64" s="194"/>
      <c r="T64" s="194"/>
      <c r="U64" s="194"/>
      <c r="V64" s="194">
        <f>SUM(V65:V67)</f>
        <v>13.94</v>
      </c>
      <c r="W64" s="194"/>
      <c r="X64" s="194"/>
      <c r="AG64" t="s">
        <v>155</v>
      </c>
    </row>
    <row r="65" spans="1:60" ht="12.8" outlineLevel="1">
      <c r="A65" s="195">
        <v>31</v>
      </c>
      <c r="B65" s="196" t="s">
        <v>383</v>
      </c>
      <c r="C65" s="197" t="s">
        <v>384</v>
      </c>
      <c r="D65" s="198" t="s">
        <v>158</v>
      </c>
      <c r="E65" s="199">
        <v>103.76</v>
      </c>
      <c r="F65" s="200"/>
      <c r="G65" s="201">
        <f>ROUND(E65*F65,2)</f>
        <v>0</v>
      </c>
      <c r="H65" s="202"/>
      <c r="I65" s="203">
        <f>ROUND(E65*H65,2)</f>
        <v>0</v>
      </c>
      <c r="J65" s="202"/>
      <c r="K65" s="203">
        <f>ROUND(E65*J65,2)</f>
        <v>0</v>
      </c>
      <c r="L65" s="203">
        <v>21</v>
      </c>
      <c r="M65" s="203">
        <f>G65*(1+L65/100)</f>
        <v>0</v>
      </c>
      <c r="N65" s="203">
        <v>0.00019</v>
      </c>
      <c r="O65" s="203">
        <f>ROUND(E65*N65,2)</f>
        <v>0.02</v>
      </c>
      <c r="P65" s="203">
        <v>0</v>
      </c>
      <c r="Q65" s="203">
        <f>ROUND(E65*P65,2)</f>
        <v>0</v>
      </c>
      <c r="R65" s="203"/>
      <c r="S65" s="203" t="s">
        <v>159</v>
      </c>
      <c r="T65" s="203" t="s">
        <v>159</v>
      </c>
      <c r="U65" s="203">
        <v>0.03248</v>
      </c>
      <c r="V65" s="203">
        <f>ROUND(E65*U65,2)</f>
        <v>3.37</v>
      </c>
      <c r="W65" s="203"/>
      <c r="X65" s="203" t="s">
        <v>160</v>
      </c>
      <c r="Y65" s="204"/>
      <c r="Z65" s="204"/>
      <c r="AA65" s="204"/>
      <c r="AB65" s="204"/>
      <c r="AC65" s="204"/>
      <c r="AD65" s="204"/>
      <c r="AE65" s="204"/>
      <c r="AF65" s="204"/>
      <c r="AG65" s="204" t="s">
        <v>161</v>
      </c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</row>
    <row r="66" spans="1:60" ht="12.8" outlineLevel="1">
      <c r="A66" s="205"/>
      <c r="B66" s="206"/>
      <c r="C66" s="207" t="s">
        <v>534</v>
      </c>
      <c r="D66" s="208"/>
      <c r="E66" s="209">
        <v>103.76</v>
      </c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4"/>
      <c r="Z66" s="204"/>
      <c r="AA66" s="204"/>
      <c r="AB66" s="204"/>
      <c r="AC66" s="204"/>
      <c r="AD66" s="204"/>
      <c r="AE66" s="204"/>
      <c r="AF66" s="204"/>
      <c r="AG66" s="204" t="s">
        <v>163</v>
      </c>
      <c r="AH66" s="204">
        <v>0</v>
      </c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</row>
    <row r="67" spans="1:60" ht="12.8" outlineLevel="1">
      <c r="A67" s="210">
        <v>32</v>
      </c>
      <c r="B67" s="211" t="s">
        <v>388</v>
      </c>
      <c r="C67" s="212" t="s">
        <v>389</v>
      </c>
      <c r="D67" s="213" t="s">
        <v>158</v>
      </c>
      <c r="E67" s="214">
        <v>103.76</v>
      </c>
      <c r="F67" s="215"/>
      <c r="G67" s="216">
        <f>ROUND(E67*F67,2)</f>
        <v>0</v>
      </c>
      <c r="H67" s="202"/>
      <c r="I67" s="203">
        <f>ROUND(E67*H67,2)</f>
        <v>0</v>
      </c>
      <c r="J67" s="202"/>
      <c r="K67" s="203">
        <f>ROUND(E67*J67,2)</f>
        <v>0</v>
      </c>
      <c r="L67" s="203">
        <v>21</v>
      </c>
      <c r="M67" s="203">
        <f>G67*(1+L67/100)</f>
        <v>0</v>
      </c>
      <c r="N67" s="203">
        <v>0.00046</v>
      </c>
      <c r="O67" s="203">
        <f>ROUND(E67*N67,2)</f>
        <v>0.05</v>
      </c>
      <c r="P67" s="203">
        <v>0</v>
      </c>
      <c r="Q67" s="203">
        <f>ROUND(E67*P67,2)</f>
        <v>0</v>
      </c>
      <c r="R67" s="203"/>
      <c r="S67" s="203" t="s">
        <v>159</v>
      </c>
      <c r="T67" s="203" t="s">
        <v>159</v>
      </c>
      <c r="U67" s="203">
        <v>0.10191</v>
      </c>
      <c r="V67" s="203">
        <f>ROUND(E67*U67,2)</f>
        <v>10.57</v>
      </c>
      <c r="W67" s="203"/>
      <c r="X67" s="203" t="s">
        <v>160</v>
      </c>
      <c r="Y67" s="204"/>
      <c r="Z67" s="204"/>
      <c r="AA67" s="204"/>
      <c r="AB67" s="204"/>
      <c r="AC67" s="204"/>
      <c r="AD67" s="204"/>
      <c r="AE67" s="204"/>
      <c r="AF67" s="204"/>
      <c r="AG67" s="204" t="s">
        <v>161</v>
      </c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</row>
    <row r="68" spans="1:33" ht="12.8">
      <c r="A68" s="187" t="s">
        <v>154</v>
      </c>
      <c r="B68" s="188" t="s">
        <v>120</v>
      </c>
      <c r="C68" s="189" t="s">
        <v>121</v>
      </c>
      <c r="D68" s="190"/>
      <c r="E68" s="191"/>
      <c r="F68" s="192"/>
      <c r="G68" s="193">
        <f>SUMIF(AG69:AG74,"&lt;&gt;NOR",G69:G74)</f>
        <v>0</v>
      </c>
      <c r="H68" s="194"/>
      <c r="I68" s="194">
        <f>SUM(I69:I74)</f>
        <v>0</v>
      </c>
      <c r="J68" s="194"/>
      <c r="K68" s="194">
        <f>SUM(K69:K74)</f>
        <v>0</v>
      </c>
      <c r="L68" s="194"/>
      <c r="M68" s="194">
        <f>SUM(M69:M74)</f>
        <v>0</v>
      </c>
      <c r="N68" s="194"/>
      <c r="O68" s="194">
        <f>SUM(O69:O74)</f>
        <v>0</v>
      </c>
      <c r="P68" s="194"/>
      <c r="Q68" s="194">
        <f>SUM(Q69:Q74)</f>
        <v>0</v>
      </c>
      <c r="R68" s="194"/>
      <c r="S68" s="194"/>
      <c r="T68" s="194"/>
      <c r="U68" s="194"/>
      <c r="V68" s="194">
        <f>SUM(V69:V74)</f>
        <v>28.89</v>
      </c>
      <c r="W68" s="194"/>
      <c r="X68" s="194"/>
      <c r="AG68" t="s">
        <v>155</v>
      </c>
    </row>
    <row r="69" spans="1:60" ht="12.8" outlineLevel="1">
      <c r="A69" s="210">
        <v>33</v>
      </c>
      <c r="B69" s="211" t="s">
        <v>223</v>
      </c>
      <c r="C69" s="212" t="s">
        <v>224</v>
      </c>
      <c r="D69" s="213" t="s">
        <v>210</v>
      </c>
      <c r="E69" s="214">
        <v>13.56853</v>
      </c>
      <c r="F69" s="215"/>
      <c r="G69" s="216">
        <f>ROUND(E69*F69,2)</f>
        <v>0</v>
      </c>
      <c r="H69" s="202"/>
      <c r="I69" s="203">
        <f>ROUND(E69*H69,2)</f>
        <v>0</v>
      </c>
      <c r="J69" s="202"/>
      <c r="K69" s="203">
        <f>ROUND(E69*J69,2)</f>
        <v>0</v>
      </c>
      <c r="L69" s="203">
        <v>21</v>
      </c>
      <c r="M69" s="203">
        <f>G69*(1+L69/100)</f>
        <v>0</v>
      </c>
      <c r="N69" s="203">
        <v>0</v>
      </c>
      <c r="O69" s="203">
        <f>ROUND(E69*N69,2)</f>
        <v>0</v>
      </c>
      <c r="P69" s="203">
        <v>0</v>
      </c>
      <c r="Q69" s="203">
        <f>ROUND(E69*P69,2)</f>
        <v>0</v>
      </c>
      <c r="R69" s="203"/>
      <c r="S69" s="203" t="s">
        <v>159</v>
      </c>
      <c r="T69" s="203" t="s">
        <v>159</v>
      </c>
      <c r="U69" s="203">
        <v>0.942</v>
      </c>
      <c r="V69" s="203">
        <f>ROUND(E69*U69,2)</f>
        <v>12.78</v>
      </c>
      <c r="W69" s="203"/>
      <c r="X69" s="203" t="s">
        <v>225</v>
      </c>
      <c r="Y69" s="204"/>
      <c r="Z69" s="204"/>
      <c r="AA69" s="204"/>
      <c r="AB69" s="204"/>
      <c r="AC69" s="204"/>
      <c r="AD69" s="204"/>
      <c r="AE69" s="204"/>
      <c r="AF69" s="204"/>
      <c r="AG69" s="204" t="s">
        <v>226</v>
      </c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</row>
    <row r="70" spans="1:60" ht="12.8" outlineLevel="1">
      <c r="A70" s="210">
        <v>34</v>
      </c>
      <c r="B70" s="211" t="s">
        <v>390</v>
      </c>
      <c r="C70" s="212" t="s">
        <v>391</v>
      </c>
      <c r="D70" s="213" t="s">
        <v>210</v>
      </c>
      <c r="E70" s="214">
        <v>54.27412</v>
      </c>
      <c r="F70" s="215"/>
      <c r="G70" s="216">
        <f>ROUND(E70*F70,2)</f>
        <v>0</v>
      </c>
      <c r="H70" s="202"/>
      <c r="I70" s="203">
        <f>ROUND(E70*H70,2)</f>
        <v>0</v>
      </c>
      <c r="J70" s="202"/>
      <c r="K70" s="203">
        <f>ROUND(E70*J70,2)</f>
        <v>0</v>
      </c>
      <c r="L70" s="203">
        <v>21</v>
      </c>
      <c r="M70" s="203">
        <f>G70*(1+L70/100)</f>
        <v>0</v>
      </c>
      <c r="N70" s="203">
        <v>0</v>
      </c>
      <c r="O70" s="203">
        <f>ROUND(E70*N70,2)</f>
        <v>0</v>
      </c>
      <c r="P70" s="203">
        <v>0</v>
      </c>
      <c r="Q70" s="203">
        <f>ROUND(E70*P70,2)</f>
        <v>0</v>
      </c>
      <c r="R70" s="203"/>
      <c r="S70" s="203" t="s">
        <v>159</v>
      </c>
      <c r="T70" s="203" t="s">
        <v>159</v>
      </c>
      <c r="U70" s="203">
        <v>0.105</v>
      </c>
      <c r="V70" s="203">
        <f>ROUND(E70*U70,2)</f>
        <v>5.7</v>
      </c>
      <c r="W70" s="203"/>
      <c r="X70" s="203" t="s">
        <v>225</v>
      </c>
      <c r="Y70" s="204"/>
      <c r="Z70" s="204"/>
      <c r="AA70" s="204"/>
      <c r="AB70" s="204"/>
      <c r="AC70" s="204"/>
      <c r="AD70" s="204"/>
      <c r="AE70" s="204"/>
      <c r="AF70" s="204"/>
      <c r="AG70" s="204" t="s">
        <v>226</v>
      </c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</row>
    <row r="71" spans="1:60" ht="12.8" outlineLevel="1">
      <c r="A71" s="210">
        <v>35</v>
      </c>
      <c r="B71" s="211" t="s">
        <v>227</v>
      </c>
      <c r="C71" s="212" t="s">
        <v>228</v>
      </c>
      <c r="D71" s="213" t="s">
        <v>210</v>
      </c>
      <c r="E71" s="214">
        <v>13.56853</v>
      </c>
      <c r="F71" s="215"/>
      <c r="G71" s="216">
        <f>ROUND(E71*F71,2)</f>
        <v>0</v>
      </c>
      <c r="H71" s="202"/>
      <c r="I71" s="203">
        <f>ROUND(E71*H71,2)</f>
        <v>0</v>
      </c>
      <c r="J71" s="202"/>
      <c r="K71" s="203">
        <f>ROUND(E71*J71,2)</f>
        <v>0</v>
      </c>
      <c r="L71" s="203">
        <v>21</v>
      </c>
      <c r="M71" s="203">
        <f>G71*(1+L71/100)</f>
        <v>0</v>
      </c>
      <c r="N71" s="203">
        <v>0</v>
      </c>
      <c r="O71" s="203">
        <f>ROUND(E71*N71,2)</f>
        <v>0</v>
      </c>
      <c r="P71" s="203">
        <v>0</v>
      </c>
      <c r="Q71" s="203">
        <f>ROUND(E71*P71,2)</f>
        <v>0</v>
      </c>
      <c r="R71" s="203"/>
      <c r="S71" s="203" t="s">
        <v>159</v>
      </c>
      <c r="T71" s="203" t="s">
        <v>159</v>
      </c>
      <c r="U71" s="203">
        <v>0.277</v>
      </c>
      <c r="V71" s="203">
        <f>ROUND(E71*U71,2)</f>
        <v>3.76</v>
      </c>
      <c r="W71" s="203"/>
      <c r="X71" s="203" t="s">
        <v>225</v>
      </c>
      <c r="Y71" s="204"/>
      <c r="Z71" s="204"/>
      <c r="AA71" s="204"/>
      <c r="AB71" s="204"/>
      <c r="AC71" s="204"/>
      <c r="AD71" s="204"/>
      <c r="AE71" s="204"/>
      <c r="AF71" s="204"/>
      <c r="AG71" s="204" t="s">
        <v>226</v>
      </c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</row>
    <row r="72" spans="1:60" ht="12.8" outlineLevel="1">
      <c r="A72" s="210">
        <v>36</v>
      </c>
      <c r="B72" s="211" t="s">
        <v>229</v>
      </c>
      <c r="C72" s="212" t="s">
        <v>230</v>
      </c>
      <c r="D72" s="213" t="s">
        <v>210</v>
      </c>
      <c r="E72" s="214">
        <v>13.56853</v>
      </c>
      <c r="F72" s="215"/>
      <c r="G72" s="216">
        <f>ROUND(E72*F72,2)</f>
        <v>0</v>
      </c>
      <c r="H72" s="202"/>
      <c r="I72" s="203">
        <f>ROUND(E72*H72,2)</f>
        <v>0</v>
      </c>
      <c r="J72" s="202"/>
      <c r="K72" s="203">
        <f>ROUND(E72*J72,2)</f>
        <v>0</v>
      </c>
      <c r="L72" s="203">
        <v>21</v>
      </c>
      <c r="M72" s="203">
        <f>G72*(1+L72/100)</f>
        <v>0</v>
      </c>
      <c r="N72" s="203">
        <v>0</v>
      </c>
      <c r="O72" s="203">
        <f>ROUND(E72*N72,2)</f>
        <v>0</v>
      </c>
      <c r="P72" s="203">
        <v>0</v>
      </c>
      <c r="Q72" s="203">
        <f>ROUND(E72*P72,2)</f>
        <v>0</v>
      </c>
      <c r="R72" s="203"/>
      <c r="S72" s="203" t="s">
        <v>159</v>
      </c>
      <c r="T72" s="203" t="s">
        <v>159</v>
      </c>
      <c r="U72" s="203">
        <v>0.49</v>
      </c>
      <c r="V72" s="203">
        <f>ROUND(E72*U72,2)</f>
        <v>6.65</v>
      </c>
      <c r="W72" s="203"/>
      <c r="X72" s="203" t="s">
        <v>225</v>
      </c>
      <c r="Y72" s="204"/>
      <c r="Z72" s="204"/>
      <c r="AA72" s="204"/>
      <c r="AB72" s="204"/>
      <c r="AC72" s="204"/>
      <c r="AD72" s="204"/>
      <c r="AE72" s="204"/>
      <c r="AF72" s="204"/>
      <c r="AG72" s="204" t="s">
        <v>226</v>
      </c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</row>
    <row r="73" spans="1:60" ht="12.8" outlineLevel="1">
      <c r="A73" s="210">
        <v>37</v>
      </c>
      <c r="B73" s="211" t="s">
        <v>231</v>
      </c>
      <c r="C73" s="212" t="s">
        <v>232</v>
      </c>
      <c r="D73" s="213" t="s">
        <v>210</v>
      </c>
      <c r="E73" s="214">
        <v>67.84265</v>
      </c>
      <c r="F73" s="215"/>
      <c r="G73" s="216">
        <f>ROUND(E73*F73,2)</f>
        <v>0</v>
      </c>
      <c r="H73" s="202"/>
      <c r="I73" s="203">
        <f>ROUND(E73*H73,2)</f>
        <v>0</v>
      </c>
      <c r="J73" s="202"/>
      <c r="K73" s="203">
        <f>ROUND(E73*J73,2)</f>
        <v>0</v>
      </c>
      <c r="L73" s="203">
        <v>21</v>
      </c>
      <c r="M73" s="203">
        <f>G73*(1+L73/100)</f>
        <v>0</v>
      </c>
      <c r="N73" s="203">
        <v>0</v>
      </c>
      <c r="O73" s="203">
        <f>ROUND(E73*N73,2)</f>
        <v>0</v>
      </c>
      <c r="P73" s="203">
        <v>0</v>
      </c>
      <c r="Q73" s="203">
        <f>ROUND(E73*P73,2)</f>
        <v>0</v>
      </c>
      <c r="R73" s="203"/>
      <c r="S73" s="203" t="s">
        <v>159</v>
      </c>
      <c r="T73" s="203" t="s">
        <v>159</v>
      </c>
      <c r="U73" s="203">
        <v>0</v>
      </c>
      <c r="V73" s="203">
        <f>ROUND(E73*U73,2)</f>
        <v>0</v>
      </c>
      <c r="W73" s="203"/>
      <c r="X73" s="203" t="s">
        <v>225</v>
      </c>
      <c r="Y73" s="204"/>
      <c r="Z73" s="204"/>
      <c r="AA73" s="204"/>
      <c r="AB73" s="204"/>
      <c r="AC73" s="204"/>
      <c r="AD73" s="204"/>
      <c r="AE73" s="204"/>
      <c r="AF73" s="204"/>
      <c r="AG73" s="204" t="s">
        <v>226</v>
      </c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</row>
    <row r="74" spans="1:60" ht="12.8" outlineLevel="1">
      <c r="A74" s="210">
        <v>38</v>
      </c>
      <c r="B74" s="211" t="s">
        <v>233</v>
      </c>
      <c r="C74" s="212" t="s">
        <v>234</v>
      </c>
      <c r="D74" s="213" t="s">
        <v>210</v>
      </c>
      <c r="E74" s="214">
        <v>13.56853</v>
      </c>
      <c r="F74" s="215"/>
      <c r="G74" s="216">
        <f>ROUND(E74*F74,2)</f>
        <v>0</v>
      </c>
      <c r="H74" s="202"/>
      <c r="I74" s="203">
        <f>ROUND(E74*H74,2)</f>
        <v>0</v>
      </c>
      <c r="J74" s="202"/>
      <c r="K74" s="203">
        <f>ROUND(E74*J74,2)</f>
        <v>0</v>
      </c>
      <c r="L74" s="203">
        <v>21</v>
      </c>
      <c r="M74" s="203">
        <f>G74*(1+L74/100)</f>
        <v>0</v>
      </c>
      <c r="N74" s="203">
        <v>0</v>
      </c>
      <c r="O74" s="203">
        <f>ROUND(E74*N74,2)</f>
        <v>0</v>
      </c>
      <c r="P74" s="203">
        <v>0</v>
      </c>
      <c r="Q74" s="203">
        <f>ROUND(E74*P74,2)</f>
        <v>0</v>
      </c>
      <c r="R74" s="203"/>
      <c r="S74" s="203" t="s">
        <v>159</v>
      </c>
      <c r="T74" s="203" t="s">
        <v>159</v>
      </c>
      <c r="U74" s="203">
        <v>0</v>
      </c>
      <c r="V74" s="203">
        <f>ROUND(E74*U74,2)</f>
        <v>0</v>
      </c>
      <c r="W74" s="203"/>
      <c r="X74" s="203" t="s">
        <v>225</v>
      </c>
      <c r="Y74" s="204"/>
      <c r="Z74" s="204"/>
      <c r="AA74" s="204"/>
      <c r="AB74" s="204"/>
      <c r="AC74" s="204"/>
      <c r="AD74" s="204"/>
      <c r="AE74" s="204"/>
      <c r="AF74" s="204"/>
      <c r="AG74" s="204" t="s">
        <v>226</v>
      </c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</row>
    <row r="75" spans="1:33" ht="12.8">
      <c r="A75" s="187" t="s">
        <v>154</v>
      </c>
      <c r="B75" s="188" t="s">
        <v>23</v>
      </c>
      <c r="C75" s="189" t="s">
        <v>24</v>
      </c>
      <c r="D75" s="190"/>
      <c r="E75" s="191"/>
      <c r="F75" s="192"/>
      <c r="G75" s="193">
        <f>SUMIF(AG76:AG76,"&lt;&gt;NOR",G76:G76)</f>
        <v>0</v>
      </c>
      <c r="H75" s="194"/>
      <c r="I75" s="194">
        <f>SUM(I76:I76)</f>
        <v>0</v>
      </c>
      <c r="J75" s="194"/>
      <c r="K75" s="194">
        <f>SUM(K76:K76)</f>
        <v>0</v>
      </c>
      <c r="L75" s="194"/>
      <c r="M75" s="194">
        <f>SUM(M76:M76)</f>
        <v>0</v>
      </c>
      <c r="N75" s="194"/>
      <c r="O75" s="194">
        <f>SUM(O76:O76)</f>
        <v>0</v>
      </c>
      <c r="P75" s="194"/>
      <c r="Q75" s="194">
        <f>SUM(Q76:Q76)</f>
        <v>0</v>
      </c>
      <c r="R75" s="194"/>
      <c r="S75" s="194"/>
      <c r="T75" s="194"/>
      <c r="U75" s="194"/>
      <c r="V75" s="194">
        <f>SUM(V76:V76)</f>
        <v>0</v>
      </c>
      <c r="W75" s="194"/>
      <c r="X75" s="194"/>
      <c r="AG75" t="s">
        <v>155</v>
      </c>
    </row>
    <row r="76" spans="1:60" ht="12.8" outlineLevel="1">
      <c r="A76" s="210">
        <v>39</v>
      </c>
      <c r="B76" s="211" t="s">
        <v>235</v>
      </c>
      <c r="C76" s="212" t="s">
        <v>236</v>
      </c>
      <c r="D76" s="213" t="s">
        <v>237</v>
      </c>
      <c r="E76" s="214">
        <v>1</v>
      </c>
      <c r="F76" s="215"/>
      <c r="G76" s="216">
        <f>ROUND(E76*F76,2)</f>
        <v>0</v>
      </c>
      <c r="H76" s="202"/>
      <c r="I76" s="203">
        <f>ROUND(E76*H76,2)</f>
        <v>0</v>
      </c>
      <c r="J76" s="202"/>
      <c r="K76" s="203">
        <f>ROUND(E76*J76,2)</f>
        <v>0</v>
      </c>
      <c r="L76" s="203">
        <v>21</v>
      </c>
      <c r="M76" s="203">
        <f>G76*(1+L76/100)</f>
        <v>0</v>
      </c>
      <c r="N76" s="203">
        <v>0</v>
      </c>
      <c r="O76" s="203">
        <f>ROUND(E76*N76,2)</f>
        <v>0</v>
      </c>
      <c r="P76" s="203">
        <v>0</v>
      </c>
      <c r="Q76" s="203">
        <f>ROUND(E76*P76,2)</f>
        <v>0</v>
      </c>
      <c r="R76" s="203"/>
      <c r="S76" s="203" t="s">
        <v>238</v>
      </c>
      <c r="T76" s="203" t="s">
        <v>219</v>
      </c>
      <c r="U76" s="203">
        <v>0</v>
      </c>
      <c r="V76" s="203">
        <f>ROUND(E76*U76,2)</f>
        <v>0</v>
      </c>
      <c r="W76" s="203"/>
      <c r="X76" s="203" t="s">
        <v>235</v>
      </c>
      <c r="Y76" s="204"/>
      <c r="Z76" s="204"/>
      <c r="AA76" s="204"/>
      <c r="AB76" s="204"/>
      <c r="AC76" s="204"/>
      <c r="AD76" s="204"/>
      <c r="AE76" s="204"/>
      <c r="AF76" s="204"/>
      <c r="AG76" s="204" t="s">
        <v>239</v>
      </c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</row>
    <row r="77" spans="1:33" ht="12.8">
      <c r="A77" s="187" t="s">
        <v>154</v>
      </c>
      <c r="B77" s="188" t="s">
        <v>25</v>
      </c>
      <c r="C77" s="189" t="s">
        <v>26</v>
      </c>
      <c r="D77" s="190"/>
      <c r="E77" s="191"/>
      <c r="F77" s="192"/>
      <c r="G77" s="193">
        <f>SUMIF(AG78:AG78,"&lt;&gt;NOR",G78:G78)</f>
        <v>0</v>
      </c>
      <c r="H77" s="194"/>
      <c r="I77" s="194">
        <f>SUM(I78:I78)</f>
        <v>0</v>
      </c>
      <c r="J77" s="194"/>
      <c r="K77" s="194">
        <f>SUM(K78:K78)</f>
        <v>0</v>
      </c>
      <c r="L77" s="194"/>
      <c r="M77" s="194">
        <f>SUM(M78:M78)</f>
        <v>0</v>
      </c>
      <c r="N77" s="194"/>
      <c r="O77" s="194">
        <f>SUM(O78:O78)</f>
        <v>0</v>
      </c>
      <c r="P77" s="194"/>
      <c r="Q77" s="194">
        <f>SUM(Q78:Q78)</f>
        <v>0</v>
      </c>
      <c r="R77" s="194"/>
      <c r="S77" s="194"/>
      <c r="T77" s="194"/>
      <c r="U77" s="194"/>
      <c r="V77" s="194">
        <f>SUM(V78:V78)</f>
        <v>0</v>
      </c>
      <c r="W77" s="194"/>
      <c r="X77" s="194"/>
      <c r="AG77" t="s">
        <v>155</v>
      </c>
    </row>
    <row r="78" spans="1:60" ht="12.8" outlineLevel="1">
      <c r="A78" s="195">
        <v>40</v>
      </c>
      <c r="B78" s="196" t="s">
        <v>240</v>
      </c>
      <c r="C78" s="197" t="s">
        <v>241</v>
      </c>
      <c r="D78" s="198" t="s">
        <v>237</v>
      </c>
      <c r="E78" s="199">
        <v>1</v>
      </c>
      <c r="F78" s="200"/>
      <c r="G78" s="201">
        <f>ROUND(E78*F78,2)</f>
        <v>0</v>
      </c>
      <c r="H78" s="202"/>
      <c r="I78" s="203">
        <f>ROUND(E78*H78,2)</f>
        <v>0</v>
      </c>
      <c r="J78" s="202"/>
      <c r="K78" s="203">
        <f>ROUND(E78*J78,2)</f>
        <v>0</v>
      </c>
      <c r="L78" s="203">
        <v>21</v>
      </c>
      <c r="M78" s="203">
        <f>G78*(1+L78/100)</f>
        <v>0</v>
      </c>
      <c r="N78" s="203">
        <v>0</v>
      </c>
      <c r="O78" s="203">
        <f>ROUND(E78*N78,2)</f>
        <v>0</v>
      </c>
      <c r="P78" s="203">
        <v>0</v>
      </c>
      <c r="Q78" s="203">
        <f>ROUND(E78*P78,2)</f>
        <v>0</v>
      </c>
      <c r="R78" s="203"/>
      <c r="S78" s="203" t="s">
        <v>238</v>
      </c>
      <c r="T78" s="203" t="s">
        <v>219</v>
      </c>
      <c r="U78" s="203">
        <v>0</v>
      </c>
      <c r="V78" s="203">
        <f>ROUND(E78*U78,2)</f>
        <v>0</v>
      </c>
      <c r="W78" s="203"/>
      <c r="X78" s="203" t="s">
        <v>235</v>
      </c>
      <c r="Y78" s="204"/>
      <c r="Z78" s="204"/>
      <c r="AA78" s="204"/>
      <c r="AB78" s="204"/>
      <c r="AC78" s="204"/>
      <c r="AD78" s="204"/>
      <c r="AE78" s="204"/>
      <c r="AF78" s="204"/>
      <c r="AG78" s="204" t="s">
        <v>239</v>
      </c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</row>
    <row r="79" spans="1:33" ht="12.8">
      <c r="A79" s="164"/>
      <c r="B79" s="170"/>
      <c r="C79" s="220"/>
      <c r="D79" s="172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AE79">
        <v>15</v>
      </c>
      <c r="AF79">
        <v>21</v>
      </c>
      <c r="AG79" t="s">
        <v>141</v>
      </c>
    </row>
    <row r="80" spans="1:33" ht="12.8">
      <c r="A80" s="221"/>
      <c r="B80" s="222" t="s">
        <v>20</v>
      </c>
      <c r="C80" s="223"/>
      <c r="D80" s="224"/>
      <c r="E80" s="225"/>
      <c r="F80" s="225"/>
      <c r="G80" s="226">
        <f>G8+G11+G18+G23+G28+G30+G36+G45+G53+G64+G68+G75+G77</f>
        <v>0</v>
      </c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AE80">
        <f>SUMIF(L7:L78,AE79,G7:G78)</f>
        <v>0</v>
      </c>
      <c r="AF80">
        <f>SUMIF(L7:L78,AF79,G7:G78)</f>
        <v>0</v>
      </c>
      <c r="AG80" t="s">
        <v>242</v>
      </c>
    </row>
    <row r="81" spans="1:24" ht="12.8">
      <c r="A81" s="164"/>
      <c r="B81" s="170"/>
      <c r="C81" s="220"/>
      <c r="D81" s="172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</row>
    <row r="82" spans="1:24" ht="12.8">
      <c r="A82" s="164"/>
      <c r="B82" s="170"/>
      <c r="C82" s="220"/>
      <c r="D82" s="172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</row>
    <row r="83" spans="1:24" ht="12.8">
      <c r="A83" s="227" t="s">
        <v>243</v>
      </c>
      <c r="B83" s="227"/>
      <c r="C83" s="227"/>
      <c r="D83" s="172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</row>
    <row r="84" spans="1:33" ht="12.8">
      <c r="A84" s="228"/>
      <c r="B84" s="228"/>
      <c r="C84" s="228"/>
      <c r="D84" s="228"/>
      <c r="E84" s="228"/>
      <c r="F84" s="228"/>
      <c r="G84" s="228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AG84" t="s">
        <v>244</v>
      </c>
    </row>
    <row r="85" spans="1:24" ht="12.8">
      <c r="A85" s="228"/>
      <c r="B85" s="228"/>
      <c r="C85" s="228"/>
      <c r="D85" s="228"/>
      <c r="E85" s="228"/>
      <c r="F85" s="228"/>
      <c r="G85" s="228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</row>
    <row r="86" spans="1:24" ht="12.8">
      <c r="A86" s="228"/>
      <c r="B86" s="228"/>
      <c r="C86" s="228"/>
      <c r="D86" s="228"/>
      <c r="E86" s="228"/>
      <c r="F86" s="228"/>
      <c r="G86" s="228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</row>
    <row r="87" spans="1:24" ht="12.8">
      <c r="A87" s="228"/>
      <c r="B87" s="228"/>
      <c r="C87" s="228"/>
      <c r="D87" s="228"/>
      <c r="E87" s="228"/>
      <c r="F87" s="228"/>
      <c r="G87" s="228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</row>
    <row r="88" spans="1:24" ht="12.8">
      <c r="A88" s="228"/>
      <c r="B88" s="228"/>
      <c r="C88" s="228"/>
      <c r="D88" s="228"/>
      <c r="E88" s="228"/>
      <c r="F88" s="228"/>
      <c r="G88" s="228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</row>
    <row r="89" spans="1:24" ht="12.8">
      <c r="A89" s="164"/>
      <c r="B89" s="170"/>
      <c r="C89" s="220"/>
      <c r="D89" s="172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</row>
    <row r="90" spans="3:33" ht="12.8">
      <c r="C90" s="229"/>
      <c r="D90" s="112"/>
      <c r="AG90" t="s">
        <v>245</v>
      </c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  <row r="1049" ht="12.8">
      <c r="D1049" s="112"/>
    </row>
    <row r="1050" ht="12.8">
      <c r="D1050" s="112"/>
    </row>
    <row r="1051" ht="12.8">
      <c r="D1051" s="112"/>
    </row>
    <row r="1052" ht="12.8">
      <c r="D1052" s="112"/>
    </row>
    <row r="1053" ht="12.8">
      <c r="D1053" s="112"/>
    </row>
    <row r="1054" ht="12.8">
      <c r="D1054" s="112"/>
    </row>
    <row r="1055" ht="12.8">
      <c r="D1055" s="112"/>
    </row>
    <row r="1056" ht="12.8">
      <c r="D1056" s="112"/>
    </row>
    <row r="1057" ht="12.8">
      <c r="D1057" s="112"/>
    </row>
    <row r="1058" ht="12.8">
      <c r="D1058" s="112"/>
    </row>
    <row r="1059" ht="12.8">
      <c r="D1059" s="112"/>
    </row>
    <row r="1060" ht="12.8">
      <c r="D1060" s="112"/>
    </row>
    <row r="1061" ht="12.8">
      <c r="D1061" s="112"/>
    </row>
    <row r="1062" ht="12.8">
      <c r="D1062" s="112"/>
    </row>
    <row r="1063" ht="12.8">
      <c r="D1063" s="112"/>
    </row>
    <row r="1064" ht="12.8">
      <c r="D1064" s="112"/>
    </row>
    <row r="1065" ht="12.8">
      <c r="D1065" s="112"/>
    </row>
    <row r="1066" ht="12.8">
      <c r="D1066" s="112"/>
    </row>
    <row r="1067" ht="12.8">
      <c r="D1067" s="112"/>
    </row>
    <row r="1068" ht="12.8">
      <c r="D1068" s="112"/>
    </row>
    <row r="1069" ht="12.8">
      <c r="D1069" s="112"/>
    </row>
    <row r="1070" ht="12.8">
      <c r="D1070" s="112"/>
    </row>
    <row r="1071" ht="12.8">
      <c r="D1071" s="112"/>
    </row>
    <row r="1072" ht="12.8">
      <c r="D1072" s="112"/>
    </row>
    <row r="1073" ht="12.8">
      <c r="D1073" s="112"/>
    </row>
    <row r="1074" ht="12.8">
      <c r="D1074" s="112"/>
    </row>
    <row r="1075" ht="12.8">
      <c r="D1075" s="112"/>
    </row>
    <row r="1076" ht="12.8">
      <c r="D1076" s="112"/>
    </row>
    <row r="1077" ht="12.8">
      <c r="D1077" s="112"/>
    </row>
    <row r="1078" ht="12.8">
      <c r="D1078" s="112"/>
    </row>
    <row r="1079" ht="12.8">
      <c r="D1079" s="112"/>
    </row>
    <row r="1080" ht="12.8">
      <c r="D1080" s="112"/>
    </row>
    <row r="1081" ht="12.8">
      <c r="D1081" s="112"/>
    </row>
    <row r="1082" ht="12.8">
      <c r="D1082" s="112"/>
    </row>
    <row r="1083" ht="12.8">
      <c r="D1083" s="112"/>
    </row>
    <row r="1084" ht="12.8">
      <c r="D1084" s="112"/>
    </row>
    <row r="1085" ht="12.8">
      <c r="D1085" s="112"/>
    </row>
    <row r="1086" ht="12.8">
      <c r="D1086" s="112"/>
    </row>
    <row r="1087" ht="12.8">
      <c r="D1087" s="112"/>
    </row>
    <row r="1088" ht="12.8">
      <c r="D1088" s="112"/>
    </row>
    <row r="1089" ht="12.8">
      <c r="D1089" s="112"/>
    </row>
    <row r="1090" ht="12.8">
      <c r="D1090" s="112"/>
    </row>
  </sheetData>
  <mergeCells count="6">
    <mergeCell ref="A1:G1"/>
    <mergeCell ref="C2:G2"/>
    <mergeCell ref="C3:G3"/>
    <mergeCell ref="C4:G4"/>
    <mergeCell ref="A83:C83"/>
    <mergeCell ref="A84:G88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1048"/>
  <sheetViews>
    <sheetView workbookViewId="0" topLeftCell="A1">
      <pane ySplit="7" topLeftCell="A20" activePane="bottomLeft" state="frozen"/>
      <selection pane="topLeft" activeCell="A1" sqref="A1"/>
      <selection pane="bottomLeft" activeCell="A38" sqref="A38"/>
    </sheetView>
  </sheetViews>
  <sheetFormatPr defaultColWidth="8.75390625" defaultRowHeight="12.75" outlineLevelRow="1"/>
  <cols>
    <col min="1" max="1" width="3.375" style="0" customWidth="1"/>
    <col min="2" max="2" width="12.625" style="173" customWidth="1"/>
    <col min="3" max="3" width="38.25390625" style="173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50390625" style="0" hidden="1" customWidth="1"/>
    <col min="29" max="29" width="11.50390625" style="0" hidden="1" customWidth="1"/>
    <col min="31" max="41" width="11.50390625" style="0" hidden="1" customWidth="1"/>
  </cols>
  <sheetData>
    <row r="1" spans="1:33" ht="15.75" customHeight="1">
      <c r="A1" s="174" t="s">
        <v>123</v>
      </c>
      <c r="B1" s="174"/>
      <c r="C1" s="174"/>
      <c r="D1" s="174"/>
      <c r="E1" s="174"/>
      <c r="F1" s="174"/>
      <c r="G1" s="174"/>
      <c r="AG1" t="s">
        <v>127</v>
      </c>
    </row>
    <row r="2" spans="1:33" ht="24.95" customHeight="1">
      <c r="A2" s="175" t="s">
        <v>124</v>
      </c>
      <c r="B2" s="168" t="s">
        <v>5</v>
      </c>
      <c r="C2" s="176" t="s">
        <v>6</v>
      </c>
      <c r="D2" s="176"/>
      <c r="E2" s="176"/>
      <c r="F2" s="176"/>
      <c r="G2" s="176"/>
      <c r="AG2" t="s">
        <v>128</v>
      </c>
    </row>
    <row r="3" spans="1:33" ht="24.95" customHeight="1">
      <c r="A3" s="175" t="s">
        <v>125</v>
      </c>
      <c r="B3" s="168" t="s">
        <v>58</v>
      </c>
      <c r="C3" s="176" t="s">
        <v>59</v>
      </c>
      <c r="D3" s="176"/>
      <c r="E3" s="176"/>
      <c r="F3" s="176"/>
      <c r="G3" s="176"/>
      <c r="AC3" s="173" t="s">
        <v>128</v>
      </c>
      <c r="AG3" t="s">
        <v>129</v>
      </c>
    </row>
    <row r="4" spans="1:33" ht="24.95" customHeight="1">
      <c r="A4" s="177" t="s">
        <v>126</v>
      </c>
      <c r="B4" s="178" t="s">
        <v>54</v>
      </c>
      <c r="C4" s="179" t="s">
        <v>55</v>
      </c>
      <c r="D4" s="179"/>
      <c r="E4" s="179"/>
      <c r="F4" s="179"/>
      <c r="G4" s="179"/>
      <c r="AG4" t="s">
        <v>130</v>
      </c>
    </row>
    <row r="5" ht="12.8">
      <c r="D5" s="112"/>
    </row>
    <row r="6" spans="1:24" ht="35.05">
      <c r="A6" s="180" t="s">
        <v>131</v>
      </c>
      <c r="B6" s="181" t="s">
        <v>132</v>
      </c>
      <c r="C6" s="181" t="s">
        <v>133</v>
      </c>
      <c r="D6" s="182" t="s">
        <v>134</v>
      </c>
      <c r="E6" s="180" t="s">
        <v>135</v>
      </c>
      <c r="F6" s="183" t="s">
        <v>136</v>
      </c>
      <c r="G6" s="180" t="s">
        <v>20</v>
      </c>
      <c r="H6" s="184" t="s">
        <v>137</v>
      </c>
      <c r="I6" s="184" t="s">
        <v>138</v>
      </c>
      <c r="J6" s="184" t="s">
        <v>139</v>
      </c>
      <c r="K6" s="184" t="s">
        <v>140</v>
      </c>
      <c r="L6" s="184" t="s">
        <v>141</v>
      </c>
      <c r="M6" s="184" t="s">
        <v>142</v>
      </c>
      <c r="N6" s="184" t="s">
        <v>143</v>
      </c>
      <c r="O6" s="184" t="s">
        <v>144</v>
      </c>
      <c r="P6" s="184" t="s">
        <v>145</v>
      </c>
      <c r="Q6" s="184" t="s">
        <v>146</v>
      </c>
      <c r="R6" s="184" t="s">
        <v>147</v>
      </c>
      <c r="S6" s="184" t="s">
        <v>148</v>
      </c>
      <c r="T6" s="184" t="s">
        <v>149</v>
      </c>
      <c r="U6" s="184" t="s">
        <v>150</v>
      </c>
      <c r="V6" s="184" t="s">
        <v>151</v>
      </c>
      <c r="W6" s="184" t="s">
        <v>152</v>
      </c>
      <c r="X6" s="184" t="s">
        <v>153</v>
      </c>
    </row>
    <row r="7" spans="1:24" ht="12.8" hidden="1">
      <c r="A7" s="164"/>
      <c r="B7" s="170"/>
      <c r="C7" s="170"/>
      <c r="D7" s="172"/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</row>
    <row r="8" spans="1:33" ht="12.8">
      <c r="A8" s="187" t="s">
        <v>154</v>
      </c>
      <c r="B8" s="188" t="s">
        <v>96</v>
      </c>
      <c r="C8" s="189" t="s">
        <v>97</v>
      </c>
      <c r="D8" s="190"/>
      <c r="E8" s="191"/>
      <c r="F8" s="192"/>
      <c r="G8" s="193">
        <f>SUMIF(AG9:AG15,"&lt;&gt;NOR",G9:G15)</f>
        <v>0</v>
      </c>
      <c r="H8" s="194"/>
      <c r="I8" s="194">
        <f>SUM(I9:I15)</f>
        <v>0</v>
      </c>
      <c r="J8" s="194"/>
      <c r="K8" s="194">
        <f>SUM(K9:K15)</f>
        <v>0</v>
      </c>
      <c r="L8" s="194"/>
      <c r="M8" s="194">
        <f>SUM(M9:M15)</f>
        <v>0</v>
      </c>
      <c r="N8" s="194"/>
      <c r="O8" s="194">
        <f>SUM(O9:O15)</f>
        <v>0</v>
      </c>
      <c r="P8" s="194"/>
      <c r="Q8" s="194">
        <f>SUM(Q9:Q15)</f>
        <v>0.01</v>
      </c>
      <c r="R8" s="194"/>
      <c r="S8" s="194"/>
      <c r="T8" s="194"/>
      <c r="U8" s="194"/>
      <c r="V8" s="194">
        <f>SUM(V9:V15)</f>
        <v>2.13</v>
      </c>
      <c r="W8" s="194"/>
      <c r="X8" s="194"/>
      <c r="AG8" t="s">
        <v>155</v>
      </c>
    </row>
    <row r="9" spans="1:60" ht="12.8" outlineLevel="1">
      <c r="A9" s="210">
        <v>1</v>
      </c>
      <c r="B9" s="211" t="s">
        <v>535</v>
      </c>
      <c r="C9" s="212" t="s">
        <v>536</v>
      </c>
      <c r="D9" s="213" t="s">
        <v>178</v>
      </c>
      <c r="E9" s="214">
        <v>5</v>
      </c>
      <c r="F9" s="215"/>
      <c r="G9" s="216">
        <f>ROUND(E9*F9,2)</f>
        <v>0</v>
      </c>
      <c r="H9" s="202"/>
      <c r="I9" s="203">
        <f>ROUND(E9*H9,2)</f>
        <v>0</v>
      </c>
      <c r="J9" s="202"/>
      <c r="K9" s="203">
        <f>ROUND(E9*J9,2)</f>
        <v>0</v>
      </c>
      <c r="L9" s="203">
        <v>21</v>
      </c>
      <c r="M9" s="203">
        <f>G9*(1+L9/100)</f>
        <v>0</v>
      </c>
      <c r="N9" s="203">
        <v>0</v>
      </c>
      <c r="O9" s="203">
        <f>ROUND(E9*N9,2)</f>
        <v>0</v>
      </c>
      <c r="P9" s="203">
        <v>0.0021</v>
      </c>
      <c r="Q9" s="203">
        <f>ROUND(E9*P9,2)</f>
        <v>0.01</v>
      </c>
      <c r="R9" s="203"/>
      <c r="S9" s="203" t="s">
        <v>238</v>
      </c>
      <c r="T9" s="203" t="s">
        <v>219</v>
      </c>
      <c r="U9" s="203">
        <v>0.031</v>
      </c>
      <c r="V9" s="203">
        <f>ROUND(E9*U9,2)</f>
        <v>0.16</v>
      </c>
      <c r="W9" s="203"/>
      <c r="X9" s="203" t="s">
        <v>160</v>
      </c>
      <c r="Y9" s="204"/>
      <c r="Z9" s="204"/>
      <c r="AA9" s="204"/>
      <c r="AB9" s="204"/>
      <c r="AC9" s="204"/>
      <c r="AD9" s="204"/>
      <c r="AE9" s="204"/>
      <c r="AF9" s="204"/>
      <c r="AG9" s="204" t="s">
        <v>394</v>
      </c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</row>
    <row r="10" spans="1:60" ht="12.8" outlineLevel="1">
      <c r="A10" s="210">
        <v>2</v>
      </c>
      <c r="B10" s="211" t="s">
        <v>395</v>
      </c>
      <c r="C10" s="212" t="s">
        <v>537</v>
      </c>
      <c r="D10" s="213" t="s">
        <v>178</v>
      </c>
      <c r="E10" s="214">
        <v>1</v>
      </c>
      <c r="F10" s="215"/>
      <c r="G10" s="216">
        <f>ROUND(E10*F10,2)</f>
        <v>0</v>
      </c>
      <c r="H10" s="202"/>
      <c r="I10" s="203">
        <f>ROUND(E10*H10,2)</f>
        <v>0</v>
      </c>
      <c r="J10" s="202"/>
      <c r="K10" s="203">
        <f>ROUND(E10*J10,2)</f>
        <v>0</v>
      </c>
      <c r="L10" s="203">
        <v>21</v>
      </c>
      <c r="M10" s="203">
        <f>G10*(1+L10/100)</f>
        <v>0</v>
      </c>
      <c r="N10" s="203">
        <v>0.00038</v>
      </c>
      <c r="O10" s="203">
        <f>ROUND(E10*N10,2)</f>
        <v>0</v>
      </c>
      <c r="P10" s="203">
        <v>0</v>
      </c>
      <c r="Q10" s="203">
        <f>ROUND(E10*P10,2)</f>
        <v>0</v>
      </c>
      <c r="R10" s="203"/>
      <c r="S10" s="203" t="s">
        <v>238</v>
      </c>
      <c r="T10" s="203" t="s">
        <v>219</v>
      </c>
      <c r="U10" s="203">
        <v>0.32</v>
      </c>
      <c r="V10" s="203">
        <f>ROUND(E10*U10,2)</f>
        <v>0.32</v>
      </c>
      <c r="W10" s="203"/>
      <c r="X10" s="203" t="s">
        <v>160</v>
      </c>
      <c r="Y10" s="204"/>
      <c r="Z10" s="204"/>
      <c r="AA10" s="204"/>
      <c r="AB10" s="204"/>
      <c r="AC10" s="204"/>
      <c r="AD10" s="204"/>
      <c r="AE10" s="204"/>
      <c r="AF10" s="204"/>
      <c r="AG10" s="204" t="s">
        <v>394</v>
      </c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</row>
    <row r="11" spans="1:60" ht="12.8" outlineLevel="1">
      <c r="A11" s="210">
        <v>3</v>
      </c>
      <c r="B11" s="211" t="s">
        <v>538</v>
      </c>
      <c r="C11" s="212" t="s">
        <v>539</v>
      </c>
      <c r="D11" s="213" t="s">
        <v>178</v>
      </c>
      <c r="E11" s="214">
        <v>3</v>
      </c>
      <c r="F11" s="215"/>
      <c r="G11" s="216">
        <f>ROUND(E11*F11,2)</f>
        <v>0</v>
      </c>
      <c r="H11" s="202"/>
      <c r="I11" s="203">
        <f>ROUND(E11*H11,2)</f>
        <v>0</v>
      </c>
      <c r="J11" s="202"/>
      <c r="K11" s="203">
        <f>ROUND(E11*J11,2)</f>
        <v>0</v>
      </c>
      <c r="L11" s="203">
        <v>21</v>
      </c>
      <c r="M11" s="203">
        <f>G11*(1+L11/100)</f>
        <v>0</v>
      </c>
      <c r="N11" s="203">
        <v>0.00047</v>
      </c>
      <c r="O11" s="203">
        <f>ROUND(E11*N11,2)</f>
        <v>0</v>
      </c>
      <c r="P11" s="203">
        <v>0</v>
      </c>
      <c r="Q11" s="203">
        <f>ROUND(E11*P11,2)</f>
        <v>0</v>
      </c>
      <c r="R11" s="203"/>
      <c r="S11" s="203" t="s">
        <v>238</v>
      </c>
      <c r="T11" s="203" t="s">
        <v>219</v>
      </c>
      <c r="U11" s="203">
        <v>0.359</v>
      </c>
      <c r="V11" s="203">
        <f>ROUND(E11*U11,2)</f>
        <v>1.08</v>
      </c>
      <c r="W11" s="203"/>
      <c r="X11" s="203" t="s">
        <v>160</v>
      </c>
      <c r="Y11" s="204"/>
      <c r="Z11" s="204"/>
      <c r="AA11" s="204"/>
      <c r="AB11" s="204"/>
      <c r="AC11" s="204"/>
      <c r="AD11" s="204"/>
      <c r="AE11" s="204"/>
      <c r="AF11" s="204"/>
      <c r="AG11" s="204" t="s">
        <v>394</v>
      </c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</row>
    <row r="12" spans="1:60" ht="12.8" outlineLevel="1">
      <c r="A12" s="210">
        <v>4</v>
      </c>
      <c r="B12" s="211" t="s">
        <v>399</v>
      </c>
      <c r="C12" s="212" t="s">
        <v>400</v>
      </c>
      <c r="D12" s="213" t="s">
        <v>181</v>
      </c>
      <c r="E12" s="214">
        <v>1</v>
      </c>
      <c r="F12" s="215"/>
      <c r="G12" s="216">
        <f>ROUND(E12*F12,2)</f>
        <v>0</v>
      </c>
      <c r="H12" s="202"/>
      <c r="I12" s="203">
        <f>ROUND(E12*H12,2)</f>
        <v>0</v>
      </c>
      <c r="J12" s="202"/>
      <c r="K12" s="203">
        <f>ROUND(E12*J12,2)</f>
        <v>0</v>
      </c>
      <c r="L12" s="203">
        <v>21</v>
      </c>
      <c r="M12" s="203">
        <f>G12*(1+L12/100)</f>
        <v>0</v>
      </c>
      <c r="N12" s="203">
        <v>0</v>
      </c>
      <c r="O12" s="203">
        <f>ROUND(E12*N12,2)</f>
        <v>0</v>
      </c>
      <c r="P12" s="203">
        <v>0</v>
      </c>
      <c r="Q12" s="203">
        <f>ROUND(E12*P12,2)</f>
        <v>0</v>
      </c>
      <c r="R12" s="203"/>
      <c r="S12" s="203" t="s">
        <v>238</v>
      </c>
      <c r="T12" s="203" t="s">
        <v>219</v>
      </c>
      <c r="U12" s="203">
        <v>0.157</v>
      </c>
      <c r="V12" s="203">
        <f>ROUND(E12*U12,2)</f>
        <v>0.16</v>
      </c>
      <c r="W12" s="203"/>
      <c r="X12" s="203" t="s">
        <v>160</v>
      </c>
      <c r="Y12" s="204"/>
      <c r="Z12" s="204"/>
      <c r="AA12" s="204"/>
      <c r="AB12" s="204"/>
      <c r="AC12" s="204"/>
      <c r="AD12" s="204"/>
      <c r="AE12" s="204"/>
      <c r="AF12" s="204"/>
      <c r="AG12" s="204" t="s">
        <v>394</v>
      </c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</row>
    <row r="13" spans="1:60" ht="12.8" outlineLevel="1">
      <c r="A13" s="210">
        <v>5</v>
      </c>
      <c r="B13" s="211" t="s">
        <v>540</v>
      </c>
      <c r="C13" s="212" t="s">
        <v>541</v>
      </c>
      <c r="D13" s="213" t="s">
        <v>181</v>
      </c>
      <c r="E13" s="214">
        <v>1</v>
      </c>
      <c r="F13" s="215"/>
      <c r="G13" s="216">
        <f>ROUND(E13*F13,2)</f>
        <v>0</v>
      </c>
      <c r="H13" s="202"/>
      <c r="I13" s="203">
        <f>ROUND(E13*H13,2)</f>
        <v>0</v>
      </c>
      <c r="J13" s="202"/>
      <c r="K13" s="203">
        <f>ROUND(E13*J13,2)</f>
        <v>0</v>
      </c>
      <c r="L13" s="203">
        <v>21</v>
      </c>
      <c r="M13" s="203">
        <f>G13*(1+L13/100)</f>
        <v>0</v>
      </c>
      <c r="N13" s="203">
        <v>0</v>
      </c>
      <c r="O13" s="203">
        <f>ROUND(E13*N13,2)</f>
        <v>0</v>
      </c>
      <c r="P13" s="203">
        <v>0</v>
      </c>
      <c r="Q13" s="203">
        <f>ROUND(E13*P13,2)</f>
        <v>0</v>
      </c>
      <c r="R13" s="203"/>
      <c r="S13" s="203" t="s">
        <v>238</v>
      </c>
      <c r="T13" s="203" t="s">
        <v>219</v>
      </c>
      <c r="U13" s="203">
        <v>0.174</v>
      </c>
      <c r="V13" s="203">
        <f>ROUND(E13*U13,2)</f>
        <v>0.17</v>
      </c>
      <c r="W13" s="203"/>
      <c r="X13" s="203" t="s">
        <v>160</v>
      </c>
      <c r="Y13" s="204"/>
      <c r="Z13" s="204"/>
      <c r="AA13" s="204"/>
      <c r="AB13" s="204"/>
      <c r="AC13" s="204"/>
      <c r="AD13" s="204"/>
      <c r="AE13" s="204"/>
      <c r="AF13" s="204"/>
      <c r="AG13" s="204" t="s">
        <v>394</v>
      </c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</row>
    <row r="14" spans="1:60" ht="12.8" outlineLevel="1">
      <c r="A14" s="210">
        <v>6</v>
      </c>
      <c r="B14" s="211" t="s">
        <v>403</v>
      </c>
      <c r="C14" s="212" t="s">
        <v>404</v>
      </c>
      <c r="D14" s="213" t="s">
        <v>178</v>
      </c>
      <c r="E14" s="214">
        <v>4</v>
      </c>
      <c r="F14" s="215"/>
      <c r="G14" s="216">
        <f>ROUND(E14*F14,2)</f>
        <v>0</v>
      </c>
      <c r="H14" s="202"/>
      <c r="I14" s="203">
        <f>ROUND(E14*H14,2)</f>
        <v>0</v>
      </c>
      <c r="J14" s="202"/>
      <c r="K14" s="203">
        <f>ROUND(E14*J14,2)</f>
        <v>0</v>
      </c>
      <c r="L14" s="203">
        <v>21</v>
      </c>
      <c r="M14" s="203">
        <f>G14*(1+L14/100)</f>
        <v>0</v>
      </c>
      <c r="N14" s="203">
        <v>0</v>
      </c>
      <c r="O14" s="203">
        <f>ROUND(E14*N14,2)</f>
        <v>0</v>
      </c>
      <c r="P14" s="203">
        <v>0</v>
      </c>
      <c r="Q14" s="203">
        <f>ROUND(E14*P14,2)</f>
        <v>0</v>
      </c>
      <c r="R14" s="203"/>
      <c r="S14" s="203" t="s">
        <v>238</v>
      </c>
      <c r="T14" s="203" t="s">
        <v>219</v>
      </c>
      <c r="U14" s="203">
        <v>0.059</v>
      </c>
      <c r="V14" s="203">
        <f>ROUND(E14*U14,2)</f>
        <v>0.24</v>
      </c>
      <c r="W14" s="203"/>
      <c r="X14" s="203" t="s">
        <v>160</v>
      </c>
      <c r="Y14" s="204"/>
      <c r="Z14" s="204"/>
      <c r="AA14" s="204"/>
      <c r="AB14" s="204"/>
      <c r="AC14" s="204"/>
      <c r="AD14" s="204"/>
      <c r="AE14" s="204"/>
      <c r="AF14" s="204"/>
      <c r="AG14" s="204" t="s">
        <v>394</v>
      </c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</row>
    <row r="15" spans="1:60" ht="12.8" outlineLevel="1">
      <c r="A15" s="210">
        <v>7</v>
      </c>
      <c r="B15" s="211" t="s">
        <v>405</v>
      </c>
      <c r="C15" s="212" t="s">
        <v>406</v>
      </c>
      <c r="D15" s="213" t="s">
        <v>210</v>
      </c>
      <c r="E15" s="214">
        <v>0.002</v>
      </c>
      <c r="F15" s="215"/>
      <c r="G15" s="216">
        <f>ROUND(E15*F15,2)</f>
        <v>0</v>
      </c>
      <c r="H15" s="202"/>
      <c r="I15" s="203">
        <f>ROUND(E15*H15,2)</f>
        <v>0</v>
      </c>
      <c r="J15" s="202"/>
      <c r="K15" s="203">
        <f>ROUND(E15*J15,2)</f>
        <v>0</v>
      </c>
      <c r="L15" s="203">
        <v>21</v>
      </c>
      <c r="M15" s="203">
        <f>G15*(1+L15/100)</f>
        <v>0</v>
      </c>
      <c r="N15" s="203">
        <v>0</v>
      </c>
      <c r="O15" s="203">
        <f>ROUND(E15*N15,2)</f>
        <v>0</v>
      </c>
      <c r="P15" s="203">
        <v>0</v>
      </c>
      <c r="Q15" s="203">
        <f>ROUND(E15*P15,2)</f>
        <v>0</v>
      </c>
      <c r="R15" s="203"/>
      <c r="S15" s="203" t="s">
        <v>238</v>
      </c>
      <c r="T15" s="203" t="s">
        <v>219</v>
      </c>
      <c r="U15" s="203">
        <v>1.523</v>
      </c>
      <c r="V15" s="203">
        <f>ROUND(E15*U15,2)</f>
        <v>0</v>
      </c>
      <c r="W15" s="203"/>
      <c r="X15" s="203" t="s">
        <v>160</v>
      </c>
      <c r="Y15" s="204"/>
      <c r="Z15" s="204"/>
      <c r="AA15" s="204"/>
      <c r="AB15" s="204"/>
      <c r="AC15" s="204"/>
      <c r="AD15" s="204"/>
      <c r="AE15" s="204"/>
      <c r="AF15" s="204"/>
      <c r="AG15" s="204" t="s">
        <v>394</v>
      </c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</row>
    <row r="16" spans="1:33" ht="12.8">
      <c r="A16" s="187" t="s">
        <v>154</v>
      </c>
      <c r="B16" s="188" t="s">
        <v>98</v>
      </c>
      <c r="C16" s="189" t="s">
        <v>99</v>
      </c>
      <c r="D16" s="190"/>
      <c r="E16" s="191"/>
      <c r="F16" s="192"/>
      <c r="G16" s="193">
        <f>SUMIF(AG17:AG26,"&lt;&gt;NOR",G17:G26)</f>
        <v>0</v>
      </c>
      <c r="H16" s="194"/>
      <c r="I16" s="194">
        <f>SUM(I17:I26)</f>
        <v>0</v>
      </c>
      <c r="J16" s="194"/>
      <c r="K16" s="194">
        <f>SUM(K17:K26)</f>
        <v>0</v>
      </c>
      <c r="L16" s="194"/>
      <c r="M16" s="194">
        <f>SUM(M17:M26)</f>
        <v>0</v>
      </c>
      <c r="N16" s="194"/>
      <c r="O16" s="194">
        <f>SUM(O17:O26)</f>
        <v>0.04</v>
      </c>
      <c r="P16" s="194"/>
      <c r="Q16" s="194">
        <f>SUM(Q17:Q26)</f>
        <v>0.01</v>
      </c>
      <c r="R16" s="194"/>
      <c r="S16" s="194"/>
      <c r="T16" s="194"/>
      <c r="U16" s="194"/>
      <c r="V16" s="194">
        <f>SUM(V17:V26)</f>
        <v>15.13</v>
      </c>
      <c r="W16" s="194"/>
      <c r="X16" s="194"/>
      <c r="AG16" t="s">
        <v>155</v>
      </c>
    </row>
    <row r="17" spans="1:60" ht="12.8" outlineLevel="1">
      <c r="A17" s="210">
        <v>8</v>
      </c>
      <c r="B17" s="211" t="s">
        <v>542</v>
      </c>
      <c r="C17" s="212" t="s">
        <v>543</v>
      </c>
      <c r="D17" s="213" t="s">
        <v>178</v>
      </c>
      <c r="E17" s="214">
        <v>3</v>
      </c>
      <c r="F17" s="215"/>
      <c r="G17" s="216">
        <f>ROUND(E17*F17,2)</f>
        <v>0</v>
      </c>
      <c r="H17" s="202"/>
      <c r="I17" s="203">
        <f>ROUND(E17*H17,2)</f>
        <v>0</v>
      </c>
      <c r="J17" s="202"/>
      <c r="K17" s="203">
        <f>ROUND(E17*J17,2)</f>
        <v>0</v>
      </c>
      <c r="L17" s="203">
        <v>21</v>
      </c>
      <c r="M17" s="203">
        <f>G17*(1+L17/100)</f>
        <v>0</v>
      </c>
      <c r="N17" s="203">
        <v>0</v>
      </c>
      <c r="O17" s="203">
        <f>ROUND(E17*N17,2)</f>
        <v>0</v>
      </c>
      <c r="P17" s="203">
        <v>0.00213</v>
      </c>
      <c r="Q17" s="203">
        <f>ROUND(E17*P17,2)</f>
        <v>0.01</v>
      </c>
      <c r="R17" s="203"/>
      <c r="S17" s="203" t="s">
        <v>238</v>
      </c>
      <c r="T17" s="203" t="s">
        <v>219</v>
      </c>
      <c r="U17" s="203">
        <v>0.173</v>
      </c>
      <c r="V17" s="203">
        <f>ROUND(E17*U17,2)</f>
        <v>0.52</v>
      </c>
      <c r="W17" s="203"/>
      <c r="X17" s="203" t="s">
        <v>160</v>
      </c>
      <c r="Y17" s="204"/>
      <c r="Z17" s="204"/>
      <c r="AA17" s="204"/>
      <c r="AB17" s="204"/>
      <c r="AC17" s="204"/>
      <c r="AD17" s="204"/>
      <c r="AE17" s="204"/>
      <c r="AF17" s="204"/>
      <c r="AG17" s="204" t="s">
        <v>394</v>
      </c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</row>
    <row r="18" spans="1:60" ht="12.8" outlineLevel="1">
      <c r="A18" s="210">
        <v>9</v>
      </c>
      <c r="B18" s="211" t="s">
        <v>544</v>
      </c>
      <c r="C18" s="212" t="s">
        <v>545</v>
      </c>
      <c r="D18" s="213" t="s">
        <v>178</v>
      </c>
      <c r="E18" s="214">
        <v>4</v>
      </c>
      <c r="F18" s="215"/>
      <c r="G18" s="216">
        <f>ROUND(E18*F18,2)</f>
        <v>0</v>
      </c>
      <c r="H18" s="202"/>
      <c r="I18" s="203">
        <f>ROUND(E18*H18,2)</f>
        <v>0</v>
      </c>
      <c r="J18" s="202"/>
      <c r="K18" s="203">
        <f>ROUND(E18*J18,2)</f>
        <v>0</v>
      </c>
      <c r="L18" s="203">
        <v>21</v>
      </c>
      <c r="M18" s="203">
        <f>G18*(1+L18/100)</f>
        <v>0</v>
      </c>
      <c r="N18" s="203">
        <v>0.00393</v>
      </c>
      <c r="O18" s="203">
        <f>ROUND(E18*N18,2)</f>
        <v>0.02</v>
      </c>
      <c r="P18" s="203">
        <v>0</v>
      </c>
      <c r="Q18" s="203">
        <f>ROUND(E18*P18,2)</f>
        <v>0</v>
      </c>
      <c r="R18" s="203"/>
      <c r="S18" s="203" t="s">
        <v>238</v>
      </c>
      <c r="T18" s="203" t="s">
        <v>219</v>
      </c>
      <c r="U18" s="203">
        <v>0.522</v>
      </c>
      <c r="V18" s="203">
        <f>ROUND(E18*U18,2)</f>
        <v>2.09</v>
      </c>
      <c r="W18" s="203"/>
      <c r="X18" s="203" t="s">
        <v>160</v>
      </c>
      <c r="Y18" s="204"/>
      <c r="Z18" s="204"/>
      <c r="AA18" s="204"/>
      <c r="AB18" s="204"/>
      <c r="AC18" s="204"/>
      <c r="AD18" s="204"/>
      <c r="AE18" s="204"/>
      <c r="AF18" s="204"/>
      <c r="AG18" s="204" t="s">
        <v>394</v>
      </c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</row>
    <row r="19" spans="1:60" ht="12.8" outlineLevel="1">
      <c r="A19" s="210">
        <v>10</v>
      </c>
      <c r="B19" s="211" t="s">
        <v>546</v>
      </c>
      <c r="C19" s="212" t="s">
        <v>547</v>
      </c>
      <c r="D19" s="213" t="s">
        <v>237</v>
      </c>
      <c r="E19" s="214">
        <v>4</v>
      </c>
      <c r="F19" s="215"/>
      <c r="G19" s="216">
        <f>ROUND(E19*F19,2)</f>
        <v>0</v>
      </c>
      <c r="H19" s="202"/>
      <c r="I19" s="203">
        <f>ROUND(E19*H19,2)</f>
        <v>0</v>
      </c>
      <c r="J19" s="202"/>
      <c r="K19" s="203">
        <f>ROUND(E19*J19,2)</f>
        <v>0</v>
      </c>
      <c r="L19" s="203">
        <v>21</v>
      </c>
      <c r="M19" s="203">
        <f>G19*(1+L19/100)</f>
        <v>0</v>
      </c>
      <c r="N19" s="203">
        <v>0</v>
      </c>
      <c r="O19" s="203">
        <f>ROUND(E19*N19,2)</f>
        <v>0</v>
      </c>
      <c r="P19" s="203">
        <v>0</v>
      </c>
      <c r="Q19" s="203">
        <f>ROUND(E19*P19,2)</f>
        <v>0</v>
      </c>
      <c r="R19" s="203"/>
      <c r="S19" s="203" t="s">
        <v>238</v>
      </c>
      <c r="T19" s="203" t="s">
        <v>219</v>
      </c>
      <c r="U19" s="203">
        <v>0.65566</v>
      </c>
      <c r="V19" s="203">
        <f>ROUND(E19*U19,2)</f>
        <v>2.62</v>
      </c>
      <c r="W19" s="203"/>
      <c r="X19" s="203" t="s">
        <v>160</v>
      </c>
      <c r="Y19" s="204"/>
      <c r="Z19" s="204"/>
      <c r="AA19" s="204"/>
      <c r="AB19" s="204"/>
      <c r="AC19" s="204"/>
      <c r="AD19" s="204"/>
      <c r="AE19" s="204"/>
      <c r="AF19" s="204"/>
      <c r="AG19" s="204" t="s">
        <v>394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</row>
    <row r="20" spans="1:60" ht="12.8" outlineLevel="1">
      <c r="A20" s="210">
        <v>11</v>
      </c>
      <c r="B20" s="211" t="s">
        <v>411</v>
      </c>
      <c r="C20" s="212" t="s">
        <v>412</v>
      </c>
      <c r="D20" s="213" t="s">
        <v>181</v>
      </c>
      <c r="E20" s="214">
        <v>4</v>
      </c>
      <c r="F20" s="215"/>
      <c r="G20" s="216">
        <f>ROUND(E20*F20,2)</f>
        <v>0</v>
      </c>
      <c r="H20" s="202"/>
      <c r="I20" s="203">
        <f>ROUND(E20*H20,2)</f>
        <v>0</v>
      </c>
      <c r="J20" s="202"/>
      <c r="K20" s="203">
        <f>ROUND(E20*J20,2)</f>
        <v>0</v>
      </c>
      <c r="L20" s="203">
        <v>21</v>
      </c>
      <c r="M20" s="203">
        <f>G20*(1+L20/100)</f>
        <v>0</v>
      </c>
      <c r="N20" s="203">
        <v>0</v>
      </c>
      <c r="O20" s="203">
        <f>ROUND(E20*N20,2)</f>
        <v>0</v>
      </c>
      <c r="P20" s="203">
        <v>0</v>
      </c>
      <c r="Q20" s="203">
        <f>ROUND(E20*P20,2)</f>
        <v>0</v>
      </c>
      <c r="R20" s="203"/>
      <c r="S20" s="203" t="s">
        <v>238</v>
      </c>
      <c r="T20" s="203" t="s">
        <v>219</v>
      </c>
      <c r="U20" s="203">
        <v>0.425</v>
      </c>
      <c r="V20" s="203">
        <f>ROUND(E20*U20,2)</f>
        <v>1.7</v>
      </c>
      <c r="W20" s="203"/>
      <c r="X20" s="203" t="s">
        <v>160</v>
      </c>
      <c r="Y20" s="204"/>
      <c r="Z20" s="204"/>
      <c r="AA20" s="204"/>
      <c r="AB20" s="204"/>
      <c r="AC20" s="204"/>
      <c r="AD20" s="204"/>
      <c r="AE20" s="204"/>
      <c r="AF20" s="204"/>
      <c r="AG20" s="204" t="s">
        <v>394</v>
      </c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</row>
    <row r="21" spans="1:60" ht="12.8" outlineLevel="1">
      <c r="A21" s="210">
        <v>12</v>
      </c>
      <c r="B21" s="211" t="s">
        <v>413</v>
      </c>
      <c r="C21" s="212" t="s">
        <v>414</v>
      </c>
      <c r="D21" s="213" t="s">
        <v>237</v>
      </c>
      <c r="E21" s="214">
        <v>4</v>
      </c>
      <c r="F21" s="215"/>
      <c r="G21" s="216">
        <f>ROUND(E21*F21,2)</f>
        <v>0</v>
      </c>
      <c r="H21" s="202"/>
      <c r="I21" s="203">
        <f>ROUND(E21*H21,2)</f>
        <v>0</v>
      </c>
      <c r="J21" s="202"/>
      <c r="K21" s="203">
        <f>ROUND(E21*J21,2)</f>
        <v>0</v>
      </c>
      <c r="L21" s="203">
        <v>21</v>
      </c>
      <c r="M21" s="203">
        <f>G21*(1+L21/100)</f>
        <v>0</v>
      </c>
      <c r="N21" s="203">
        <v>0.00545</v>
      </c>
      <c r="O21" s="203">
        <f>ROUND(E21*N21,2)</f>
        <v>0.02</v>
      </c>
      <c r="P21" s="203">
        <v>0</v>
      </c>
      <c r="Q21" s="203">
        <f>ROUND(E21*P21,2)</f>
        <v>0</v>
      </c>
      <c r="R21" s="203"/>
      <c r="S21" s="203" t="s">
        <v>238</v>
      </c>
      <c r="T21" s="203" t="s">
        <v>219</v>
      </c>
      <c r="U21" s="203">
        <v>1.556</v>
      </c>
      <c r="V21" s="203">
        <f>ROUND(E21*U21,2)</f>
        <v>6.22</v>
      </c>
      <c r="W21" s="203"/>
      <c r="X21" s="203" t="s">
        <v>160</v>
      </c>
      <c r="Y21" s="204"/>
      <c r="Z21" s="204"/>
      <c r="AA21" s="204"/>
      <c r="AB21" s="204"/>
      <c r="AC21" s="204"/>
      <c r="AD21" s="204"/>
      <c r="AE21" s="204"/>
      <c r="AF21" s="204"/>
      <c r="AG21" s="204" t="s">
        <v>394</v>
      </c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</row>
    <row r="22" spans="1:60" ht="14.25" customHeight="1" outlineLevel="1">
      <c r="A22" s="210">
        <v>13</v>
      </c>
      <c r="B22" s="211" t="s">
        <v>415</v>
      </c>
      <c r="C22" s="212" t="s">
        <v>416</v>
      </c>
      <c r="D22" s="213" t="s">
        <v>178</v>
      </c>
      <c r="E22" s="214">
        <v>4</v>
      </c>
      <c r="F22" s="215"/>
      <c r="G22" s="216">
        <f>ROUND(E22*F22,2)</f>
        <v>0</v>
      </c>
      <c r="H22" s="202"/>
      <c r="I22" s="203">
        <f>ROUND(E22*H22,2)</f>
        <v>0</v>
      </c>
      <c r="J22" s="202"/>
      <c r="K22" s="203">
        <f>ROUND(E22*J22,2)</f>
        <v>0</v>
      </c>
      <c r="L22" s="203">
        <v>21</v>
      </c>
      <c r="M22" s="203">
        <f>G22*(1+L22/100)</f>
        <v>0</v>
      </c>
      <c r="N22" s="203">
        <v>2E-05</v>
      </c>
      <c r="O22" s="203">
        <f>ROUND(E22*N22,2)</f>
        <v>0</v>
      </c>
      <c r="P22" s="203">
        <v>0</v>
      </c>
      <c r="Q22" s="203">
        <f>ROUND(E22*P22,2)</f>
        <v>0</v>
      </c>
      <c r="R22" s="203"/>
      <c r="S22" s="203" t="s">
        <v>238</v>
      </c>
      <c r="T22" s="203" t="s">
        <v>219</v>
      </c>
      <c r="U22" s="203">
        <v>0.135</v>
      </c>
      <c r="V22" s="203">
        <f>ROUND(E22*U22,2)</f>
        <v>0.54</v>
      </c>
      <c r="W22" s="203"/>
      <c r="X22" s="203" t="s">
        <v>160</v>
      </c>
      <c r="Y22" s="204"/>
      <c r="Z22" s="204"/>
      <c r="AA22" s="204"/>
      <c r="AB22" s="204"/>
      <c r="AC22" s="204"/>
      <c r="AD22" s="204"/>
      <c r="AE22" s="204"/>
      <c r="AF22" s="204"/>
      <c r="AG22" s="204" t="s">
        <v>394</v>
      </c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</row>
    <row r="23" spans="1:60" ht="12.8" outlineLevel="1">
      <c r="A23" s="210">
        <v>14</v>
      </c>
      <c r="B23" s="211" t="s">
        <v>417</v>
      </c>
      <c r="C23" s="212" t="s">
        <v>418</v>
      </c>
      <c r="D23" s="213" t="s">
        <v>181</v>
      </c>
      <c r="E23" s="214">
        <v>2</v>
      </c>
      <c r="F23" s="215"/>
      <c r="G23" s="216">
        <f>ROUND(E23*F23,2)</f>
        <v>0</v>
      </c>
      <c r="H23" s="202"/>
      <c r="I23" s="203">
        <f>ROUND(E23*H23,2)</f>
        <v>0</v>
      </c>
      <c r="J23" s="202"/>
      <c r="K23" s="203">
        <f>ROUND(E23*J23,2)</f>
        <v>0</v>
      </c>
      <c r="L23" s="203">
        <v>21</v>
      </c>
      <c r="M23" s="203">
        <f>G23*(1+L23/100)</f>
        <v>0</v>
      </c>
      <c r="N23" s="203">
        <v>0.00041</v>
      </c>
      <c r="O23" s="203">
        <f>ROUND(E23*N23,2)</f>
        <v>0</v>
      </c>
      <c r="P23" s="203">
        <v>0</v>
      </c>
      <c r="Q23" s="203">
        <f>ROUND(E23*P23,2)</f>
        <v>0</v>
      </c>
      <c r="R23" s="203"/>
      <c r="S23" s="203" t="s">
        <v>238</v>
      </c>
      <c r="T23" s="203" t="s">
        <v>219</v>
      </c>
      <c r="U23" s="203">
        <v>0.508</v>
      </c>
      <c r="V23" s="203">
        <f>ROUND(E23*U23,2)</f>
        <v>1.02</v>
      </c>
      <c r="W23" s="203"/>
      <c r="X23" s="203" t="s">
        <v>160</v>
      </c>
      <c r="Y23" s="204"/>
      <c r="Z23" s="204"/>
      <c r="AA23" s="204"/>
      <c r="AB23" s="204"/>
      <c r="AC23" s="204"/>
      <c r="AD23" s="204"/>
      <c r="AE23" s="204"/>
      <c r="AF23" s="204"/>
      <c r="AG23" s="204" t="s">
        <v>394</v>
      </c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</row>
    <row r="24" spans="1:60" ht="12.8" outlineLevel="1">
      <c r="A24" s="210">
        <v>15</v>
      </c>
      <c r="B24" s="211" t="s">
        <v>421</v>
      </c>
      <c r="C24" s="212" t="s">
        <v>422</v>
      </c>
      <c r="D24" s="213" t="s">
        <v>178</v>
      </c>
      <c r="E24" s="214">
        <v>4</v>
      </c>
      <c r="F24" s="215"/>
      <c r="G24" s="216">
        <f>ROUND(E24*F24,2)</f>
        <v>0</v>
      </c>
      <c r="H24" s="202"/>
      <c r="I24" s="203">
        <f>ROUND(E24*H24,2)</f>
        <v>0</v>
      </c>
      <c r="J24" s="202"/>
      <c r="K24" s="203">
        <f>ROUND(E24*J24,2)</f>
        <v>0</v>
      </c>
      <c r="L24" s="203">
        <v>21</v>
      </c>
      <c r="M24" s="203">
        <f>G24*(1+L24/100)</f>
        <v>0</v>
      </c>
      <c r="N24" s="203">
        <v>0</v>
      </c>
      <c r="O24" s="203">
        <f>ROUND(E24*N24,2)</f>
        <v>0</v>
      </c>
      <c r="P24" s="203">
        <v>0</v>
      </c>
      <c r="Q24" s="203">
        <f>ROUND(E24*P24,2)</f>
        <v>0</v>
      </c>
      <c r="R24" s="203"/>
      <c r="S24" s="203" t="s">
        <v>238</v>
      </c>
      <c r="T24" s="203" t="s">
        <v>219</v>
      </c>
      <c r="U24" s="203">
        <v>0.031</v>
      </c>
      <c r="V24" s="203">
        <f>ROUND(E24*U24,2)</f>
        <v>0.12</v>
      </c>
      <c r="W24" s="203"/>
      <c r="X24" s="203" t="s">
        <v>160</v>
      </c>
      <c r="Y24" s="204"/>
      <c r="Z24" s="204"/>
      <c r="AA24" s="204"/>
      <c r="AB24" s="204"/>
      <c r="AC24" s="204"/>
      <c r="AD24" s="204"/>
      <c r="AE24" s="204"/>
      <c r="AF24" s="204"/>
      <c r="AG24" s="204" t="s">
        <v>394</v>
      </c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</row>
    <row r="25" spans="1:60" ht="12.8" outlineLevel="1">
      <c r="A25" s="210">
        <v>16</v>
      </c>
      <c r="B25" s="211" t="s">
        <v>423</v>
      </c>
      <c r="C25" s="212" t="s">
        <v>424</v>
      </c>
      <c r="D25" s="213" t="s">
        <v>178</v>
      </c>
      <c r="E25" s="214">
        <v>4</v>
      </c>
      <c r="F25" s="215"/>
      <c r="G25" s="216">
        <f>ROUND(E25*F25,2)</f>
        <v>0</v>
      </c>
      <c r="H25" s="202"/>
      <c r="I25" s="203">
        <f>ROUND(E25*H25,2)</f>
        <v>0</v>
      </c>
      <c r="J25" s="202"/>
      <c r="K25" s="203">
        <f>ROUND(E25*J25,2)</f>
        <v>0</v>
      </c>
      <c r="L25" s="203">
        <v>21</v>
      </c>
      <c r="M25" s="203">
        <f>G25*(1+L25/100)</f>
        <v>0</v>
      </c>
      <c r="N25" s="203">
        <v>1E-05</v>
      </c>
      <c r="O25" s="203">
        <f>ROUND(E25*N25,2)</f>
        <v>0</v>
      </c>
      <c r="P25" s="203">
        <v>0</v>
      </c>
      <c r="Q25" s="203">
        <f>ROUND(E25*P25,2)</f>
        <v>0</v>
      </c>
      <c r="R25" s="203"/>
      <c r="S25" s="203" t="s">
        <v>238</v>
      </c>
      <c r="T25" s="203" t="s">
        <v>219</v>
      </c>
      <c r="U25" s="203">
        <v>0.062</v>
      </c>
      <c r="V25" s="203">
        <f>ROUND(E25*U25,2)</f>
        <v>0.25</v>
      </c>
      <c r="W25" s="203"/>
      <c r="X25" s="203" t="s">
        <v>160</v>
      </c>
      <c r="Y25" s="204"/>
      <c r="Z25" s="204"/>
      <c r="AA25" s="204"/>
      <c r="AB25" s="204"/>
      <c r="AC25" s="204"/>
      <c r="AD25" s="204"/>
      <c r="AE25" s="204"/>
      <c r="AF25" s="204"/>
      <c r="AG25" s="204" t="s">
        <v>394</v>
      </c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</row>
    <row r="26" spans="1:60" ht="12.8" outlineLevel="1">
      <c r="A26" s="210">
        <v>17</v>
      </c>
      <c r="B26" s="211" t="s">
        <v>425</v>
      </c>
      <c r="C26" s="212" t="s">
        <v>426</v>
      </c>
      <c r="D26" s="213" t="s">
        <v>210</v>
      </c>
      <c r="E26" s="214">
        <v>0.038</v>
      </c>
      <c r="F26" s="215"/>
      <c r="G26" s="216">
        <f>ROUND(E26*F26,2)</f>
        <v>0</v>
      </c>
      <c r="H26" s="202"/>
      <c r="I26" s="203">
        <f>ROUND(E26*H26,2)</f>
        <v>0</v>
      </c>
      <c r="J26" s="202"/>
      <c r="K26" s="203">
        <f>ROUND(E26*J26,2)</f>
        <v>0</v>
      </c>
      <c r="L26" s="203">
        <v>21</v>
      </c>
      <c r="M26" s="203">
        <f>G26*(1+L26/100)</f>
        <v>0</v>
      </c>
      <c r="N26" s="203">
        <v>0</v>
      </c>
      <c r="O26" s="203">
        <f>ROUND(E26*N26,2)</f>
        <v>0</v>
      </c>
      <c r="P26" s="203">
        <v>0</v>
      </c>
      <c r="Q26" s="203">
        <f>ROUND(E26*P26,2)</f>
        <v>0</v>
      </c>
      <c r="R26" s="203"/>
      <c r="S26" s="203" t="s">
        <v>238</v>
      </c>
      <c r="T26" s="203" t="s">
        <v>219</v>
      </c>
      <c r="U26" s="203">
        <v>1.374</v>
      </c>
      <c r="V26" s="203">
        <f>ROUND(E26*U26,2)</f>
        <v>0.05</v>
      </c>
      <c r="W26" s="203"/>
      <c r="X26" s="203" t="s">
        <v>160</v>
      </c>
      <c r="Y26" s="204"/>
      <c r="Z26" s="204"/>
      <c r="AA26" s="204"/>
      <c r="AB26" s="204"/>
      <c r="AC26" s="204"/>
      <c r="AD26" s="204"/>
      <c r="AE26" s="204"/>
      <c r="AF26" s="204"/>
      <c r="AG26" s="204" t="s">
        <v>394</v>
      </c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</row>
    <row r="27" spans="1:33" ht="12.8">
      <c r="A27" s="187" t="s">
        <v>154</v>
      </c>
      <c r="B27" s="188" t="s">
        <v>100</v>
      </c>
      <c r="C27" s="189" t="s">
        <v>101</v>
      </c>
      <c r="D27" s="190"/>
      <c r="E27" s="191"/>
      <c r="F27" s="192"/>
      <c r="G27" s="193">
        <f>SUMIF(AG28:AG36,"&lt;&gt;NOR",G28:G36)</f>
        <v>0</v>
      </c>
      <c r="H27" s="194"/>
      <c r="I27" s="194">
        <f>SUM(I28:I36)</f>
        <v>0</v>
      </c>
      <c r="J27" s="194"/>
      <c r="K27" s="194">
        <f>SUM(K28:K36)</f>
        <v>0</v>
      </c>
      <c r="L27" s="194"/>
      <c r="M27" s="194">
        <f>SUM(M28:M36)</f>
        <v>0</v>
      </c>
      <c r="N27" s="194"/>
      <c r="O27" s="194">
        <f>SUM(O28:O36)</f>
        <v>0.03</v>
      </c>
      <c r="P27" s="194"/>
      <c r="Q27" s="194">
        <f>SUM(Q28:Q36)</f>
        <v>0.08</v>
      </c>
      <c r="R27" s="194"/>
      <c r="S27" s="194"/>
      <c r="T27" s="194"/>
      <c r="U27" s="194"/>
      <c r="V27" s="194">
        <f>SUM(V28:V36)</f>
        <v>8.91</v>
      </c>
      <c r="W27" s="194"/>
      <c r="X27" s="194"/>
      <c r="AG27" t="s">
        <v>155</v>
      </c>
    </row>
    <row r="28" spans="1:60" ht="12.8" outlineLevel="1">
      <c r="A28" s="210">
        <v>18</v>
      </c>
      <c r="B28" s="211" t="s">
        <v>433</v>
      </c>
      <c r="C28" s="212" t="s">
        <v>434</v>
      </c>
      <c r="D28" s="213" t="s">
        <v>237</v>
      </c>
      <c r="E28" s="214">
        <v>4</v>
      </c>
      <c r="F28" s="215"/>
      <c r="G28" s="216">
        <f>ROUND(E28*F28,2)</f>
        <v>0</v>
      </c>
      <c r="H28" s="202"/>
      <c r="I28" s="203">
        <f>ROUND(E28*H28,2)</f>
        <v>0</v>
      </c>
      <c r="J28" s="202"/>
      <c r="K28" s="203">
        <f>ROUND(E28*J28,2)</f>
        <v>0</v>
      </c>
      <c r="L28" s="203">
        <v>21</v>
      </c>
      <c r="M28" s="203">
        <f>G28*(1+L28/100)</f>
        <v>0</v>
      </c>
      <c r="N28" s="203">
        <v>0</v>
      </c>
      <c r="O28" s="203">
        <f>ROUND(E28*N28,2)</f>
        <v>0</v>
      </c>
      <c r="P28" s="203">
        <v>0.01946</v>
      </c>
      <c r="Q28" s="203">
        <f>ROUND(E28*P28,2)</f>
        <v>0.08</v>
      </c>
      <c r="R28" s="203"/>
      <c r="S28" s="203" t="s">
        <v>238</v>
      </c>
      <c r="T28" s="203" t="s">
        <v>219</v>
      </c>
      <c r="U28" s="203">
        <v>0.382</v>
      </c>
      <c r="V28" s="203">
        <f>ROUND(E28*U28,2)</f>
        <v>1.53</v>
      </c>
      <c r="W28" s="203"/>
      <c r="X28" s="203" t="s">
        <v>160</v>
      </c>
      <c r="Y28" s="204"/>
      <c r="Z28" s="204"/>
      <c r="AA28" s="204"/>
      <c r="AB28" s="204"/>
      <c r="AC28" s="204"/>
      <c r="AD28" s="204"/>
      <c r="AE28" s="204"/>
      <c r="AF28" s="204"/>
      <c r="AG28" s="204" t="s">
        <v>394</v>
      </c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</row>
    <row r="29" spans="1:60" ht="12.8" outlineLevel="1">
      <c r="A29" s="210">
        <v>19</v>
      </c>
      <c r="B29" s="211" t="s">
        <v>548</v>
      </c>
      <c r="C29" s="212" t="s">
        <v>549</v>
      </c>
      <c r="D29" s="213" t="s">
        <v>237</v>
      </c>
      <c r="E29" s="214">
        <v>2</v>
      </c>
      <c r="F29" s="215"/>
      <c r="G29" s="216">
        <f>ROUND(E29*F29,2)</f>
        <v>0</v>
      </c>
      <c r="H29" s="202"/>
      <c r="I29" s="203">
        <f>ROUND(E29*H29,2)</f>
        <v>0</v>
      </c>
      <c r="J29" s="202"/>
      <c r="K29" s="203">
        <f>ROUND(E29*J29,2)</f>
        <v>0</v>
      </c>
      <c r="L29" s="203">
        <v>21</v>
      </c>
      <c r="M29" s="203">
        <f>G29*(1+L29/100)</f>
        <v>0</v>
      </c>
      <c r="N29" s="203">
        <v>0</v>
      </c>
      <c r="O29" s="203">
        <f>ROUND(E29*N29,2)</f>
        <v>0</v>
      </c>
      <c r="P29" s="203">
        <v>0.00156</v>
      </c>
      <c r="Q29" s="203">
        <f>ROUND(E29*P29,2)</f>
        <v>0</v>
      </c>
      <c r="R29" s="203"/>
      <c r="S29" s="203" t="s">
        <v>238</v>
      </c>
      <c r="T29" s="203" t="s">
        <v>219</v>
      </c>
      <c r="U29" s="203">
        <v>0.217</v>
      </c>
      <c r="V29" s="203">
        <f>ROUND(E29*U29,2)</f>
        <v>0.43</v>
      </c>
      <c r="W29" s="203"/>
      <c r="X29" s="203" t="s">
        <v>160</v>
      </c>
      <c r="Y29" s="204"/>
      <c r="Z29" s="204"/>
      <c r="AA29" s="204"/>
      <c r="AB29" s="204"/>
      <c r="AC29" s="204"/>
      <c r="AD29" s="204"/>
      <c r="AE29" s="204"/>
      <c r="AF29" s="204"/>
      <c r="AG29" s="204" t="s">
        <v>394</v>
      </c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</row>
    <row r="30" spans="1:60" ht="12.8" outlineLevel="1">
      <c r="A30" s="210">
        <v>20</v>
      </c>
      <c r="B30" s="211" t="s">
        <v>429</v>
      </c>
      <c r="C30" s="212" t="s">
        <v>430</v>
      </c>
      <c r="D30" s="213" t="s">
        <v>237</v>
      </c>
      <c r="E30" s="214">
        <v>1</v>
      </c>
      <c r="F30" s="215"/>
      <c r="G30" s="216">
        <f>ROUND(E30*F30,2)</f>
        <v>0</v>
      </c>
      <c r="H30" s="202"/>
      <c r="I30" s="203">
        <f>ROUND(E30*H30,2)</f>
        <v>0</v>
      </c>
      <c r="J30" s="202"/>
      <c r="K30" s="203">
        <f>ROUND(E30*J30,2)</f>
        <v>0</v>
      </c>
      <c r="L30" s="203">
        <v>21</v>
      </c>
      <c r="M30" s="203">
        <f>G30*(1+L30/100)</f>
        <v>0</v>
      </c>
      <c r="N30" s="203">
        <v>0.01421</v>
      </c>
      <c r="O30" s="203">
        <f>ROUND(E30*N30,2)</f>
        <v>0.01</v>
      </c>
      <c r="P30" s="203">
        <v>0</v>
      </c>
      <c r="Q30" s="203">
        <f>ROUND(E30*P30,2)</f>
        <v>0</v>
      </c>
      <c r="R30" s="203"/>
      <c r="S30" s="203" t="s">
        <v>238</v>
      </c>
      <c r="T30" s="203" t="s">
        <v>219</v>
      </c>
      <c r="U30" s="203">
        <v>1.189</v>
      </c>
      <c r="V30" s="203">
        <f>ROUND(E30*U30,2)</f>
        <v>1.19</v>
      </c>
      <c r="W30" s="203"/>
      <c r="X30" s="203" t="s">
        <v>160</v>
      </c>
      <c r="Y30" s="204"/>
      <c r="Z30" s="204"/>
      <c r="AA30" s="204"/>
      <c r="AB30" s="204"/>
      <c r="AC30" s="204"/>
      <c r="AD30" s="204"/>
      <c r="AE30" s="204"/>
      <c r="AF30" s="204"/>
      <c r="AG30" s="204" t="s">
        <v>394</v>
      </c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</row>
    <row r="31" spans="1:60" ht="12.8" outlineLevel="1">
      <c r="A31" s="210">
        <v>21</v>
      </c>
      <c r="B31" s="211" t="s">
        <v>439</v>
      </c>
      <c r="C31" s="212" t="s">
        <v>440</v>
      </c>
      <c r="D31" s="213" t="s">
        <v>181</v>
      </c>
      <c r="E31" s="214">
        <v>1</v>
      </c>
      <c r="F31" s="215"/>
      <c r="G31" s="216">
        <f>ROUND(E31*F31,2)</f>
        <v>0</v>
      </c>
      <c r="H31" s="202"/>
      <c r="I31" s="203">
        <f>ROUND(E31*H31,2)</f>
        <v>0</v>
      </c>
      <c r="J31" s="202"/>
      <c r="K31" s="203">
        <f>ROUND(E31*J31,2)</f>
        <v>0</v>
      </c>
      <c r="L31" s="203">
        <v>21</v>
      </c>
      <c r="M31" s="203">
        <f>G31*(1+L31/100)</f>
        <v>0</v>
      </c>
      <c r="N31" s="203">
        <v>0.00141</v>
      </c>
      <c r="O31" s="203">
        <f>ROUND(E31*N31,2)</f>
        <v>0</v>
      </c>
      <c r="P31" s="203">
        <v>0</v>
      </c>
      <c r="Q31" s="203">
        <f>ROUND(E31*P31,2)</f>
        <v>0</v>
      </c>
      <c r="R31" s="203"/>
      <c r="S31" s="203" t="s">
        <v>238</v>
      </c>
      <c r="T31" s="203" t="s">
        <v>219</v>
      </c>
      <c r="U31" s="203">
        <v>2.46922</v>
      </c>
      <c r="V31" s="203">
        <f>ROUND(E31*U31,2)</f>
        <v>2.47</v>
      </c>
      <c r="W31" s="203"/>
      <c r="X31" s="203" t="s">
        <v>160</v>
      </c>
      <c r="Y31" s="204"/>
      <c r="Z31" s="204"/>
      <c r="AA31" s="204"/>
      <c r="AB31" s="204"/>
      <c r="AC31" s="204"/>
      <c r="AD31" s="204"/>
      <c r="AE31" s="204"/>
      <c r="AF31" s="204"/>
      <c r="AG31" s="204" t="s">
        <v>394</v>
      </c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</row>
    <row r="32" spans="1:60" ht="12.8" outlineLevel="1">
      <c r="A32" s="210">
        <v>22</v>
      </c>
      <c r="B32" s="211" t="s">
        <v>445</v>
      </c>
      <c r="C32" s="212" t="s">
        <v>550</v>
      </c>
      <c r="D32" s="213" t="s">
        <v>181</v>
      </c>
      <c r="E32" s="214">
        <v>2</v>
      </c>
      <c r="F32" s="215"/>
      <c r="G32" s="216">
        <f>ROUND(E32*F32,2)</f>
        <v>0</v>
      </c>
      <c r="H32" s="202"/>
      <c r="I32" s="203">
        <f>ROUND(E32*H32,2)</f>
        <v>0</v>
      </c>
      <c r="J32" s="202"/>
      <c r="K32" s="203">
        <f>ROUND(E32*J32,2)</f>
        <v>0</v>
      </c>
      <c r="L32" s="203">
        <v>21</v>
      </c>
      <c r="M32" s="203">
        <f>G32*(1+L32/100)</f>
        <v>0</v>
      </c>
      <c r="N32" s="203">
        <v>0</v>
      </c>
      <c r="O32" s="203">
        <f>ROUND(E32*N32,2)</f>
        <v>0</v>
      </c>
      <c r="P32" s="203">
        <v>0</v>
      </c>
      <c r="Q32" s="203">
        <f>ROUND(E32*P32,2)</f>
        <v>0</v>
      </c>
      <c r="R32" s="203"/>
      <c r="S32" s="203" t="s">
        <v>238</v>
      </c>
      <c r="T32" s="203" t="s">
        <v>219</v>
      </c>
      <c r="U32" s="203">
        <v>0.485</v>
      </c>
      <c r="V32" s="203">
        <f>ROUND(E32*U32,2)</f>
        <v>0.97</v>
      </c>
      <c r="W32" s="203"/>
      <c r="X32" s="203" t="s">
        <v>160</v>
      </c>
      <c r="Y32" s="204"/>
      <c r="Z32" s="204"/>
      <c r="AA32" s="204"/>
      <c r="AB32" s="204"/>
      <c r="AC32" s="204"/>
      <c r="AD32" s="204"/>
      <c r="AE32" s="204"/>
      <c r="AF32" s="204"/>
      <c r="AG32" s="204" t="s">
        <v>394</v>
      </c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</row>
    <row r="33" spans="1:60" ht="12.8" outlineLevel="1">
      <c r="A33" s="210">
        <v>23</v>
      </c>
      <c r="B33" s="211" t="s">
        <v>551</v>
      </c>
      <c r="C33" s="212" t="s">
        <v>552</v>
      </c>
      <c r="D33" s="213" t="s">
        <v>181</v>
      </c>
      <c r="E33" s="214">
        <v>2</v>
      </c>
      <c r="F33" s="215"/>
      <c r="G33" s="216">
        <f>ROUND(E33*F33,2)</f>
        <v>0</v>
      </c>
      <c r="H33" s="202"/>
      <c r="I33" s="203">
        <f>ROUND(E33*H33,2)</f>
        <v>0</v>
      </c>
      <c r="J33" s="202"/>
      <c r="K33" s="203">
        <f>ROUND(E33*J33,2)</f>
        <v>0</v>
      </c>
      <c r="L33" s="203">
        <v>21</v>
      </c>
      <c r="M33" s="203">
        <f>G33*(1+L33/100)</f>
        <v>0</v>
      </c>
      <c r="N33" s="203">
        <v>4E-05</v>
      </c>
      <c r="O33" s="203">
        <f>ROUND(E33*N33,2)</f>
        <v>0</v>
      </c>
      <c r="P33" s="203">
        <v>0</v>
      </c>
      <c r="Q33" s="203">
        <f>ROUND(E33*P33,2)</f>
        <v>0</v>
      </c>
      <c r="R33" s="203"/>
      <c r="S33" s="203" t="s">
        <v>238</v>
      </c>
      <c r="T33" s="203" t="s">
        <v>219</v>
      </c>
      <c r="U33" s="203">
        <v>0.45</v>
      </c>
      <c r="V33" s="203">
        <f>ROUND(E33*U33,2)</f>
        <v>0.9</v>
      </c>
      <c r="W33" s="203"/>
      <c r="X33" s="203" t="s">
        <v>235</v>
      </c>
      <c r="Y33" s="204"/>
      <c r="Z33" s="204"/>
      <c r="AA33" s="204"/>
      <c r="AB33" s="204"/>
      <c r="AC33" s="204"/>
      <c r="AD33" s="204"/>
      <c r="AE33" s="204"/>
      <c r="AF33" s="204"/>
      <c r="AG33" s="204" t="s">
        <v>470</v>
      </c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</row>
    <row r="34" spans="1:60" ht="12.8" outlineLevel="1">
      <c r="A34" s="210">
        <v>24</v>
      </c>
      <c r="B34" s="211" t="s">
        <v>553</v>
      </c>
      <c r="C34" s="212" t="s">
        <v>554</v>
      </c>
      <c r="D34" s="213" t="s">
        <v>237</v>
      </c>
      <c r="E34" s="214">
        <v>1</v>
      </c>
      <c r="F34" s="215"/>
      <c r="G34" s="216">
        <f>ROUND(E34*F34,2)</f>
        <v>0</v>
      </c>
      <c r="H34" s="202"/>
      <c r="I34" s="203">
        <f>ROUND(E34*H34,2)</f>
        <v>0</v>
      </c>
      <c r="J34" s="202"/>
      <c r="K34" s="203">
        <f>ROUND(E34*J34,2)</f>
        <v>0</v>
      </c>
      <c r="L34" s="203">
        <v>21</v>
      </c>
      <c r="M34" s="203">
        <f>G34*(1+L34/100)</f>
        <v>0</v>
      </c>
      <c r="N34" s="203">
        <v>0.02131</v>
      </c>
      <c r="O34" s="203">
        <f>ROUND(E34*N34,2)</f>
        <v>0.02</v>
      </c>
      <c r="P34" s="203">
        <v>0</v>
      </c>
      <c r="Q34" s="203">
        <f>ROUND(E34*P34,2)</f>
        <v>0</v>
      </c>
      <c r="R34" s="203"/>
      <c r="S34" s="203" t="s">
        <v>238</v>
      </c>
      <c r="T34" s="203" t="s">
        <v>219</v>
      </c>
      <c r="U34" s="203">
        <v>0.851</v>
      </c>
      <c r="V34" s="203">
        <f>ROUND(E34*U34,2)</f>
        <v>0.85</v>
      </c>
      <c r="W34" s="203"/>
      <c r="X34" s="203" t="s">
        <v>160</v>
      </c>
      <c r="Y34" s="204"/>
      <c r="Z34" s="204"/>
      <c r="AA34" s="204"/>
      <c r="AB34" s="204"/>
      <c r="AC34" s="204"/>
      <c r="AD34" s="204"/>
      <c r="AE34" s="204"/>
      <c r="AF34" s="204"/>
      <c r="AG34" s="204" t="s">
        <v>394</v>
      </c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</row>
    <row r="35" spans="1:60" ht="12.8" outlineLevel="1">
      <c r="A35" s="210">
        <v>25</v>
      </c>
      <c r="B35" s="211" t="s">
        <v>555</v>
      </c>
      <c r="C35" s="212" t="s">
        <v>556</v>
      </c>
      <c r="D35" s="213" t="s">
        <v>237</v>
      </c>
      <c r="E35" s="214">
        <v>1</v>
      </c>
      <c r="F35" s="215"/>
      <c r="G35" s="216">
        <f>ROUND(E35*F35,2)</f>
        <v>0</v>
      </c>
      <c r="H35" s="202"/>
      <c r="I35" s="203">
        <f>ROUND(E35*H35,2)</f>
        <v>0</v>
      </c>
      <c r="J35" s="202"/>
      <c r="K35" s="203">
        <f>ROUND(E35*J35,2)</f>
        <v>0</v>
      </c>
      <c r="L35" s="203">
        <v>21</v>
      </c>
      <c r="M35" s="203">
        <f>G35*(1+L35/100)</f>
        <v>0</v>
      </c>
      <c r="N35" s="203">
        <v>0.00072</v>
      </c>
      <c r="O35" s="203">
        <f>ROUND(E35*N35,2)</f>
        <v>0</v>
      </c>
      <c r="P35" s="203">
        <v>0</v>
      </c>
      <c r="Q35" s="203">
        <f>ROUND(E35*P35,2)</f>
        <v>0</v>
      </c>
      <c r="R35" s="203"/>
      <c r="S35" s="203" t="s">
        <v>238</v>
      </c>
      <c r="T35" s="203" t="s">
        <v>219</v>
      </c>
      <c r="U35" s="203">
        <v>0.506</v>
      </c>
      <c r="V35" s="203">
        <f>ROUND(E35*U35,2)</f>
        <v>0.51</v>
      </c>
      <c r="W35" s="203"/>
      <c r="X35" s="203" t="s">
        <v>160</v>
      </c>
      <c r="Y35" s="204"/>
      <c r="Z35" s="204"/>
      <c r="AA35" s="204"/>
      <c r="AB35" s="204"/>
      <c r="AC35" s="204"/>
      <c r="AD35" s="204"/>
      <c r="AE35" s="204"/>
      <c r="AF35" s="204"/>
      <c r="AG35" s="204" t="s">
        <v>394</v>
      </c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</row>
    <row r="36" spans="1:60" ht="12.8" outlineLevel="1">
      <c r="A36" s="195">
        <v>26</v>
      </c>
      <c r="B36" s="196" t="s">
        <v>319</v>
      </c>
      <c r="C36" s="197" t="s">
        <v>320</v>
      </c>
      <c r="D36" s="198" t="s">
        <v>210</v>
      </c>
      <c r="E36" s="199">
        <v>0.038</v>
      </c>
      <c r="F36" s="200"/>
      <c r="G36" s="201">
        <f>ROUND(E36*F36,2)</f>
        <v>0</v>
      </c>
      <c r="H36" s="202"/>
      <c r="I36" s="203">
        <f>ROUND(E36*H36,2)</f>
        <v>0</v>
      </c>
      <c r="J36" s="202"/>
      <c r="K36" s="203">
        <f>ROUND(E36*J36,2)</f>
        <v>0</v>
      </c>
      <c r="L36" s="203">
        <v>21</v>
      </c>
      <c r="M36" s="203">
        <f>G36*(1+L36/100)</f>
        <v>0</v>
      </c>
      <c r="N36" s="203">
        <v>0</v>
      </c>
      <c r="O36" s="203">
        <f>ROUND(E36*N36,2)</f>
        <v>0</v>
      </c>
      <c r="P36" s="203">
        <v>0</v>
      </c>
      <c r="Q36" s="203">
        <f>ROUND(E36*P36,2)</f>
        <v>0</v>
      </c>
      <c r="R36" s="203"/>
      <c r="S36" s="203" t="s">
        <v>238</v>
      </c>
      <c r="T36" s="203" t="s">
        <v>219</v>
      </c>
      <c r="U36" s="203">
        <v>1.517</v>
      </c>
      <c r="V36" s="203">
        <f>ROUND(E36*U36,2)</f>
        <v>0.06</v>
      </c>
      <c r="W36" s="203"/>
      <c r="X36" s="203" t="s">
        <v>160</v>
      </c>
      <c r="Y36" s="204"/>
      <c r="Z36" s="204"/>
      <c r="AA36" s="204"/>
      <c r="AB36" s="204"/>
      <c r="AC36" s="204"/>
      <c r="AD36" s="204"/>
      <c r="AE36" s="204"/>
      <c r="AF36" s="204"/>
      <c r="AG36" s="204" t="s">
        <v>394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</row>
    <row r="37" spans="1:33" ht="12.8">
      <c r="A37" s="164"/>
      <c r="B37" s="170"/>
      <c r="C37" s="220"/>
      <c r="D37" s="172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AE37">
        <v>15</v>
      </c>
      <c r="AF37">
        <v>21</v>
      </c>
      <c r="AG37" t="s">
        <v>141</v>
      </c>
    </row>
    <row r="38" spans="1:33" ht="12.8">
      <c r="A38" s="221"/>
      <c r="B38" s="222" t="s">
        <v>20</v>
      </c>
      <c r="C38" s="223"/>
      <c r="D38" s="224"/>
      <c r="E38" s="225"/>
      <c r="F38" s="225"/>
      <c r="G38" s="226">
        <f>G8+G16+G27</f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AE38">
        <f>SUMIF(L7:L36,AE37,G7:G36)</f>
        <v>0</v>
      </c>
      <c r="AF38">
        <f>SUMIF(L7:L36,AF37,G7:G36)</f>
        <v>0</v>
      </c>
      <c r="AG38" t="s">
        <v>242</v>
      </c>
    </row>
    <row r="39" spans="1:24" ht="12.8">
      <c r="A39" s="164"/>
      <c r="B39" s="170"/>
      <c r="C39" s="220"/>
      <c r="D39" s="172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ht="12.8">
      <c r="A40" s="164"/>
      <c r="B40" s="170"/>
      <c r="C40" s="220"/>
      <c r="D40" s="172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12.8">
      <c r="A41" s="227" t="s">
        <v>243</v>
      </c>
      <c r="B41" s="227"/>
      <c r="C41" s="227"/>
      <c r="D41" s="172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33" ht="12.8">
      <c r="A42" s="228"/>
      <c r="B42" s="228"/>
      <c r="C42" s="228"/>
      <c r="D42" s="228"/>
      <c r="E42" s="228"/>
      <c r="F42" s="228"/>
      <c r="G42" s="228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AG42" t="s">
        <v>244</v>
      </c>
    </row>
    <row r="43" spans="1:24" ht="12.8">
      <c r="A43" s="228"/>
      <c r="B43" s="228"/>
      <c r="C43" s="228"/>
      <c r="D43" s="228"/>
      <c r="E43" s="228"/>
      <c r="F43" s="228"/>
      <c r="G43" s="228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12.8">
      <c r="A44" s="228"/>
      <c r="B44" s="228"/>
      <c r="C44" s="228"/>
      <c r="D44" s="228"/>
      <c r="E44" s="228"/>
      <c r="F44" s="228"/>
      <c r="G44" s="228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12.8">
      <c r="A45" s="228"/>
      <c r="B45" s="228"/>
      <c r="C45" s="228"/>
      <c r="D45" s="228"/>
      <c r="E45" s="228"/>
      <c r="F45" s="228"/>
      <c r="G45" s="228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12.8">
      <c r="A46" s="228"/>
      <c r="B46" s="228"/>
      <c r="C46" s="228"/>
      <c r="D46" s="228"/>
      <c r="E46" s="228"/>
      <c r="F46" s="228"/>
      <c r="G46" s="228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ht="12.8">
      <c r="A47" s="164"/>
      <c r="B47" s="170"/>
      <c r="C47" s="220"/>
      <c r="D47" s="172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3:33" ht="12.8">
      <c r="C48" s="229"/>
      <c r="D48" s="112"/>
      <c r="AG48" t="s">
        <v>245</v>
      </c>
    </row>
    <row r="49" ht="12.8">
      <c r="D49" s="112"/>
    </row>
    <row r="50" ht="12.8">
      <c r="D50" s="112"/>
    </row>
    <row r="51" ht="12.8">
      <c r="D51" s="112"/>
    </row>
    <row r="52" ht="12.8">
      <c r="D52" s="112"/>
    </row>
    <row r="53" ht="12.8">
      <c r="D53" s="112"/>
    </row>
    <row r="54" ht="12.8">
      <c r="D54" s="112"/>
    </row>
    <row r="55" ht="12.8">
      <c r="D55" s="112"/>
    </row>
    <row r="56" ht="12.8">
      <c r="D56" s="112"/>
    </row>
    <row r="57" ht="12.8">
      <c r="D57" s="112"/>
    </row>
    <row r="58" ht="12.8">
      <c r="D58" s="112"/>
    </row>
    <row r="59" ht="12.8">
      <c r="D59" s="112"/>
    </row>
    <row r="60" ht="12.8">
      <c r="D60" s="112"/>
    </row>
    <row r="61" ht="12.8">
      <c r="D61" s="112"/>
    </row>
    <row r="62" ht="12.8">
      <c r="D62" s="112"/>
    </row>
    <row r="63" ht="12.8">
      <c r="D63" s="112"/>
    </row>
    <row r="64" ht="12.8">
      <c r="D64" s="112"/>
    </row>
    <row r="65" ht="12.8">
      <c r="D65" s="112"/>
    </row>
    <row r="66" ht="12.8">
      <c r="D66" s="112"/>
    </row>
    <row r="67" ht="12.8">
      <c r="D67" s="112"/>
    </row>
    <row r="68" ht="12.8">
      <c r="D68" s="112"/>
    </row>
    <row r="69" ht="12.8">
      <c r="D69" s="112"/>
    </row>
    <row r="70" ht="12.8">
      <c r="D70" s="112"/>
    </row>
    <row r="71" ht="12.8">
      <c r="D71" s="112"/>
    </row>
    <row r="72" ht="12.8">
      <c r="D72" s="112"/>
    </row>
    <row r="73" ht="12.8">
      <c r="D73" s="112"/>
    </row>
    <row r="74" ht="12.8">
      <c r="D74" s="112"/>
    </row>
    <row r="75" ht="12.8">
      <c r="D75" s="112"/>
    </row>
    <row r="76" ht="12.8">
      <c r="D76" s="112"/>
    </row>
    <row r="77" ht="12.8">
      <c r="D77" s="112"/>
    </row>
    <row r="78" ht="12.8">
      <c r="D78" s="112"/>
    </row>
    <row r="79" ht="12.8">
      <c r="D79" s="112"/>
    </row>
    <row r="80" ht="12.8">
      <c r="D80" s="112"/>
    </row>
    <row r="81" ht="12.8">
      <c r="D81" s="112"/>
    </row>
    <row r="82" ht="12.8">
      <c r="D82" s="112"/>
    </row>
    <row r="83" ht="12.8">
      <c r="D83" s="112"/>
    </row>
    <row r="84" ht="12.8">
      <c r="D84" s="112"/>
    </row>
    <row r="85" ht="12.8">
      <c r="D85" s="112"/>
    </row>
    <row r="86" ht="12.8">
      <c r="D86" s="112"/>
    </row>
    <row r="87" ht="12.8">
      <c r="D87" s="112"/>
    </row>
    <row r="88" ht="12.8">
      <c r="D88" s="112"/>
    </row>
    <row r="89" ht="12.8">
      <c r="D89" s="112"/>
    </row>
    <row r="90" ht="12.8">
      <c r="D90" s="112"/>
    </row>
    <row r="91" ht="12.8">
      <c r="D91" s="112"/>
    </row>
    <row r="92" ht="12.8">
      <c r="D92" s="112"/>
    </row>
    <row r="93" ht="12.8">
      <c r="D93" s="112"/>
    </row>
    <row r="94" ht="12.8">
      <c r="D94" s="112"/>
    </row>
    <row r="95" ht="12.8">
      <c r="D95" s="112"/>
    </row>
    <row r="96" ht="12.8">
      <c r="D96" s="112"/>
    </row>
    <row r="97" ht="12.8">
      <c r="D97" s="112"/>
    </row>
    <row r="98" ht="12.8">
      <c r="D98" s="112"/>
    </row>
    <row r="99" ht="12.8">
      <c r="D99" s="112"/>
    </row>
    <row r="100" ht="12.8">
      <c r="D100" s="112"/>
    </row>
    <row r="101" ht="12.8">
      <c r="D101" s="112"/>
    </row>
    <row r="102" ht="12.8">
      <c r="D102" s="112"/>
    </row>
    <row r="103" ht="12.8">
      <c r="D103" s="112"/>
    </row>
    <row r="104" ht="12.8">
      <c r="D104" s="112"/>
    </row>
    <row r="105" ht="12.8">
      <c r="D105" s="112"/>
    </row>
    <row r="106" ht="12.8">
      <c r="D106" s="112"/>
    </row>
    <row r="107" ht="12.8">
      <c r="D107" s="112"/>
    </row>
    <row r="108" ht="12.8">
      <c r="D108" s="112"/>
    </row>
    <row r="109" ht="12.8">
      <c r="D109" s="112"/>
    </row>
    <row r="110" ht="12.8">
      <c r="D110" s="112"/>
    </row>
    <row r="111" ht="12.8">
      <c r="D111" s="112"/>
    </row>
    <row r="112" ht="12.8">
      <c r="D112" s="112"/>
    </row>
    <row r="113" ht="12.8">
      <c r="D113" s="112"/>
    </row>
    <row r="114" ht="12.8">
      <c r="D114" s="112"/>
    </row>
    <row r="115" ht="12.8">
      <c r="D115" s="112"/>
    </row>
    <row r="116" ht="12.8">
      <c r="D116" s="112"/>
    </row>
    <row r="117" ht="12.8">
      <c r="D117" s="112"/>
    </row>
    <row r="118" ht="12.8">
      <c r="D118" s="112"/>
    </row>
    <row r="119" ht="12.8">
      <c r="D119" s="112"/>
    </row>
    <row r="120" ht="12.8">
      <c r="D120" s="112"/>
    </row>
    <row r="121" ht="12.8">
      <c r="D121" s="112"/>
    </row>
    <row r="122" ht="12.8">
      <c r="D122" s="112"/>
    </row>
    <row r="123" ht="12.8">
      <c r="D123" s="112"/>
    </row>
    <row r="124" ht="12.8">
      <c r="D124" s="112"/>
    </row>
    <row r="125" ht="12.8">
      <c r="D125" s="112"/>
    </row>
    <row r="126" ht="12.8">
      <c r="D126" s="112"/>
    </row>
    <row r="127" ht="12.8">
      <c r="D127" s="112"/>
    </row>
    <row r="128" ht="12.8">
      <c r="D128" s="112"/>
    </row>
    <row r="129" ht="12.8">
      <c r="D129" s="112"/>
    </row>
    <row r="130" ht="12.8">
      <c r="D130" s="112"/>
    </row>
    <row r="131" ht="12.8">
      <c r="D131" s="112"/>
    </row>
    <row r="132" ht="12.8">
      <c r="D132" s="112"/>
    </row>
    <row r="133" ht="12.8">
      <c r="D133" s="112"/>
    </row>
    <row r="134" ht="12.8">
      <c r="D134" s="112"/>
    </row>
    <row r="135" ht="12.8">
      <c r="D135" s="112"/>
    </row>
    <row r="136" ht="12.8">
      <c r="D136" s="112"/>
    </row>
    <row r="137" ht="12.8">
      <c r="D137" s="112"/>
    </row>
    <row r="138" ht="12.8">
      <c r="D138" s="112"/>
    </row>
    <row r="139" ht="12.8">
      <c r="D139" s="112"/>
    </row>
    <row r="140" ht="12.8">
      <c r="D140" s="112"/>
    </row>
    <row r="141" ht="12.8">
      <c r="D141" s="112"/>
    </row>
    <row r="142" ht="12.8">
      <c r="D142" s="112"/>
    </row>
    <row r="143" ht="12.8">
      <c r="D143" s="112"/>
    </row>
    <row r="144" ht="12.8">
      <c r="D144" s="112"/>
    </row>
    <row r="145" ht="12.8">
      <c r="D145" s="112"/>
    </row>
    <row r="146" ht="12.8">
      <c r="D146" s="112"/>
    </row>
    <row r="147" ht="12.8">
      <c r="D147" s="112"/>
    </row>
    <row r="148" ht="12.8">
      <c r="D148" s="112"/>
    </row>
    <row r="149" ht="12.8">
      <c r="D149" s="112"/>
    </row>
    <row r="150" ht="12.8">
      <c r="D150" s="112"/>
    </row>
    <row r="151" ht="12.8">
      <c r="D151" s="112"/>
    </row>
    <row r="152" ht="12.8">
      <c r="D152" s="112"/>
    </row>
    <row r="153" ht="12.8">
      <c r="D153" s="112"/>
    </row>
    <row r="154" ht="12.8">
      <c r="D154" s="112"/>
    </row>
    <row r="155" ht="12.8">
      <c r="D155" s="112"/>
    </row>
    <row r="156" ht="12.8">
      <c r="D156" s="112"/>
    </row>
    <row r="157" ht="12.8">
      <c r="D157" s="112"/>
    </row>
    <row r="158" ht="12.8">
      <c r="D158" s="112"/>
    </row>
    <row r="159" ht="12.8">
      <c r="D159" s="112"/>
    </row>
    <row r="160" ht="12.8">
      <c r="D160" s="112"/>
    </row>
    <row r="161" ht="12.8">
      <c r="D161" s="112"/>
    </row>
    <row r="162" ht="12.8">
      <c r="D162" s="112"/>
    </row>
    <row r="163" ht="12.8">
      <c r="D163" s="112"/>
    </row>
    <row r="164" ht="12.8">
      <c r="D164" s="112"/>
    </row>
    <row r="165" ht="12.8">
      <c r="D165" s="112"/>
    </row>
    <row r="166" ht="12.8">
      <c r="D166" s="112"/>
    </row>
    <row r="167" ht="12.8">
      <c r="D167" s="112"/>
    </row>
    <row r="168" ht="12.8">
      <c r="D168" s="112"/>
    </row>
    <row r="169" ht="12.8">
      <c r="D169" s="112"/>
    </row>
    <row r="170" ht="12.8">
      <c r="D170" s="112"/>
    </row>
    <row r="171" ht="12.8">
      <c r="D171" s="112"/>
    </row>
    <row r="172" ht="12.8">
      <c r="D172" s="112"/>
    </row>
    <row r="173" ht="12.8">
      <c r="D173" s="112"/>
    </row>
    <row r="174" ht="12.8">
      <c r="D174" s="112"/>
    </row>
    <row r="175" ht="12.8">
      <c r="D175" s="112"/>
    </row>
    <row r="176" ht="12.8">
      <c r="D176" s="112"/>
    </row>
    <row r="177" ht="12.8">
      <c r="D177" s="112"/>
    </row>
    <row r="178" ht="12.8">
      <c r="D178" s="112"/>
    </row>
    <row r="179" ht="12.8">
      <c r="D179" s="112"/>
    </row>
    <row r="180" ht="12.8">
      <c r="D180" s="112"/>
    </row>
    <row r="181" ht="12.8">
      <c r="D181" s="112"/>
    </row>
    <row r="182" ht="12.8">
      <c r="D182" s="112"/>
    </row>
    <row r="183" ht="12.8">
      <c r="D183" s="112"/>
    </row>
    <row r="184" ht="12.8">
      <c r="D184" s="112"/>
    </row>
    <row r="185" ht="12.8">
      <c r="D185" s="112"/>
    </row>
    <row r="186" ht="12.8">
      <c r="D186" s="112"/>
    </row>
    <row r="187" ht="12.8">
      <c r="D187" s="112"/>
    </row>
    <row r="188" ht="12.8">
      <c r="D188" s="112"/>
    </row>
    <row r="189" ht="12.8">
      <c r="D189" s="112"/>
    </row>
    <row r="190" ht="12.8">
      <c r="D190" s="112"/>
    </row>
    <row r="191" ht="12.8">
      <c r="D191" s="112"/>
    </row>
    <row r="192" ht="12.8">
      <c r="D192" s="112"/>
    </row>
    <row r="193" ht="12.8">
      <c r="D193" s="112"/>
    </row>
    <row r="194" ht="12.8">
      <c r="D194" s="112"/>
    </row>
    <row r="195" ht="12.8">
      <c r="D195" s="112"/>
    </row>
    <row r="196" ht="12.8">
      <c r="D196" s="112"/>
    </row>
    <row r="197" ht="12.8">
      <c r="D197" s="112"/>
    </row>
    <row r="198" ht="12.8">
      <c r="D198" s="112"/>
    </row>
    <row r="199" ht="12.8">
      <c r="D199" s="112"/>
    </row>
    <row r="200" ht="12.8">
      <c r="D200" s="112"/>
    </row>
    <row r="201" ht="12.8">
      <c r="D201" s="112"/>
    </row>
    <row r="202" ht="12.8">
      <c r="D202" s="112"/>
    </row>
    <row r="203" ht="12.8">
      <c r="D203" s="112"/>
    </row>
    <row r="204" ht="12.8">
      <c r="D204" s="112"/>
    </row>
    <row r="205" ht="12.8">
      <c r="D205" s="112"/>
    </row>
    <row r="206" ht="12.8">
      <c r="D206" s="112"/>
    </row>
    <row r="207" ht="12.8">
      <c r="D207" s="112"/>
    </row>
    <row r="208" ht="12.8">
      <c r="D208" s="112"/>
    </row>
    <row r="209" ht="12.8">
      <c r="D209" s="112"/>
    </row>
    <row r="210" ht="12.8">
      <c r="D210" s="112"/>
    </row>
    <row r="211" ht="12.8">
      <c r="D211" s="112"/>
    </row>
    <row r="212" ht="12.8">
      <c r="D212" s="112"/>
    </row>
    <row r="213" ht="12.8">
      <c r="D213" s="112"/>
    </row>
    <row r="214" ht="12.8">
      <c r="D214" s="112"/>
    </row>
    <row r="215" ht="12.8">
      <c r="D215" s="112"/>
    </row>
    <row r="216" ht="12.8">
      <c r="D216" s="112"/>
    </row>
    <row r="217" ht="12.8">
      <c r="D217" s="112"/>
    </row>
    <row r="218" ht="12.8">
      <c r="D218" s="112"/>
    </row>
    <row r="219" ht="12.8">
      <c r="D219" s="112"/>
    </row>
    <row r="220" ht="12.8">
      <c r="D220" s="112"/>
    </row>
    <row r="221" ht="12.8">
      <c r="D221" s="112"/>
    </row>
    <row r="222" ht="12.8">
      <c r="D222" s="112"/>
    </row>
    <row r="223" ht="12.8">
      <c r="D223" s="112"/>
    </row>
    <row r="224" ht="12.8">
      <c r="D224" s="112"/>
    </row>
    <row r="225" ht="12.8">
      <c r="D225" s="112"/>
    </row>
    <row r="226" ht="12.8">
      <c r="D226" s="112"/>
    </row>
    <row r="227" ht="12.8">
      <c r="D227" s="112"/>
    </row>
    <row r="228" ht="12.8">
      <c r="D228" s="112"/>
    </row>
    <row r="229" ht="12.8">
      <c r="D229" s="112"/>
    </row>
    <row r="230" ht="12.8">
      <c r="D230" s="112"/>
    </row>
    <row r="231" ht="12.8">
      <c r="D231" s="112"/>
    </row>
    <row r="232" ht="12.8">
      <c r="D232" s="112"/>
    </row>
    <row r="233" ht="12.8">
      <c r="D233" s="112"/>
    </row>
    <row r="234" ht="12.8">
      <c r="D234" s="112"/>
    </row>
    <row r="235" ht="12.8">
      <c r="D235" s="112"/>
    </row>
    <row r="236" ht="12.8">
      <c r="D236" s="112"/>
    </row>
    <row r="237" ht="12.8">
      <c r="D237" s="112"/>
    </row>
    <row r="238" ht="12.8">
      <c r="D238" s="112"/>
    </row>
    <row r="239" ht="12.8">
      <c r="D239" s="112"/>
    </row>
    <row r="240" ht="12.8">
      <c r="D240" s="112"/>
    </row>
    <row r="241" ht="12.8">
      <c r="D241" s="112"/>
    </row>
    <row r="242" ht="12.8">
      <c r="D242" s="112"/>
    </row>
    <row r="243" ht="12.8">
      <c r="D243" s="112"/>
    </row>
    <row r="244" ht="12.8">
      <c r="D244" s="112"/>
    </row>
    <row r="245" ht="12.8">
      <c r="D245" s="112"/>
    </row>
    <row r="246" ht="12.8">
      <c r="D246" s="112"/>
    </row>
    <row r="247" ht="12.8">
      <c r="D247" s="112"/>
    </row>
    <row r="248" ht="12.8">
      <c r="D248" s="112"/>
    </row>
    <row r="249" ht="12.8">
      <c r="D249" s="112"/>
    </row>
    <row r="250" ht="12.8">
      <c r="D250" s="112"/>
    </row>
    <row r="251" ht="12.8">
      <c r="D251" s="112"/>
    </row>
    <row r="252" ht="12.8">
      <c r="D252" s="112"/>
    </row>
    <row r="253" ht="12.8">
      <c r="D253" s="112"/>
    </row>
    <row r="254" ht="12.8">
      <c r="D254" s="112"/>
    </row>
    <row r="255" ht="12.8">
      <c r="D255" s="112"/>
    </row>
    <row r="256" ht="12.8">
      <c r="D256" s="112"/>
    </row>
    <row r="257" ht="12.8">
      <c r="D257" s="112"/>
    </row>
    <row r="258" ht="12.8">
      <c r="D258" s="112"/>
    </row>
    <row r="259" ht="12.8">
      <c r="D259" s="112"/>
    </row>
    <row r="260" ht="12.8">
      <c r="D260" s="112"/>
    </row>
    <row r="261" ht="12.8">
      <c r="D261" s="112"/>
    </row>
    <row r="262" ht="12.8">
      <c r="D262" s="112"/>
    </row>
    <row r="263" ht="12.8">
      <c r="D263" s="112"/>
    </row>
    <row r="264" ht="12.8">
      <c r="D264" s="112"/>
    </row>
    <row r="265" ht="12.8">
      <c r="D265" s="112"/>
    </row>
    <row r="266" ht="12.8">
      <c r="D266" s="112"/>
    </row>
    <row r="267" ht="12.8">
      <c r="D267" s="112"/>
    </row>
    <row r="268" ht="12.8">
      <c r="D268" s="112"/>
    </row>
    <row r="269" ht="12.8">
      <c r="D269" s="112"/>
    </row>
    <row r="270" ht="12.8">
      <c r="D270" s="112"/>
    </row>
    <row r="271" ht="12.8">
      <c r="D271" s="112"/>
    </row>
    <row r="272" ht="12.8">
      <c r="D272" s="112"/>
    </row>
    <row r="273" ht="12.8">
      <c r="D273" s="112"/>
    </row>
    <row r="274" ht="12.8">
      <c r="D274" s="112"/>
    </row>
    <row r="275" ht="12.8">
      <c r="D275" s="112"/>
    </row>
    <row r="276" ht="12.8">
      <c r="D276" s="112"/>
    </row>
    <row r="277" ht="12.8">
      <c r="D277" s="112"/>
    </row>
    <row r="278" ht="12.8">
      <c r="D278" s="112"/>
    </row>
    <row r="279" ht="12.8">
      <c r="D279" s="112"/>
    </row>
    <row r="280" ht="12.8">
      <c r="D280" s="112"/>
    </row>
    <row r="281" ht="12.8">
      <c r="D281" s="112"/>
    </row>
    <row r="282" ht="12.8">
      <c r="D282" s="112"/>
    </row>
    <row r="283" ht="12.8">
      <c r="D283" s="112"/>
    </row>
    <row r="284" ht="12.8">
      <c r="D284" s="112"/>
    </row>
    <row r="285" ht="12.8">
      <c r="D285" s="112"/>
    </row>
    <row r="286" ht="12.8">
      <c r="D286" s="112"/>
    </row>
    <row r="287" ht="12.8">
      <c r="D287" s="112"/>
    </row>
    <row r="288" ht="12.8">
      <c r="D288" s="112"/>
    </row>
    <row r="289" ht="12.8">
      <c r="D289" s="112"/>
    </row>
    <row r="290" ht="12.8">
      <c r="D290" s="112"/>
    </row>
    <row r="291" ht="12.8">
      <c r="D291" s="112"/>
    </row>
    <row r="292" ht="12.8">
      <c r="D292" s="112"/>
    </row>
    <row r="293" ht="12.8">
      <c r="D293" s="112"/>
    </row>
    <row r="294" ht="12.8">
      <c r="D294" s="112"/>
    </row>
    <row r="295" ht="12.8">
      <c r="D295" s="112"/>
    </row>
    <row r="296" ht="12.8">
      <c r="D296" s="112"/>
    </row>
    <row r="297" ht="12.8">
      <c r="D297" s="112"/>
    </row>
    <row r="298" ht="12.8">
      <c r="D298" s="112"/>
    </row>
    <row r="299" ht="12.8">
      <c r="D299" s="112"/>
    </row>
    <row r="300" ht="12.8">
      <c r="D300" s="112"/>
    </row>
    <row r="301" ht="12.8">
      <c r="D301" s="112"/>
    </row>
    <row r="302" ht="12.8">
      <c r="D302" s="112"/>
    </row>
    <row r="303" ht="12.8">
      <c r="D303" s="112"/>
    </row>
    <row r="304" ht="12.8">
      <c r="D304" s="112"/>
    </row>
    <row r="305" ht="12.8">
      <c r="D305" s="112"/>
    </row>
    <row r="306" ht="12.8">
      <c r="D306" s="112"/>
    </row>
    <row r="307" ht="12.8">
      <c r="D307" s="112"/>
    </row>
    <row r="308" ht="12.8">
      <c r="D308" s="112"/>
    </row>
    <row r="309" ht="12.8">
      <c r="D309" s="112"/>
    </row>
    <row r="310" ht="12.8">
      <c r="D310" s="112"/>
    </row>
    <row r="311" ht="12.8">
      <c r="D311" s="112"/>
    </row>
    <row r="312" ht="12.8">
      <c r="D312" s="112"/>
    </row>
    <row r="313" ht="12.8">
      <c r="D313" s="112"/>
    </row>
    <row r="314" ht="12.8">
      <c r="D314" s="112"/>
    </row>
    <row r="315" ht="12.8">
      <c r="D315" s="112"/>
    </row>
    <row r="316" ht="12.8">
      <c r="D316" s="112"/>
    </row>
    <row r="317" ht="12.8">
      <c r="D317" s="112"/>
    </row>
    <row r="318" ht="12.8">
      <c r="D318" s="112"/>
    </row>
    <row r="319" ht="12.8">
      <c r="D319" s="112"/>
    </row>
    <row r="320" ht="12.8">
      <c r="D320" s="112"/>
    </row>
    <row r="321" ht="12.8">
      <c r="D321" s="112"/>
    </row>
    <row r="322" ht="12.8">
      <c r="D322" s="112"/>
    </row>
    <row r="323" ht="12.8">
      <c r="D323" s="112"/>
    </row>
    <row r="324" ht="12.8">
      <c r="D324" s="112"/>
    </row>
    <row r="325" ht="12.8">
      <c r="D325" s="112"/>
    </row>
    <row r="326" ht="12.8">
      <c r="D326" s="112"/>
    </row>
    <row r="327" ht="12.8">
      <c r="D327" s="112"/>
    </row>
    <row r="328" ht="12.8">
      <c r="D328" s="112"/>
    </row>
    <row r="329" ht="12.8">
      <c r="D329" s="112"/>
    </row>
    <row r="330" ht="12.8">
      <c r="D330" s="112"/>
    </row>
    <row r="331" ht="12.8">
      <c r="D331" s="112"/>
    </row>
    <row r="332" ht="12.8">
      <c r="D332" s="112"/>
    </row>
    <row r="333" ht="12.8">
      <c r="D333" s="112"/>
    </row>
    <row r="334" ht="12.8">
      <c r="D334" s="112"/>
    </row>
    <row r="335" ht="12.8">
      <c r="D335" s="112"/>
    </row>
    <row r="336" ht="12.8">
      <c r="D336" s="112"/>
    </row>
    <row r="337" ht="12.8">
      <c r="D337" s="112"/>
    </row>
    <row r="338" ht="12.8">
      <c r="D338" s="112"/>
    </row>
    <row r="339" ht="12.8">
      <c r="D339" s="112"/>
    </row>
    <row r="340" ht="12.8">
      <c r="D340" s="112"/>
    </row>
    <row r="341" ht="12.8">
      <c r="D341" s="112"/>
    </row>
    <row r="342" ht="12.8">
      <c r="D342" s="112"/>
    </row>
    <row r="343" ht="12.8">
      <c r="D343" s="112"/>
    </row>
    <row r="344" ht="12.8">
      <c r="D344" s="112"/>
    </row>
    <row r="345" ht="12.8">
      <c r="D345" s="112"/>
    </row>
    <row r="346" ht="12.8">
      <c r="D346" s="112"/>
    </row>
    <row r="347" ht="12.8">
      <c r="D347" s="112"/>
    </row>
    <row r="348" ht="12.8">
      <c r="D348" s="112"/>
    </row>
    <row r="349" ht="12.8">
      <c r="D349" s="112"/>
    </row>
    <row r="350" ht="12.8">
      <c r="D350" s="112"/>
    </row>
    <row r="351" ht="12.8">
      <c r="D351" s="112"/>
    </row>
    <row r="352" ht="12.8">
      <c r="D352" s="112"/>
    </row>
    <row r="353" ht="12.8">
      <c r="D353" s="112"/>
    </row>
    <row r="354" ht="12.8">
      <c r="D354" s="112"/>
    </row>
    <row r="355" ht="12.8">
      <c r="D355" s="112"/>
    </row>
    <row r="356" ht="12.8">
      <c r="D356" s="112"/>
    </row>
    <row r="357" ht="12.8">
      <c r="D357" s="112"/>
    </row>
    <row r="358" ht="12.8">
      <c r="D358" s="112"/>
    </row>
    <row r="359" ht="12.8">
      <c r="D359" s="112"/>
    </row>
    <row r="360" ht="12.8">
      <c r="D360" s="112"/>
    </row>
    <row r="361" ht="12.8">
      <c r="D361" s="112"/>
    </row>
    <row r="362" ht="12.8">
      <c r="D362" s="112"/>
    </row>
    <row r="363" ht="12.8">
      <c r="D363" s="112"/>
    </row>
    <row r="364" ht="12.8">
      <c r="D364" s="112"/>
    </row>
    <row r="365" ht="12.8">
      <c r="D365" s="112"/>
    </row>
    <row r="366" ht="12.8">
      <c r="D366" s="112"/>
    </row>
    <row r="367" ht="12.8">
      <c r="D367" s="112"/>
    </row>
    <row r="368" ht="12.8">
      <c r="D368" s="112"/>
    </row>
    <row r="369" ht="12.8">
      <c r="D369" s="112"/>
    </row>
    <row r="370" ht="12.8">
      <c r="D370" s="112"/>
    </row>
    <row r="371" ht="12.8">
      <c r="D371" s="112"/>
    </row>
    <row r="372" ht="12.8">
      <c r="D372" s="112"/>
    </row>
    <row r="373" ht="12.8">
      <c r="D373" s="112"/>
    </row>
    <row r="374" ht="12.8">
      <c r="D374" s="112"/>
    </row>
    <row r="375" ht="12.8">
      <c r="D375" s="112"/>
    </row>
    <row r="376" ht="12.8">
      <c r="D376" s="112"/>
    </row>
    <row r="377" ht="12.8">
      <c r="D377" s="112"/>
    </row>
    <row r="378" ht="12.8">
      <c r="D378" s="112"/>
    </row>
    <row r="379" ht="12.8">
      <c r="D379" s="112"/>
    </row>
    <row r="380" ht="12.8">
      <c r="D380" s="112"/>
    </row>
    <row r="381" ht="12.8">
      <c r="D381" s="112"/>
    </row>
    <row r="382" ht="12.8">
      <c r="D382" s="112"/>
    </row>
    <row r="383" ht="12.8">
      <c r="D383" s="112"/>
    </row>
    <row r="384" ht="12.8">
      <c r="D384" s="112"/>
    </row>
    <row r="385" ht="12.8">
      <c r="D385" s="112"/>
    </row>
    <row r="386" ht="12.8">
      <c r="D386" s="112"/>
    </row>
    <row r="387" ht="12.8">
      <c r="D387" s="112"/>
    </row>
    <row r="388" ht="12.8">
      <c r="D388" s="112"/>
    </row>
    <row r="389" ht="12.8">
      <c r="D389" s="112"/>
    </row>
    <row r="390" ht="12.8">
      <c r="D390" s="112"/>
    </row>
    <row r="391" ht="12.8">
      <c r="D391" s="112"/>
    </row>
    <row r="392" ht="12.8">
      <c r="D392" s="112"/>
    </row>
    <row r="393" ht="12.8">
      <c r="D393" s="112"/>
    </row>
    <row r="394" ht="12.8">
      <c r="D394" s="112"/>
    </row>
    <row r="395" ht="12.8">
      <c r="D395" s="112"/>
    </row>
    <row r="396" ht="12.8">
      <c r="D396" s="112"/>
    </row>
    <row r="397" ht="12.8">
      <c r="D397" s="112"/>
    </row>
    <row r="398" ht="12.8">
      <c r="D398" s="112"/>
    </row>
    <row r="399" ht="12.8">
      <c r="D399" s="112"/>
    </row>
    <row r="400" ht="12.8">
      <c r="D400" s="112"/>
    </row>
    <row r="401" ht="12.8">
      <c r="D401" s="112"/>
    </row>
    <row r="402" ht="12.8">
      <c r="D402" s="112"/>
    </row>
    <row r="403" ht="12.8">
      <c r="D403" s="112"/>
    </row>
    <row r="404" ht="12.8">
      <c r="D404" s="112"/>
    </row>
    <row r="405" ht="12.8">
      <c r="D405" s="112"/>
    </row>
    <row r="406" ht="12.8">
      <c r="D406" s="112"/>
    </row>
    <row r="407" ht="12.8">
      <c r="D407" s="112"/>
    </row>
    <row r="408" ht="12.8">
      <c r="D408" s="112"/>
    </row>
    <row r="409" ht="12.8">
      <c r="D409" s="112"/>
    </row>
    <row r="410" ht="12.8">
      <c r="D410" s="112"/>
    </row>
    <row r="411" ht="12.8">
      <c r="D411" s="112"/>
    </row>
    <row r="412" ht="12.8">
      <c r="D412" s="112"/>
    </row>
    <row r="413" ht="12.8">
      <c r="D413" s="112"/>
    </row>
    <row r="414" ht="12.8">
      <c r="D414" s="112"/>
    </row>
    <row r="415" ht="12.8">
      <c r="D415" s="112"/>
    </row>
    <row r="416" ht="12.8">
      <c r="D416" s="112"/>
    </row>
    <row r="417" ht="12.8">
      <c r="D417" s="112"/>
    </row>
    <row r="418" ht="12.8">
      <c r="D418" s="112"/>
    </row>
    <row r="419" ht="12.8">
      <c r="D419" s="112"/>
    </row>
    <row r="420" ht="12.8">
      <c r="D420" s="112"/>
    </row>
    <row r="421" ht="12.8">
      <c r="D421" s="112"/>
    </row>
    <row r="422" ht="12.8">
      <c r="D422" s="112"/>
    </row>
    <row r="423" ht="12.8">
      <c r="D423" s="112"/>
    </row>
    <row r="424" ht="12.8">
      <c r="D424" s="112"/>
    </row>
    <row r="425" ht="12.8">
      <c r="D425" s="112"/>
    </row>
    <row r="426" ht="12.8">
      <c r="D426" s="112"/>
    </row>
    <row r="427" ht="12.8">
      <c r="D427" s="112"/>
    </row>
    <row r="428" ht="12.8">
      <c r="D428" s="112"/>
    </row>
    <row r="429" ht="12.8">
      <c r="D429" s="112"/>
    </row>
    <row r="430" ht="12.8">
      <c r="D430" s="112"/>
    </row>
    <row r="431" ht="12.8">
      <c r="D431" s="112"/>
    </row>
    <row r="432" ht="12.8">
      <c r="D432" s="112"/>
    </row>
    <row r="433" ht="12.8">
      <c r="D433" s="112"/>
    </row>
    <row r="434" ht="12.8">
      <c r="D434" s="112"/>
    </row>
    <row r="435" ht="12.8">
      <c r="D435" s="112"/>
    </row>
    <row r="436" ht="12.8">
      <c r="D436" s="112"/>
    </row>
    <row r="437" ht="12.8">
      <c r="D437" s="112"/>
    </row>
    <row r="438" ht="12.8">
      <c r="D438" s="112"/>
    </row>
    <row r="439" ht="12.8">
      <c r="D439" s="112"/>
    </row>
    <row r="440" ht="12.8">
      <c r="D440" s="112"/>
    </row>
    <row r="441" ht="12.8">
      <c r="D441" s="112"/>
    </row>
    <row r="442" ht="12.8">
      <c r="D442" s="112"/>
    </row>
    <row r="443" ht="12.8">
      <c r="D443" s="112"/>
    </row>
    <row r="444" ht="12.8">
      <c r="D444" s="112"/>
    </row>
    <row r="445" ht="12.8">
      <c r="D445" s="112"/>
    </row>
    <row r="446" ht="12.8">
      <c r="D446" s="112"/>
    </row>
    <row r="447" ht="12.8">
      <c r="D447" s="112"/>
    </row>
    <row r="448" ht="12.8">
      <c r="D448" s="112"/>
    </row>
    <row r="449" ht="12.8">
      <c r="D449" s="112"/>
    </row>
    <row r="450" ht="12.8">
      <c r="D450" s="112"/>
    </row>
    <row r="451" ht="12.8">
      <c r="D451" s="112"/>
    </row>
    <row r="452" ht="12.8">
      <c r="D452" s="112"/>
    </row>
    <row r="453" ht="12.8">
      <c r="D453" s="112"/>
    </row>
    <row r="454" ht="12.8">
      <c r="D454" s="112"/>
    </row>
    <row r="455" ht="12.8">
      <c r="D455" s="112"/>
    </row>
    <row r="456" ht="12.8">
      <c r="D456" s="112"/>
    </row>
    <row r="457" ht="12.8">
      <c r="D457" s="112"/>
    </row>
    <row r="458" ht="12.8">
      <c r="D458" s="112"/>
    </row>
    <row r="459" ht="12.8">
      <c r="D459" s="112"/>
    </row>
    <row r="460" ht="12.8">
      <c r="D460" s="112"/>
    </row>
    <row r="461" ht="12.8">
      <c r="D461" s="112"/>
    </row>
    <row r="462" ht="12.8">
      <c r="D462" s="112"/>
    </row>
    <row r="463" ht="12.8">
      <c r="D463" s="112"/>
    </row>
    <row r="464" ht="12.8">
      <c r="D464" s="112"/>
    </row>
    <row r="465" ht="12.8">
      <c r="D465" s="112"/>
    </row>
    <row r="466" ht="12.8">
      <c r="D466" s="112"/>
    </row>
    <row r="467" ht="12.8">
      <c r="D467" s="112"/>
    </row>
    <row r="468" ht="12.8">
      <c r="D468" s="112"/>
    </row>
    <row r="469" ht="12.8">
      <c r="D469" s="112"/>
    </row>
    <row r="470" ht="12.8">
      <c r="D470" s="112"/>
    </row>
    <row r="471" ht="12.8">
      <c r="D471" s="112"/>
    </row>
    <row r="472" ht="12.8">
      <c r="D472" s="112"/>
    </row>
    <row r="473" ht="12.8">
      <c r="D473" s="112"/>
    </row>
    <row r="474" ht="12.8">
      <c r="D474" s="112"/>
    </row>
    <row r="475" ht="12.8">
      <c r="D475" s="112"/>
    </row>
    <row r="476" ht="12.8">
      <c r="D476" s="112"/>
    </row>
    <row r="477" ht="12.8">
      <c r="D477" s="112"/>
    </row>
    <row r="478" ht="12.8">
      <c r="D478" s="112"/>
    </row>
    <row r="479" ht="12.8">
      <c r="D479" s="112"/>
    </row>
    <row r="480" ht="12.8">
      <c r="D480" s="112"/>
    </row>
    <row r="481" ht="12.8">
      <c r="D481" s="112"/>
    </row>
    <row r="482" ht="12.8">
      <c r="D482" s="112"/>
    </row>
    <row r="483" ht="12.8">
      <c r="D483" s="112"/>
    </row>
    <row r="484" ht="12.8">
      <c r="D484" s="112"/>
    </row>
    <row r="485" ht="12.8">
      <c r="D485" s="112"/>
    </row>
    <row r="486" ht="12.8">
      <c r="D486" s="112"/>
    </row>
    <row r="487" ht="12.8">
      <c r="D487" s="112"/>
    </row>
    <row r="488" ht="12.8">
      <c r="D488" s="112"/>
    </row>
    <row r="489" ht="12.8">
      <c r="D489" s="112"/>
    </row>
    <row r="490" ht="12.8">
      <c r="D490" s="112"/>
    </row>
    <row r="491" ht="12.8">
      <c r="D491" s="112"/>
    </row>
    <row r="492" ht="12.8">
      <c r="D492" s="112"/>
    </row>
    <row r="493" ht="12.8">
      <c r="D493" s="112"/>
    </row>
    <row r="494" ht="12.8">
      <c r="D494" s="112"/>
    </row>
    <row r="495" ht="12.8">
      <c r="D495" s="112"/>
    </row>
    <row r="496" ht="12.8">
      <c r="D496" s="112"/>
    </row>
    <row r="497" ht="12.8">
      <c r="D497" s="112"/>
    </row>
    <row r="498" ht="12.8">
      <c r="D498" s="112"/>
    </row>
    <row r="499" ht="12.8">
      <c r="D499" s="112"/>
    </row>
    <row r="500" ht="12.8">
      <c r="D500" s="112"/>
    </row>
    <row r="501" ht="12.8">
      <c r="D501" s="112"/>
    </row>
    <row r="502" ht="12.8">
      <c r="D502" s="112"/>
    </row>
    <row r="503" ht="12.8">
      <c r="D503" s="112"/>
    </row>
    <row r="504" ht="12.8">
      <c r="D504" s="112"/>
    </row>
    <row r="505" ht="12.8">
      <c r="D505" s="112"/>
    </row>
    <row r="506" ht="12.8">
      <c r="D506" s="112"/>
    </row>
    <row r="507" ht="12.8">
      <c r="D507" s="112"/>
    </row>
    <row r="508" ht="12.8">
      <c r="D508" s="112"/>
    </row>
    <row r="509" ht="12.8">
      <c r="D509" s="112"/>
    </row>
    <row r="510" ht="12.8">
      <c r="D510" s="112"/>
    </row>
    <row r="511" ht="12.8">
      <c r="D511" s="112"/>
    </row>
    <row r="512" ht="12.8">
      <c r="D512" s="112"/>
    </row>
    <row r="513" ht="12.8">
      <c r="D513" s="112"/>
    </row>
    <row r="514" ht="12.8">
      <c r="D514" s="112"/>
    </row>
    <row r="515" ht="12.8">
      <c r="D515" s="112"/>
    </row>
    <row r="516" ht="12.8">
      <c r="D516" s="112"/>
    </row>
    <row r="517" ht="12.8">
      <c r="D517" s="112"/>
    </row>
    <row r="518" ht="12.8">
      <c r="D518" s="112"/>
    </row>
    <row r="519" ht="12.8">
      <c r="D519" s="112"/>
    </row>
    <row r="520" ht="12.8">
      <c r="D520" s="112"/>
    </row>
    <row r="521" ht="12.8">
      <c r="D521" s="112"/>
    </row>
    <row r="522" ht="12.8">
      <c r="D522" s="112"/>
    </row>
    <row r="523" ht="12.8">
      <c r="D523" s="112"/>
    </row>
    <row r="524" ht="12.8">
      <c r="D524" s="112"/>
    </row>
    <row r="525" ht="12.8">
      <c r="D525" s="112"/>
    </row>
    <row r="526" ht="12.8">
      <c r="D526" s="112"/>
    </row>
    <row r="527" ht="12.8">
      <c r="D527" s="112"/>
    </row>
    <row r="528" ht="12.8">
      <c r="D528" s="112"/>
    </row>
    <row r="529" ht="12.8">
      <c r="D529" s="112"/>
    </row>
    <row r="530" ht="12.8">
      <c r="D530" s="112"/>
    </row>
    <row r="531" ht="12.8">
      <c r="D531" s="112"/>
    </row>
    <row r="532" ht="12.8">
      <c r="D532" s="112"/>
    </row>
    <row r="533" ht="12.8">
      <c r="D533" s="112"/>
    </row>
    <row r="534" ht="12.8">
      <c r="D534" s="112"/>
    </row>
    <row r="535" ht="12.8">
      <c r="D535" s="112"/>
    </row>
    <row r="536" ht="12.8">
      <c r="D536" s="112"/>
    </row>
    <row r="537" ht="12.8">
      <c r="D537" s="112"/>
    </row>
    <row r="538" ht="12.8">
      <c r="D538" s="112"/>
    </row>
    <row r="539" ht="12.8">
      <c r="D539" s="112"/>
    </row>
    <row r="540" ht="12.8">
      <c r="D540" s="112"/>
    </row>
    <row r="541" ht="12.8">
      <c r="D541" s="112"/>
    </row>
    <row r="542" ht="12.8">
      <c r="D542" s="112"/>
    </row>
    <row r="543" ht="12.8">
      <c r="D543" s="112"/>
    </row>
    <row r="544" ht="12.8">
      <c r="D544" s="112"/>
    </row>
    <row r="545" ht="12.8">
      <c r="D545" s="112"/>
    </row>
    <row r="546" ht="12.8">
      <c r="D546" s="112"/>
    </row>
    <row r="547" ht="12.8">
      <c r="D547" s="112"/>
    </row>
    <row r="548" ht="12.8">
      <c r="D548" s="112"/>
    </row>
    <row r="549" ht="12.8">
      <c r="D549" s="112"/>
    </row>
    <row r="550" ht="12.8">
      <c r="D550" s="112"/>
    </row>
    <row r="551" ht="12.8">
      <c r="D551" s="112"/>
    </row>
    <row r="552" ht="12.8">
      <c r="D552" s="112"/>
    </row>
    <row r="553" ht="12.8">
      <c r="D553" s="112"/>
    </row>
    <row r="554" ht="12.8">
      <c r="D554" s="112"/>
    </row>
    <row r="555" ht="12.8">
      <c r="D555" s="112"/>
    </row>
    <row r="556" ht="12.8">
      <c r="D556" s="112"/>
    </row>
    <row r="557" ht="12.8">
      <c r="D557" s="112"/>
    </row>
    <row r="558" ht="12.8">
      <c r="D558" s="112"/>
    </row>
    <row r="559" ht="12.8">
      <c r="D559" s="112"/>
    </row>
    <row r="560" ht="12.8">
      <c r="D560" s="112"/>
    </row>
    <row r="561" ht="12.8">
      <c r="D561" s="112"/>
    </row>
    <row r="562" ht="12.8">
      <c r="D562" s="112"/>
    </row>
    <row r="563" ht="12.8">
      <c r="D563" s="112"/>
    </row>
    <row r="564" ht="12.8">
      <c r="D564" s="112"/>
    </row>
    <row r="565" ht="12.8">
      <c r="D565" s="112"/>
    </row>
    <row r="566" ht="12.8">
      <c r="D566" s="112"/>
    </row>
    <row r="567" ht="12.8">
      <c r="D567" s="112"/>
    </row>
    <row r="568" ht="12.8">
      <c r="D568" s="112"/>
    </row>
    <row r="569" ht="12.8">
      <c r="D569" s="112"/>
    </row>
    <row r="570" ht="12.8">
      <c r="D570" s="112"/>
    </row>
    <row r="571" ht="12.8">
      <c r="D571" s="112"/>
    </row>
    <row r="572" ht="12.8">
      <c r="D572" s="112"/>
    </row>
    <row r="573" ht="12.8">
      <c r="D573" s="112"/>
    </row>
    <row r="574" ht="12.8">
      <c r="D574" s="112"/>
    </row>
    <row r="575" ht="12.8">
      <c r="D575" s="112"/>
    </row>
    <row r="576" ht="12.8">
      <c r="D576" s="112"/>
    </row>
    <row r="577" ht="12.8">
      <c r="D577" s="112"/>
    </row>
    <row r="578" ht="12.8">
      <c r="D578" s="112"/>
    </row>
    <row r="579" ht="12.8">
      <c r="D579" s="112"/>
    </row>
    <row r="580" ht="12.8">
      <c r="D580" s="112"/>
    </row>
    <row r="581" ht="12.8">
      <c r="D581" s="112"/>
    </row>
    <row r="582" ht="12.8">
      <c r="D582" s="112"/>
    </row>
    <row r="583" ht="12.8">
      <c r="D583" s="112"/>
    </row>
    <row r="584" ht="12.8">
      <c r="D584" s="112"/>
    </row>
    <row r="585" ht="12.8">
      <c r="D585" s="112"/>
    </row>
    <row r="586" ht="12.8">
      <c r="D586" s="112"/>
    </row>
    <row r="587" ht="12.8">
      <c r="D587" s="112"/>
    </row>
    <row r="588" ht="12.8">
      <c r="D588" s="112"/>
    </row>
    <row r="589" ht="12.8">
      <c r="D589" s="112"/>
    </row>
    <row r="590" ht="12.8">
      <c r="D590" s="112"/>
    </row>
    <row r="591" ht="12.8">
      <c r="D591" s="112"/>
    </row>
    <row r="592" ht="12.8">
      <c r="D592" s="112"/>
    </row>
    <row r="593" ht="12.8">
      <c r="D593" s="112"/>
    </row>
    <row r="594" ht="12.8">
      <c r="D594" s="112"/>
    </row>
    <row r="595" ht="12.8">
      <c r="D595" s="112"/>
    </row>
    <row r="596" ht="12.8">
      <c r="D596" s="112"/>
    </row>
    <row r="597" ht="12.8">
      <c r="D597" s="112"/>
    </row>
    <row r="598" ht="12.8">
      <c r="D598" s="112"/>
    </row>
    <row r="599" ht="12.8">
      <c r="D599" s="112"/>
    </row>
    <row r="600" ht="12.8">
      <c r="D600" s="112"/>
    </row>
    <row r="601" ht="12.8">
      <c r="D601" s="112"/>
    </row>
    <row r="602" ht="12.8">
      <c r="D602" s="112"/>
    </row>
    <row r="603" ht="12.8">
      <c r="D603" s="112"/>
    </row>
    <row r="604" ht="12.8">
      <c r="D604" s="112"/>
    </row>
    <row r="605" ht="12.8">
      <c r="D605" s="112"/>
    </row>
    <row r="606" ht="12.8">
      <c r="D606" s="112"/>
    </row>
    <row r="607" ht="12.8">
      <c r="D607" s="112"/>
    </row>
    <row r="608" ht="12.8">
      <c r="D608" s="112"/>
    </row>
    <row r="609" ht="12.8">
      <c r="D609" s="112"/>
    </row>
    <row r="610" ht="12.8">
      <c r="D610" s="112"/>
    </row>
    <row r="611" ht="12.8">
      <c r="D611" s="112"/>
    </row>
    <row r="612" ht="12.8">
      <c r="D612" s="112"/>
    </row>
    <row r="613" ht="12.8">
      <c r="D613" s="112"/>
    </row>
    <row r="614" ht="12.8">
      <c r="D614" s="112"/>
    </row>
    <row r="615" ht="12.8">
      <c r="D615" s="112"/>
    </row>
    <row r="616" ht="12.8">
      <c r="D616" s="112"/>
    </row>
    <row r="617" ht="12.8">
      <c r="D617" s="112"/>
    </row>
    <row r="618" ht="12.8">
      <c r="D618" s="112"/>
    </row>
    <row r="619" ht="12.8">
      <c r="D619" s="112"/>
    </row>
    <row r="620" ht="12.8">
      <c r="D620" s="112"/>
    </row>
    <row r="621" ht="12.8">
      <c r="D621" s="112"/>
    </row>
    <row r="622" ht="12.8">
      <c r="D622" s="112"/>
    </row>
    <row r="623" ht="12.8">
      <c r="D623" s="112"/>
    </row>
    <row r="624" ht="12.8">
      <c r="D624" s="112"/>
    </row>
    <row r="625" ht="12.8">
      <c r="D625" s="112"/>
    </row>
    <row r="626" ht="12.8">
      <c r="D626" s="112"/>
    </row>
    <row r="627" ht="12.8">
      <c r="D627" s="112"/>
    </row>
    <row r="628" ht="12.8">
      <c r="D628" s="112"/>
    </row>
    <row r="629" ht="12.8">
      <c r="D629" s="112"/>
    </row>
    <row r="630" ht="12.8">
      <c r="D630" s="112"/>
    </row>
    <row r="631" ht="12.8">
      <c r="D631" s="112"/>
    </row>
    <row r="632" ht="12.8">
      <c r="D632" s="112"/>
    </row>
    <row r="633" ht="12.8">
      <c r="D633" s="112"/>
    </row>
    <row r="634" ht="12.8">
      <c r="D634" s="112"/>
    </row>
    <row r="635" ht="12.8">
      <c r="D635" s="112"/>
    </row>
    <row r="636" ht="12.8">
      <c r="D636" s="112"/>
    </row>
    <row r="637" ht="12.8">
      <c r="D637" s="112"/>
    </row>
    <row r="638" ht="12.8">
      <c r="D638" s="112"/>
    </row>
    <row r="639" ht="12.8">
      <c r="D639" s="112"/>
    </row>
    <row r="640" ht="12.8">
      <c r="D640" s="112"/>
    </row>
    <row r="641" ht="12.8">
      <c r="D641" s="112"/>
    </row>
    <row r="642" ht="12.8">
      <c r="D642" s="112"/>
    </row>
    <row r="643" ht="12.8">
      <c r="D643" s="112"/>
    </row>
    <row r="644" ht="12.8">
      <c r="D644" s="112"/>
    </row>
    <row r="645" ht="12.8">
      <c r="D645" s="112"/>
    </row>
    <row r="646" ht="12.8">
      <c r="D646" s="112"/>
    </row>
    <row r="647" ht="12.8">
      <c r="D647" s="112"/>
    </row>
    <row r="648" ht="12.8">
      <c r="D648" s="112"/>
    </row>
    <row r="649" ht="12.8">
      <c r="D649" s="112"/>
    </row>
    <row r="650" ht="12.8">
      <c r="D650" s="112"/>
    </row>
    <row r="651" ht="12.8">
      <c r="D651" s="112"/>
    </row>
    <row r="652" ht="12.8">
      <c r="D652" s="112"/>
    </row>
    <row r="653" ht="12.8">
      <c r="D653" s="112"/>
    </row>
    <row r="654" ht="12.8">
      <c r="D654" s="112"/>
    </row>
    <row r="655" ht="12.8">
      <c r="D655" s="112"/>
    </row>
    <row r="656" ht="12.8">
      <c r="D656" s="112"/>
    </row>
    <row r="657" ht="12.8">
      <c r="D657" s="112"/>
    </row>
    <row r="658" ht="12.8">
      <c r="D658" s="112"/>
    </row>
    <row r="659" ht="12.8">
      <c r="D659" s="112"/>
    </row>
    <row r="660" ht="12.8">
      <c r="D660" s="112"/>
    </row>
    <row r="661" ht="12.8">
      <c r="D661" s="112"/>
    </row>
    <row r="662" ht="12.8">
      <c r="D662" s="112"/>
    </row>
    <row r="663" ht="12.8">
      <c r="D663" s="112"/>
    </row>
    <row r="664" ht="12.8">
      <c r="D664" s="112"/>
    </row>
    <row r="665" ht="12.8">
      <c r="D665" s="112"/>
    </row>
    <row r="666" ht="12.8">
      <c r="D666" s="112"/>
    </row>
    <row r="667" ht="12.8">
      <c r="D667" s="112"/>
    </row>
    <row r="668" ht="12.8">
      <c r="D668" s="112"/>
    </row>
    <row r="669" ht="12.8">
      <c r="D669" s="112"/>
    </row>
    <row r="670" ht="12.8">
      <c r="D670" s="112"/>
    </row>
    <row r="671" ht="12.8">
      <c r="D671" s="112"/>
    </row>
    <row r="672" ht="12.8">
      <c r="D672" s="112"/>
    </row>
    <row r="673" ht="12.8">
      <c r="D673" s="112"/>
    </row>
    <row r="674" ht="12.8">
      <c r="D674" s="112"/>
    </row>
    <row r="675" ht="12.8">
      <c r="D675" s="112"/>
    </row>
    <row r="676" ht="12.8">
      <c r="D676" s="112"/>
    </row>
    <row r="677" ht="12.8">
      <c r="D677" s="112"/>
    </row>
    <row r="678" ht="12.8">
      <c r="D678" s="112"/>
    </row>
    <row r="679" ht="12.8">
      <c r="D679" s="112"/>
    </row>
    <row r="680" ht="12.8">
      <c r="D680" s="112"/>
    </row>
    <row r="681" ht="12.8">
      <c r="D681" s="112"/>
    </row>
    <row r="682" ht="12.8">
      <c r="D682" s="112"/>
    </row>
    <row r="683" ht="12.8">
      <c r="D683" s="112"/>
    </row>
    <row r="684" ht="12.8">
      <c r="D684" s="112"/>
    </row>
    <row r="685" ht="12.8">
      <c r="D685" s="112"/>
    </row>
    <row r="686" ht="12.8">
      <c r="D686" s="112"/>
    </row>
    <row r="687" ht="12.8">
      <c r="D687" s="112"/>
    </row>
    <row r="688" ht="12.8">
      <c r="D688" s="112"/>
    </row>
    <row r="689" ht="12.8">
      <c r="D689" s="112"/>
    </row>
    <row r="690" ht="12.8">
      <c r="D690" s="112"/>
    </row>
    <row r="691" ht="12.8">
      <c r="D691" s="112"/>
    </row>
    <row r="692" ht="12.8">
      <c r="D692" s="112"/>
    </row>
    <row r="693" ht="12.8">
      <c r="D693" s="112"/>
    </row>
    <row r="694" ht="12.8">
      <c r="D694" s="112"/>
    </row>
    <row r="695" ht="12.8">
      <c r="D695" s="112"/>
    </row>
    <row r="696" ht="12.8">
      <c r="D696" s="112"/>
    </row>
    <row r="697" ht="12.8">
      <c r="D697" s="112"/>
    </row>
    <row r="698" ht="12.8">
      <c r="D698" s="112"/>
    </row>
    <row r="699" ht="12.8">
      <c r="D699" s="112"/>
    </row>
    <row r="700" ht="12.8">
      <c r="D700" s="112"/>
    </row>
    <row r="701" ht="12.8">
      <c r="D701" s="112"/>
    </row>
    <row r="702" ht="12.8">
      <c r="D702" s="112"/>
    </row>
    <row r="703" ht="12.8">
      <c r="D703" s="112"/>
    </row>
    <row r="704" ht="12.8">
      <c r="D704" s="112"/>
    </row>
    <row r="705" ht="12.8">
      <c r="D705" s="112"/>
    </row>
    <row r="706" ht="12.8">
      <c r="D706" s="112"/>
    </row>
    <row r="707" ht="12.8">
      <c r="D707" s="112"/>
    </row>
    <row r="708" ht="12.8">
      <c r="D708" s="112"/>
    </row>
    <row r="709" ht="12.8">
      <c r="D709" s="112"/>
    </row>
    <row r="710" ht="12.8">
      <c r="D710" s="112"/>
    </row>
    <row r="711" ht="12.8">
      <c r="D711" s="112"/>
    </row>
    <row r="712" ht="12.8">
      <c r="D712" s="112"/>
    </row>
    <row r="713" ht="12.8">
      <c r="D713" s="112"/>
    </row>
    <row r="714" ht="12.8">
      <c r="D714" s="112"/>
    </row>
    <row r="715" ht="12.8">
      <c r="D715" s="112"/>
    </row>
    <row r="716" ht="12.8">
      <c r="D716" s="112"/>
    </row>
    <row r="717" ht="12.8">
      <c r="D717" s="112"/>
    </row>
    <row r="718" ht="12.8">
      <c r="D718" s="112"/>
    </row>
    <row r="719" ht="12.8">
      <c r="D719" s="112"/>
    </row>
    <row r="720" ht="12.8">
      <c r="D720" s="112"/>
    </row>
    <row r="721" ht="12.8">
      <c r="D721" s="112"/>
    </row>
    <row r="722" ht="12.8">
      <c r="D722" s="112"/>
    </row>
    <row r="723" ht="12.8">
      <c r="D723" s="112"/>
    </row>
    <row r="724" ht="12.8">
      <c r="D724" s="112"/>
    </row>
    <row r="725" ht="12.8">
      <c r="D725" s="112"/>
    </row>
    <row r="726" ht="12.8">
      <c r="D726" s="112"/>
    </row>
    <row r="727" ht="12.8">
      <c r="D727" s="112"/>
    </row>
    <row r="728" ht="12.8">
      <c r="D728" s="112"/>
    </row>
    <row r="729" ht="12.8">
      <c r="D729" s="112"/>
    </row>
    <row r="730" ht="12.8">
      <c r="D730" s="112"/>
    </row>
    <row r="731" ht="12.8">
      <c r="D731" s="112"/>
    </row>
    <row r="732" ht="12.8">
      <c r="D732" s="112"/>
    </row>
    <row r="733" ht="12.8">
      <c r="D733" s="112"/>
    </row>
    <row r="734" ht="12.8">
      <c r="D734" s="112"/>
    </row>
    <row r="735" ht="12.8">
      <c r="D735" s="112"/>
    </row>
    <row r="736" ht="12.8">
      <c r="D736" s="112"/>
    </row>
    <row r="737" ht="12.8">
      <c r="D737" s="112"/>
    </row>
    <row r="738" ht="12.8">
      <c r="D738" s="112"/>
    </row>
    <row r="739" ht="12.8">
      <c r="D739" s="112"/>
    </row>
    <row r="740" ht="12.8">
      <c r="D740" s="112"/>
    </row>
    <row r="741" ht="12.8">
      <c r="D741" s="112"/>
    </row>
    <row r="742" ht="12.8">
      <c r="D742" s="112"/>
    </row>
    <row r="743" ht="12.8">
      <c r="D743" s="112"/>
    </row>
    <row r="744" ht="12.8">
      <c r="D744" s="112"/>
    </row>
    <row r="745" ht="12.8">
      <c r="D745" s="112"/>
    </row>
    <row r="746" ht="12.8">
      <c r="D746" s="112"/>
    </row>
    <row r="747" ht="12.8">
      <c r="D747" s="112"/>
    </row>
    <row r="748" ht="12.8">
      <c r="D748" s="112"/>
    </row>
    <row r="749" ht="12.8">
      <c r="D749" s="112"/>
    </row>
    <row r="750" ht="12.8">
      <c r="D750" s="112"/>
    </row>
    <row r="751" ht="12.8">
      <c r="D751" s="112"/>
    </row>
    <row r="752" ht="12.8">
      <c r="D752" s="112"/>
    </row>
    <row r="753" ht="12.8">
      <c r="D753" s="112"/>
    </row>
    <row r="754" ht="12.8">
      <c r="D754" s="112"/>
    </row>
    <row r="755" ht="12.8">
      <c r="D755" s="112"/>
    </row>
    <row r="756" ht="12.8">
      <c r="D756" s="112"/>
    </row>
    <row r="757" ht="12.8">
      <c r="D757" s="112"/>
    </row>
    <row r="758" ht="12.8">
      <c r="D758" s="112"/>
    </row>
    <row r="759" ht="12.8">
      <c r="D759" s="112"/>
    </row>
    <row r="760" ht="12.8">
      <c r="D760" s="112"/>
    </row>
    <row r="761" ht="12.8">
      <c r="D761" s="112"/>
    </row>
    <row r="762" ht="12.8">
      <c r="D762" s="112"/>
    </row>
    <row r="763" ht="12.8">
      <c r="D763" s="112"/>
    </row>
    <row r="764" ht="12.8">
      <c r="D764" s="112"/>
    </row>
    <row r="765" ht="12.8">
      <c r="D765" s="112"/>
    </row>
    <row r="766" ht="12.8">
      <c r="D766" s="112"/>
    </row>
    <row r="767" ht="12.8">
      <c r="D767" s="112"/>
    </row>
    <row r="768" ht="12.8">
      <c r="D768" s="112"/>
    </row>
    <row r="769" ht="12.8">
      <c r="D769" s="112"/>
    </row>
    <row r="770" ht="12.8">
      <c r="D770" s="112"/>
    </row>
    <row r="771" ht="12.8">
      <c r="D771" s="112"/>
    </row>
    <row r="772" ht="12.8">
      <c r="D772" s="112"/>
    </row>
    <row r="773" ht="12.8">
      <c r="D773" s="112"/>
    </row>
    <row r="774" ht="12.8">
      <c r="D774" s="112"/>
    </row>
    <row r="775" ht="12.8">
      <c r="D775" s="112"/>
    </row>
    <row r="776" ht="12.8">
      <c r="D776" s="112"/>
    </row>
    <row r="777" ht="12.8">
      <c r="D777" s="112"/>
    </row>
    <row r="778" ht="12.8">
      <c r="D778" s="112"/>
    </row>
    <row r="779" ht="12.8">
      <c r="D779" s="112"/>
    </row>
    <row r="780" ht="12.8">
      <c r="D780" s="112"/>
    </row>
    <row r="781" ht="12.8">
      <c r="D781" s="112"/>
    </row>
    <row r="782" ht="12.8">
      <c r="D782" s="112"/>
    </row>
    <row r="783" ht="12.8">
      <c r="D783" s="112"/>
    </row>
    <row r="784" ht="12.8">
      <c r="D784" s="112"/>
    </row>
    <row r="785" ht="12.8">
      <c r="D785" s="112"/>
    </row>
    <row r="786" ht="12.8">
      <c r="D786" s="112"/>
    </row>
    <row r="787" ht="12.8">
      <c r="D787" s="112"/>
    </row>
    <row r="788" ht="12.8">
      <c r="D788" s="112"/>
    </row>
    <row r="789" ht="12.8">
      <c r="D789" s="112"/>
    </row>
    <row r="790" ht="12.8">
      <c r="D790" s="112"/>
    </row>
    <row r="791" ht="12.8">
      <c r="D791" s="112"/>
    </row>
    <row r="792" ht="12.8">
      <c r="D792" s="112"/>
    </row>
    <row r="793" ht="12.8">
      <c r="D793" s="112"/>
    </row>
    <row r="794" ht="12.8">
      <c r="D794" s="112"/>
    </row>
    <row r="795" ht="12.8">
      <c r="D795" s="112"/>
    </row>
    <row r="796" ht="12.8">
      <c r="D796" s="112"/>
    </row>
    <row r="797" ht="12.8">
      <c r="D797" s="112"/>
    </row>
    <row r="798" ht="12.8">
      <c r="D798" s="112"/>
    </row>
    <row r="799" ht="12.8">
      <c r="D799" s="112"/>
    </row>
    <row r="800" ht="12.8">
      <c r="D800" s="112"/>
    </row>
    <row r="801" ht="12.8">
      <c r="D801" s="112"/>
    </row>
    <row r="802" ht="12.8">
      <c r="D802" s="112"/>
    </row>
    <row r="803" ht="12.8">
      <c r="D803" s="112"/>
    </row>
    <row r="804" ht="12.8">
      <c r="D804" s="112"/>
    </row>
    <row r="805" ht="12.8">
      <c r="D805" s="112"/>
    </row>
    <row r="806" ht="12.8">
      <c r="D806" s="112"/>
    </row>
    <row r="807" ht="12.8">
      <c r="D807" s="112"/>
    </row>
    <row r="808" ht="12.8">
      <c r="D808" s="112"/>
    </row>
    <row r="809" ht="12.8">
      <c r="D809" s="112"/>
    </row>
    <row r="810" ht="12.8">
      <c r="D810" s="112"/>
    </row>
    <row r="811" ht="12.8">
      <c r="D811" s="112"/>
    </row>
    <row r="812" ht="12.8">
      <c r="D812" s="112"/>
    </row>
    <row r="813" ht="12.8">
      <c r="D813" s="112"/>
    </row>
    <row r="814" ht="12.8">
      <c r="D814" s="112"/>
    </row>
    <row r="815" ht="12.8">
      <c r="D815" s="112"/>
    </row>
    <row r="816" ht="12.8">
      <c r="D816" s="112"/>
    </row>
    <row r="817" ht="12.8">
      <c r="D817" s="112"/>
    </row>
    <row r="818" ht="12.8">
      <c r="D818" s="112"/>
    </row>
    <row r="819" ht="12.8">
      <c r="D819" s="112"/>
    </row>
    <row r="820" ht="12.8">
      <c r="D820" s="112"/>
    </row>
    <row r="821" ht="12.8">
      <c r="D821" s="112"/>
    </row>
    <row r="822" ht="12.8">
      <c r="D822" s="112"/>
    </row>
    <row r="823" ht="12.8">
      <c r="D823" s="112"/>
    </row>
    <row r="824" ht="12.8">
      <c r="D824" s="112"/>
    </row>
    <row r="825" ht="12.8">
      <c r="D825" s="112"/>
    </row>
    <row r="826" ht="12.8">
      <c r="D826" s="112"/>
    </row>
    <row r="827" ht="12.8">
      <c r="D827" s="112"/>
    </row>
    <row r="828" ht="12.8">
      <c r="D828" s="112"/>
    </row>
    <row r="829" ht="12.8">
      <c r="D829" s="112"/>
    </row>
    <row r="830" ht="12.8">
      <c r="D830" s="112"/>
    </row>
    <row r="831" ht="12.8">
      <c r="D831" s="112"/>
    </row>
    <row r="832" ht="12.8">
      <c r="D832" s="112"/>
    </row>
    <row r="833" ht="12.8">
      <c r="D833" s="112"/>
    </row>
    <row r="834" ht="12.8">
      <c r="D834" s="112"/>
    </row>
    <row r="835" ht="12.8">
      <c r="D835" s="112"/>
    </row>
    <row r="836" ht="12.8">
      <c r="D836" s="112"/>
    </row>
    <row r="837" ht="12.8">
      <c r="D837" s="112"/>
    </row>
    <row r="838" ht="12.8">
      <c r="D838" s="112"/>
    </row>
    <row r="839" ht="12.8">
      <c r="D839" s="112"/>
    </row>
    <row r="840" ht="12.8">
      <c r="D840" s="112"/>
    </row>
    <row r="841" ht="12.8">
      <c r="D841" s="112"/>
    </row>
    <row r="842" ht="12.8">
      <c r="D842" s="112"/>
    </row>
    <row r="843" ht="12.8">
      <c r="D843" s="112"/>
    </row>
    <row r="844" ht="12.8">
      <c r="D844" s="112"/>
    </row>
    <row r="845" ht="12.8">
      <c r="D845" s="112"/>
    </row>
    <row r="846" ht="12.8">
      <c r="D846" s="112"/>
    </row>
    <row r="847" ht="12.8">
      <c r="D847" s="112"/>
    </row>
    <row r="848" ht="12.8">
      <c r="D848" s="112"/>
    </row>
    <row r="849" ht="12.8">
      <c r="D849" s="112"/>
    </row>
    <row r="850" ht="12.8">
      <c r="D850" s="112"/>
    </row>
    <row r="851" ht="12.8">
      <c r="D851" s="112"/>
    </row>
    <row r="852" ht="12.8">
      <c r="D852" s="112"/>
    </row>
    <row r="853" ht="12.8">
      <c r="D853" s="112"/>
    </row>
    <row r="854" ht="12.8">
      <c r="D854" s="112"/>
    </row>
    <row r="855" ht="12.8">
      <c r="D855" s="112"/>
    </row>
    <row r="856" ht="12.8">
      <c r="D856" s="112"/>
    </row>
    <row r="857" ht="12.8">
      <c r="D857" s="112"/>
    </row>
    <row r="858" ht="12.8">
      <c r="D858" s="112"/>
    </row>
    <row r="859" ht="12.8">
      <c r="D859" s="112"/>
    </row>
    <row r="860" ht="12.8">
      <c r="D860" s="112"/>
    </row>
    <row r="861" ht="12.8">
      <c r="D861" s="112"/>
    </row>
    <row r="862" ht="12.8">
      <c r="D862" s="112"/>
    </row>
    <row r="863" ht="12.8">
      <c r="D863" s="112"/>
    </row>
    <row r="864" ht="12.8">
      <c r="D864" s="112"/>
    </row>
    <row r="865" ht="12.8">
      <c r="D865" s="112"/>
    </row>
    <row r="866" ht="12.8">
      <c r="D866" s="112"/>
    </row>
    <row r="867" ht="12.8">
      <c r="D867" s="112"/>
    </row>
    <row r="868" ht="12.8">
      <c r="D868" s="112"/>
    </row>
    <row r="869" ht="12.8">
      <c r="D869" s="112"/>
    </row>
    <row r="870" ht="12.8">
      <c r="D870" s="112"/>
    </row>
    <row r="871" ht="12.8">
      <c r="D871" s="112"/>
    </row>
    <row r="872" ht="12.8">
      <c r="D872" s="112"/>
    </row>
    <row r="873" ht="12.8">
      <c r="D873" s="112"/>
    </row>
    <row r="874" ht="12.8">
      <c r="D874" s="112"/>
    </row>
    <row r="875" ht="12.8">
      <c r="D875" s="112"/>
    </row>
    <row r="876" ht="12.8">
      <c r="D876" s="112"/>
    </row>
    <row r="877" ht="12.8">
      <c r="D877" s="112"/>
    </row>
    <row r="878" ht="12.8">
      <c r="D878" s="112"/>
    </row>
    <row r="879" ht="12.8">
      <c r="D879" s="112"/>
    </row>
    <row r="880" ht="12.8">
      <c r="D880" s="112"/>
    </row>
    <row r="881" ht="12.8">
      <c r="D881" s="112"/>
    </row>
    <row r="882" ht="12.8">
      <c r="D882" s="112"/>
    </row>
    <row r="883" ht="12.8">
      <c r="D883" s="112"/>
    </row>
    <row r="884" ht="12.8">
      <c r="D884" s="112"/>
    </row>
    <row r="885" ht="12.8">
      <c r="D885" s="112"/>
    </row>
    <row r="886" ht="12.8">
      <c r="D886" s="112"/>
    </row>
    <row r="887" ht="12.8">
      <c r="D887" s="112"/>
    </row>
    <row r="888" ht="12.8">
      <c r="D888" s="112"/>
    </row>
    <row r="889" ht="12.8">
      <c r="D889" s="112"/>
    </row>
    <row r="890" ht="12.8">
      <c r="D890" s="112"/>
    </row>
    <row r="891" ht="12.8">
      <c r="D891" s="112"/>
    </row>
    <row r="892" ht="12.8">
      <c r="D892" s="112"/>
    </row>
    <row r="893" ht="12.8">
      <c r="D893" s="112"/>
    </row>
    <row r="894" ht="12.8">
      <c r="D894" s="112"/>
    </row>
    <row r="895" ht="12.8">
      <c r="D895" s="112"/>
    </row>
    <row r="896" ht="12.8">
      <c r="D896" s="112"/>
    </row>
    <row r="897" ht="12.8">
      <c r="D897" s="112"/>
    </row>
    <row r="898" ht="12.8">
      <c r="D898" s="112"/>
    </row>
    <row r="899" ht="12.8">
      <c r="D899" s="112"/>
    </row>
    <row r="900" ht="12.8">
      <c r="D900" s="112"/>
    </row>
    <row r="901" ht="12.8">
      <c r="D901" s="112"/>
    </row>
    <row r="902" ht="12.8">
      <c r="D902" s="112"/>
    </row>
    <row r="903" ht="12.8">
      <c r="D903" s="112"/>
    </row>
    <row r="904" ht="12.8">
      <c r="D904" s="112"/>
    </row>
    <row r="905" ht="12.8">
      <c r="D905" s="112"/>
    </row>
    <row r="906" ht="12.8">
      <c r="D906" s="112"/>
    </row>
    <row r="907" ht="12.8">
      <c r="D907" s="112"/>
    </row>
    <row r="908" ht="12.8">
      <c r="D908" s="112"/>
    </row>
    <row r="909" ht="12.8">
      <c r="D909" s="112"/>
    </row>
    <row r="910" ht="12.8">
      <c r="D910" s="112"/>
    </row>
    <row r="911" ht="12.8">
      <c r="D911" s="112"/>
    </row>
    <row r="912" ht="12.8">
      <c r="D912" s="112"/>
    </row>
    <row r="913" ht="12.8">
      <c r="D913" s="112"/>
    </row>
    <row r="914" ht="12.8">
      <c r="D914" s="112"/>
    </row>
    <row r="915" ht="12.8">
      <c r="D915" s="112"/>
    </row>
    <row r="916" ht="12.8">
      <c r="D916" s="112"/>
    </row>
    <row r="917" ht="12.8">
      <c r="D917" s="112"/>
    </row>
    <row r="918" ht="12.8">
      <c r="D918" s="112"/>
    </row>
    <row r="919" ht="12.8">
      <c r="D919" s="112"/>
    </row>
    <row r="920" ht="12.8">
      <c r="D920" s="112"/>
    </row>
    <row r="921" ht="12.8">
      <c r="D921" s="112"/>
    </row>
    <row r="922" ht="12.8">
      <c r="D922" s="112"/>
    </row>
    <row r="923" ht="12.8">
      <c r="D923" s="112"/>
    </row>
    <row r="924" ht="12.8">
      <c r="D924" s="112"/>
    </row>
    <row r="925" ht="12.8">
      <c r="D925" s="112"/>
    </row>
    <row r="926" ht="12.8">
      <c r="D926" s="112"/>
    </row>
    <row r="927" ht="12.8">
      <c r="D927" s="112"/>
    </row>
    <row r="928" ht="12.8">
      <c r="D928" s="112"/>
    </row>
    <row r="929" ht="12.8">
      <c r="D929" s="112"/>
    </row>
    <row r="930" ht="12.8">
      <c r="D930" s="112"/>
    </row>
    <row r="931" ht="12.8">
      <c r="D931" s="112"/>
    </row>
    <row r="932" ht="12.8">
      <c r="D932" s="112"/>
    </row>
    <row r="933" ht="12.8">
      <c r="D933" s="112"/>
    </row>
    <row r="934" ht="12.8">
      <c r="D934" s="112"/>
    </row>
    <row r="935" ht="12.8">
      <c r="D935" s="112"/>
    </row>
    <row r="936" ht="12.8">
      <c r="D936" s="112"/>
    </row>
    <row r="937" ht="12.8">
      <c r="D937" s="112"/>
    </row>
    <row r="938" ht="12.8">
      <c r="D938" s="112"/>
    </row>
    <row r="939" ht="12.8">
      <c r="D939" s="112"/>
    </row>
    <row r="940" ht="12.8">
      <c r="D940" s="112"/>
    </row>
    <row r="941" ht="12.8">
      <c r="D941" s="112"/>
    </row>
    <row r="942" ht="12.8">
      <c r="D942" s="112"/>
    </row>
    <row r="943" ht="12.8">
      <c r="D943" s="112"/>
    </row>
    <row r="944" ht="12.8">
      <c r="D944" s="112"/>
    </row>
    <row r="945" ht="12.8">
      <c r="D945" s="112"/>
    </row>
    <row r="946" ht="12.8">
      <c r="D946" s="112"/>
    </row>
    <row r="947" ht="12.8">
      <c r="D947" s="112"/>
    </row>
    <row r="948" ht="12.8">
      <c r="D948" s="112"/>
    </row>
    <row r="949" ht="12.8">
      <c r="D949" s="112"/>
    </row>
    <row r="950" ht="12.8">
      <c r="D950" s="112"/>
    </row>
    <row r="951" ht="12.8">
      <c r="D951" s="112"/>
    </row>
    <row r="952" ht="12.8">
      <c r="D952" s="112"/>
    </row>
    <row r="953" ht="12.8">
      <c r="D953" s="112"/>
    </row>
    <row r="954" ht="12.8">
      <c r="D954" s="112"/>
    </row>
    <row r="955" ht="12.8">
      <c r="D955" s="112"/>
    </row>
    <row r="956" ht="12.8">
      <c r="D956" s="112"/>
    </row>
    <row r="957" ht="12.8">
      <c r="D957" s="112"/>
    </row>
    <row r="958" ht="12.8">
      <c r="D958" s="112"/>
    </row>
    <row r="959" ht="12.8">
      <c r="D959" s="112"/>
    </row>
    <row r="960" ht="12.8">
      <c r="D960" s="112"/>
    </row>
    <row r="961" ht="12.8">
      <c r="D961" s="112"/>
    </row>
    <row r="962" ht="12.8">
      <c r="D962" s="112"/>
    </row>
    <row r="963" ht="12.8">
      <c r="D963" s="112"/>
    </row>
    <row r="964" ht="12.8">
      <c r="D964" s="112"/>
    </row>
    <row r="965" ht="12.8">
      <c r="D965" s="112"/>
    </row>
    <row r="966" ht="12.8">
      <c r="D966" s="112"/>
    </row>
    <row r="967" ht="12.8">
      <c r="D967" s="112"/>
    </row>
    <row r="968" ht="12.8">
      <c r="D968" s="112"/>
    </row>
    <row r="969" ht="12.8">
      <c r="D969" s="112"/>
    </row>
    <row r="970" ht="12.8">
      <c r="D970" s="112"/>
    </row>
    <row r="971" ht="12.8">
      <c r="D971" s="112"/>
    </row>
    <row r="972" ht="12.8">
      <c r="D972" s="112"/>
    </row>
    <row r="973" ht="12.8">
      <c r="D973" s="112"/>
    </row>
    <row r="974" ht="12.8">
      <c r="D974" s="112"/>
    </row>
    <row r="975" ht="12.8">
      <c r="D975" s="112"/>
    </row>
    <row r="976" ht="12.8">
      <c r="D976" s="112"/>
    </row>
    <row r="977" ht="12.8">
      <c r="D977" s="112"/>
    </row>
    <row r="978" ht="12.8">
      <c r="D978" s="112"/>
    </row>
    <row r="979" ht="12.8">
      <c r="D979" s="112"/>
    </row>
    <row r="980" ht="12.8">
      <c r="D980" s="112"/>
    </row>
    <row r="981" ht="12.8">
      <c r="D981" s="112"/>
    </row>
    <row r="982" ht="12.8">
      <c r="D982" s="112"/>
    </row>
    <row r="983" ht="12.8">
      <c r="D983" s="112"/>
    </row>
    <row r="984" ht="12.8">
      <c r="D984" s="112"/>
    </row>
    <row r="985" ht="12.8">
      <c r="D985" s="112"/>
    </row>
    <row r="986" ht="12.8">
      <c r="D986" s="112"/>
    </row>
    <row r="987" ht="12.8">
      <c r="D987" s="112"/>
    </row>
    <row r="988" ht="12.8">
      <c r="D988" s="112"/>
    </row>
    <row r="989" ht="12.8">
      <c r="D989" s="112"/>
    </row>
    <row r="990" ht="12.8">
      <c r="D990" s="112"/>
    </row>
    <row r="991" ht="12.8">
      <c r="D991" s="112"/>
    </row>
    <row r="992" ht="12.8">
      <c r="D992" s="112"/>
    </row>
    <row r="993" ht="12.8">
      <c r="D993" s="112"/>
    </row>
    <row r="994" ht="12.8">
      <c r="D994" s="112"/>
    </row>
    <row r="995" ht="12.8">
      <c r="D995" s="112"/>
    </row>
    <row r="996" ht="12.8">
      <c r="D996" s="112"/>
    </row>
    <row r="997" ht="12.8">
      <c r="D997" s="112"/>
    </row>
    <row r="998" ht="12.8">
      <c r="D998" s="112"/>
    </row>
    <row r="999" ht="12.8">
      <c r="D999" s="112"/>
    </row>
    <row r="1000" ht="12.8">
      <c r="D1000" s="112"/>
    </row>
    <row r="1001" ht="12.8">
      <c r="D1001" s="112"/>
    </row>
    <row r="1002" ht="12.8">
      <c r="D1002" s="112"/>
    </row>
    <row r="1003" ht="12.8">
      <c r="D1003" s="112"/>
    </row>
    <row r="1004" ht="12.8">
      <c r="D1004" s="112"/>
    </row>
    <row r="1005" ht="12.8">
      <c r="D1005" s="112"/>
    </row>
    <row r="1006" ht="12.8">
      <c r="D1006" s="112"/>
    </row>
    <row r="1007" ht="12.8">
      <c r="D1007" s="112"/>
    </row>
    <row r="1008" ht="12.8">
      <c r="D1008" s="112"/>
    </row>
    <row r="1009" ht="12.8">
      <c r="D1009" s="112"/>
    </row>
    <row r="1010" ht="12.8">
      <c r="D1010" s="112"/>
    </row>
    <row r="1011" ht="12.8">
      <c r="D1011" s="112"/>
    </row>
    <row r="1012" ht="12.8">
      <c r="D1012" s="112"/>
    </row>
    <row r="1013" ht="12.8">
      <c r="D1013" s="112"/>
    </row>
    <row r="1014" ht="12.8">
      <c r="D1014" s="112"/>
    </row>
    <row r="1015" ht="12.8">
      <c r="D1015" s="112"/>
    </row>
    <row r="1016" ht="12.8">
      <c r="D1016" s="112"/>
    </row>
    <row r="1017" ht="12.8">
      <c r="D1017" s="112"/>
    </row>
    <row r="1018" ht="12.8">
      <c r="D1018" s="112"/>
    </row>
    <row r="1019" ht="12.8">
      <c r="D1019" s="112"/>
    </row>
    <row r="1020" ht="12.8">
      <c r="D1020" s="112"/>
    </row>
    <row r="1021" ht="12.8">
      <c r="D1021" s="112"/>
    </row>
    <row r="1022" ht="12.8">
      <c r="D1022" s="112"/>
    </row>
    <row r="1023" ht="12.8">
      <c r="D1023" s="112"/>
    </row>
    <row r="1024" ht="12.8">
      <c r="D1024" s="112"/>
    </row>
    <row r="1025" ht="12.8">
      <c r="D1025" s="112"/>
    </row>
    <row r="1026" ht="12.8">
      <c r="D1026" s="112"/>
    </row>
    <row r="1027" ht="12.8">
      <c r="D1027" s="112"/>
    </row>
    <row r="1028" ht="12.8">
      <c r="D1028" s="112"/>
    </row>
    <row r="1029" ht="12.8">
      <c r="D1029" s="112"/>
    </row>
    <row r="1030" ht="12.8">
      <c r="D1030" s="112"/>
    </row>
    <row r="1031" ht="12.8">
      <c r="D1031" s="112"/>
    </row>
    <row r="1032" ht="12.8">
      <c r="D1032" s="112"/>
    </row>
    <row r="1033" ht="12.8">
      <c r="D1033" s="112"/>
    </row>
    <row r="1034" ht="12.8">
      <c r="D1034" s="112"/>
    </row>
    <row r="1035" ht="12.8">
      <c r="D1035" s="112"/>
    </row>
    <row r="1036" ht="12.8">
      <c r="D1036" s="112"/>
    </row>
    <row r="1037" ht="12.8">
      <c r="D1037" s="112"/>
    </row>
    <row r="1038" ht="12.8">
      <c r="D1038" s="112"/>
    </row>
    <row r="1039" ht="12.8">
      <c r="D1039" s="112"/>
    </row>
    <row r="1040" ht="12.8">
      <c r="D1040" s="112"/>
    </row>
    <row r="1041" ht="12.8">
      <c r="D1041" s="112"/>
    </row>
    <row r="1042" ht="12.8">
      <c r="D1042" s="112"/>
    </row>
    <row r="1043" ht="12.8">
      <c r="D1043" s="112"/>
    </row>
    <row r="1044" ht="12.8">
      <c r="D1044" s="112"/>
    </row>
    <row r="1045" ht="12.8">
      <c r="D1045" s="112"/>
    </row>
    <row r="1046" ht="12.8">
      <c r="D1046" s="112"/>
    </row>
    <row r="1047" ht="12.8">
      <c r="D1047" s="112"/>
    </row>
    <row r="1048" ht="12.8">
      <c r="D1048" s="112"/>
    </row>
  </sheetData>
  <mergeCells count="6">
    <mergeCell ref="A1:G1"/>
    <mergeCell ref="C2:G2"/>
    <mergeCell ref="C3:G3"/>
    <mergeCell ref="C4:G4"/>
    <mergeCell ref="A41:C41"/>
    <mergeCell ref="A42:G46"/>
  </mergeCells>
  <printOptions/>
  <pageMargins left="0.590277777777778" right="0.196527777777778" top="0.7875" bottom="0.7875" header="0.511805555555555" footer="0.3"/>
  <pageSetup horizontalDpi="300" verticalDpi="300" orientation="portrait" paperSize="9" copies="1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LibreOffice/6.4.4.2$Windows_X86_64 LibreOffice_project/3d775be2011f3886db32dfd395a6a6d1ca2630ff</Application>
  <DocSecurity>0</DocSecurity>
  <Template/>
  <Manager/>
  <Company>RTS, a.s.</Company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Kratina</dc:creator>
  <cp:keywords/>
  <dc:description/>
  <cp:lastModifiedBy/>
  <cp:lastPrinted>2019-03-19T12:27:02Z</cp:lastPrinted>
  <dcterms:created xsi:type="dcterms:W3CDTF">2009-04-08T07:15:50Z</dcterms:created>
  <dcterms:modified xsi:type="dcterms:W3CDTF">2020-06-08T13:56:43Z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