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40" windowWidth="14355" windowHeight="4260" activeTab="0"/>
  </bookViews>
  <sheets>
    <sheet name="Rekapitulace" sheetId="18" r:id="rId1"/>
    <sheet name="Tříděný odpad" sheetId="1" r:id="rId2"/>
    <sheet name="SD" sheetId="3" r:id="rId3"/>
    <sheet name="Odpady ze zeleně" sheetId="5" r:id="rId4"/>
    <sheet name="NO" sheetId="6" r:id="rId5"/>
    <sheet name="Objem" sheetId="4" r:id="rId6"/>
    <sheet name="Doúklid" sheetId="14" r:id="rId7"/>
    <sheet name="Černé skládky" sheetId="15" r:id="rId8"/>
  </sheets>
  <definedNames/>
  <calcPr calcId="145621"/>
</workbook>
</file>

<file path=xl/sharedStrings.xml><?xml version="1.0" encoding="utf-8"?>
<sst xmlns="http://schemas.openxmlformats.org/spreadsheetml/2006/main" count="427" uniqueCount="182">
  <si>
    <t>Nádoba</t>
  </si>
  <si>
    <t>Počet nádob</t>
  </si>
  <si>
    <t>[litry]</t>
  </si>
  <si>
    <t>[počet/rok]</t>
  </si>
  <si>
    <t>[ks]</t>
  </si>
  <si>
    <t>[Kč/ks/rok]</t>
  </si>
  <si>
    <t>[Kč/rok]</t>
  </si>
  <si>
    <t>Nabídková cena za svoz papíru za 1 rok bez DPH</t>
  </si>
  <si>
    <t>Plasty</t>
  </si>
  <si>
    <t>Papír</t>
  </si>
  <si>
    <t>Sklo</t>
  </si>
  <si>
    <t>Nabídková cena za svoz plastů za 1 rok bez DPH</t>
  </si>
  <si>
    <t>Nabídková cena za svoz skla za 1 rok bez DPH</t>
  </si>
  <si>
    <t>Ktg.</t>
  </si>
  <si>
    <t>Název odpadu</t>
  </si>
  <si>
    <t>N</t>
  </si>
  <si>
    <t>O</t>
  </si>
  <si>
    <t>Pneumatiky</t>
  </si>
  <si>
    <t>Objemný odpad</t>
  </si>
  <si>
    <t>[Kč/t]</t>
  </si>
  <si>
    <t>Celková cena bez DPH</t>
  </si>
  <si>
    <t>Nebezpečný odpad</t>
  </si>
  <si>
    <t>-</t>
  </si>
  <si>
    <t>Kód odpadu</t>
  </si>
  <si>
    <t>200201</t>
  </si>
  <si>
    <t>[Kč/kg]</t>
  </si>
  <si>
    <t>[ks/rok]</t>
  </si>
  <si>
    <t>Služba</t>
  </si>
  <si>
    <t>Mytí nádoby zvenku</t>
  </si>
  <si>
    <t>Mytí nádoby zevnitř</t>
  </si>
  <si>
    <t>Kompletní mytí nádoby zvenku i zevnitř</t>
  </si>
  <si>
    <t>Dřevo neuvedené pod číslem 200137</t>
  </si>
  <si>
    <t>Směsný komunální odpad</t>
  </si>
  <si>
    <t>Biologicky rozložitelný komunální odpad</t>
  </si>
  <si>
    <t>Stavební odpad</t>
  </si>
  <si>
    <t>Výkon</t>
  </si>
  <si>
    <t>BRKO</t>
  </si>
  <si>
    <t>[Kč/měsíc]</t>
  </si>
  <si>
    <t>Celková nabídková cena za sběr a svoz, přepravu tříděného odpadu do zařízení za 1 rok bez DPH</t>
  </si>
  <si>
    <t>Elektrozařízení a elektrospotřebiče vč. nekompletních, baterie a akumulátory - ZPĚTNÝ ODBĚR</t>
  </si>
  <si>
    <t>Nakládka</t>
  </si>
  <si>
    <t>Doprava a přeprava</t>
  </si>
  <si>
    <t>Pozn.: Základní složka poplatku se nedaní!!!</t>
  </si>
  <si>
    <t>(a)</t>
  </si>
  <si>
    <t>(b)</t>
  </si>
  <si>
    <t>(c)</t>
  </si>
  <si>
    <t>(e)</t>
  </si>
  <si>
    <t>(d)</t>
  </si>
  <si>
    <t>(f)</t>
  </si>
  <si>
    <t>Kovy</t>
  </si>
  <si>
    <t>Sběrné dvory</t>
  </si>
  <si>
    <t>Objemný odpad vč. odpadů, které za objemný odpad nelze považovat (např. pneumatiky, dřevo, nebezpečný odpad, SKO, atd.)</t>
  </si>
  <si>
    <t>(g)=(d)+(e)+(f)</t>
  </si>
  <si>
    <t>Mobilní svoz nebezpečného odpau</t>
  </si>
  <si>
    <t>Zeleň - vaky</t>
  </si>
  <si>
    <t>Tříděný odpad</t>
  </si>
  <si>
    <t>(h)</t>
  </si>
  <si>
    <t>Základní složka poplatku bez DPH</t>
  </si>
  <si>
    <t>(f)=(c)*(e)</t>
  </si>
  <si>
    <t>(e)=(b)*(d)</t>
  </si>
  <si>
    <t>[Kč/výsyp 1 ks]</t>
  </si>
  <si>
    <t>Mytí nádob BRKO</t>
  </si>
  <si>
    <t>(h)=(e)+(f)+(g)</t>
  </si>
  <si>
    <t>(g)</t>
  </si>
  <si>
    <t>Předpokládané množství odpadu</t>
  </si>
  <si>
    <t>[t/rok]</t>
  </si>
  <si>
    <t>Nabídková cena celkem bez DPH</t>
  </si>
  <si>
    <t>(i)=(d)*(h)</t>
  </si>
  <si>
    <t>Odpad odložený mimo nádoby vč. odpadů, které nelze považovat za objemný odpad (např. pneumatiky, dřevo, nebezpečný odpad, SKO, atd.)</t>
  </si>
  <si>
    <t>(g)=(e)+(f)</t>
  </si>
  <si>
    <t>(h)=(d)*(g)</t>
  </si>
  <si>
    <t>Nabídková cena za sběr, svoz, přepravu odpadu ze zeleně do zařízení, odstranění nebo využití odpadu vč. základní složky poplatku za 1 rok bez DPH</t>
  </si>
  <si>
    <t>(i)=12*(h)</t>
  </si>
  <si>
    <t>[kg/rok]</t>
  </si>
  <si>
    <t>nádoby 120 - 240 l</t>
  </si>
  <si>
    <t>Černé skládky - stanovení nabídkové ceny</t>
  </si>
  <si>
    <t>Činnost</t>
  </si>
  <si>
    <t>Ruční práce</t>
  </si>
  <si>
    <t>Předpokládané množství jednotek</t>
  </si>
  <si>
    <t>[jednotka/rok]</t>
  </si>
  <si>
    <t>[Kč/jednotka]</t>
  </si>
  <si>
    <t>(f)=(d)+(e)</t>
  </si>
  <si>
    <t>(g)=(c)*(f)</t>
  </si>
  <si>
    <t>Ramenový nosič kontejnerů</t>
  </si>
  <si>
    <t>Hákový nosič kontejnerů do 12 t (N2)</t>
  </si>
  <si>
    <t>Hákový nosič kontejnerů nad 12 t (N3)</t>
  </si>
  <si>
    <t>Nákladní automobil do 3,5 t (N1)</t>
  </si>
  <si>
    <t>Nákladní automobil do 12 t (N2)</t>
  </si>
  <si>
    <t>Nákladní automobil nad 12 t (N3)</t>
  </si>
  <si>
    <t>Nakladač malý - čelní smykový</t>
  </si>
  <si>
    <t>Nakladač velký - kolový</t>
  </si>
  <si>
    <t>Jednotka</t>
  </si>
  <si>
    <t>měsíc</t>
  </si>
  <si>
    <t>Jednotková cena bez DPH</t>
  </si>
  <si>
    <t>Jednotek/rok</t>
  </si>
  <si>
    <t>Jednotková cena (sběr, svoz, přeprava do zařízení k využití) bez DPH</t>
  </si>
  <si>
    <t>Nabídková cena (sběr, svoz, přeprava do zařízení) za svoz 1 nádoby během 1 roku bez DPH</t>
  </si>
  <si>
    <t>Nabídková cena za roční svoz dané kategorie nádoby celkem bez DPH</t>
  </si>
  <si>
    <t>Předpokládaná cena za svoz kovů za 1 rok bez DPH</t>
  </si>
  <si>
    <t>Objem nádoby</t>
  </si>
  <si>
    <t>Předpokládaný počet svozů</t>
  </si>
  <si>
    <t>Nabídková cena za 1 rok celkem bez DPH</t>
  </si>
  <si>
    <t>[Kč/ks/1 x svoz]</t>
  </si>
  <si>
    <t>(j)</t>
  </si>
  <si>
    <t>(k)=(i)*(j)</t>
  </si>
  <si>
    <t>Předpokládaná cena za mimořádné vývozy papíru za 1 rok bez DPH</t>
  </si>
  <si>
    <t>Předpokládaná cena za mimořádné vývozy plastů za 1 rok bez DPH</t>
  </si>
  <si>
    <t>Předpokládaná cena za mimořádné vývozy tříděného odpadu za 1 rok bez DPH</t>
  </si>
  <si>
    <t>Mytí odpadových nádob</t>
  </si>
  <si>
    <t>Jednotková cena bez DPH [Kč/ks]</t>
  </si>
  <si>
    <t>Předpokládaný počet/rok</t>
  </si>
  <si>
    <t>Předpokládaná celková cena [Kč/rok]</t>
  </si>
  <si>
    <t>Mytí nádoby zvenku - 1100 l - horní výsyp</t>
  </si>
  <si>
    <t>Mytí nádoby zevnitř - 1100 l horní výsyp</t>
  </si>
  <si>
    <t>Mytí nádoby zvenku - 1100 - 3350 l spodní výsyp</t>
  </si>
  <si>
    <t>Mytí nádoby zevnitř - 1100 - 3350 l spodní výsyp</t>
  </si>
  <si>
    <t>Celková předpokládaná cena za poskytování Služeb dle Katalogového listu KL 1 - Tříděný odpad po dobu 1 roku v Kč bez DPH</t>
  </si>
  <si>
    <t>Celková předpokládaná cena za poskytování Služeb dle Katalogového listu KL 1 - Tříděný odpad za dobu trvání Smlouvy v Kč bez DPH</t>
  </si>
  <si>
    <t>Jednotková cena za sběr, svoz a přepravu do zařízení bez DPH</t>
  </si>
  <si>
    <t>Jednotková cena za využití odpadu bez DPH</t>
  </si>
  <si>
    <t>Jednotková cena za jednotku výkonu bez DPH</t>
  </si>
  <si>
    <t xml:space="preserve">Jednotková cena za odstranění nebo využití odpadu bez základní složky poplatku bez DPH </t>
  </si>
  <si>
    <t>Modelový počet svozů</t>
  </si>
  <si>
    <t>Modelový počet nádob</t>
  </si>
  <si>
    <t xml:space="preserve">Jednotková cena za sběr, svoz a přepravu BRKO do zařízení bez DPH </t>
  </si>
  <si>
    <t xml:space="preserve">Jednotková cena za pronájem nádob bez DPH </t>
  </si>
  <si>
    <t xml:space="preserve">Jednotková cena za využití odpadu bez DPH </t>
  </si>
  <si>
    <t>Jednotková cena celkem (sběr, svoz, přepravu do zařízení, pronájem a  využití) bez DPH</t>
  </si>
  <si>
    <t>(h)=(b)*(c)*(g)</t>
  </si>
  <si>
    <t>Nabídková cena celkem za měsíční svoz příslušné kategorie nádob bez DPH</t>
  </si>
  <si>
    <t>Nabídková cena celkem za roční svoz příslušné kategorie nádob bez DPH</t>
  </si>
  <si>
    <t>Předpokládaná cena za sběr, svoz, přepravu BRKO do zařízení, pronájem nádob a využití odpadu za 1 rok bez DPH</t>
  </si>
  <si>
    <t>Jednotková cena [Kč/ks]</t>
  </si>
  <si>
    <t>Předpokládaná cena za mytí nádob BRKO za 1 rok v Kč bez DPH</t>
  </si>
  <si>
    <t xml:space="preserve">Jednotková cena za sběr, svoz a přepravu NO do zařízení bez DPH </t>
  </si>
  <si>
    <t xml:space="preserve">Jednotková cena za využití nebo odstranění odpadu bez DPH </t>
  </si>
  <si>
    <t>Rekapitulace:</t>
  </si>
  <si>
    <t>Předpokládaná cena plnění za dobu trvání smlouvy v Kč bez DPH</t>
  </si>
  <si>
    <t>DOPLNÍ UCHAZEČ</t>
  </si>
  <si>
    <t>Kompletní mytí nádoby zvenku i zevnitř - 1100 l - horní výsyp</t>
  </si>
  <si>
    <t>Kompletní mytí nádoby zvenku i zevnitř - 1100 - 3350 l spodní výsyp</t>
  </si>
  <si>
    <t xml:space="preserve">Předpokládaná cena za mytí odpadových nádob za 1 rok celkem bez DPH </t>
  </si>
  <si>
    <t xml:space="preserve">Celková předpokládaná cena za poskytování Služeb dle Katalogových listu KL 2 a KL 3 - Sběrný dvůr 1 a Sběrný dvůr 2 za dobu trvání Smlouvy v Kč bez DPH </t>
  </si>
  <si>
    <t>Celková předpokládaná cena za poskytování Služeb dle Katalogového listu KL 4 - Odpad ze zeleně za dobu trvání Smlouvy v Kč bez DPH</t>
  </si>
  <si>
    <t>Celková předpokládaná cena za poskytování Služeb dle Katalogového listu KL 5 - Nebezpečný odpad za dobu trvání Smlouvy v Kč bez DPH</t>
  </si>
  <si>
    <t>Celková předpokládaná cena za poskytování Služeb dle Katalogového listu KL 6 - Objemný odpad za dobu trvání Smlouvy v Kč bez DPH</t>
  </si>
  <si>
    <t>Celková předpokládaná cena za poskytování Služeb dle Katalogového listu KL 7 - Úklid odpadu odloženého mimo nádoby za dobu trvání Smlouvy v Kč bez DPH</t>
  </si>
  <si>
    <t>Celková předpokládaná cena za poskytování Služeb dle Katalogového listu KL 8 - Černé skládky za dobu trvání Smlouvy v Kč bez DPH</t>
  </si>
  <si>
    <t>Tabulka pro výpočet nabídkové ceny - část 4</t>
  </si>
  <si>
    <t xml:space="preserve">Celková předpokládaná cena za poskytování Služeb dle Katalogových listu KL 2 a KL 3 - Sběrný dvůr 1 a Sběrný dvůr 2 za 1 rok v Kč bez DPH </t>
  </si>
  <si>
    <t>Jednotková cena celkem za sběr, svoz, přepravu do zařízení a využití odpadu bez DPH</t>
  </si>
  <si>
    <t>Celková předpokládaná cena za poskytování Služeb dle Katalogového listu KL 4 - Odpad ze zeleně za 1 rok v Kč bez DPH</t>
  </si>
  <si>
    <t>Celková předpokládaná cena za poskytování Služeb dle Katalogového listu KL 5 - Nebezpečný odpad za 1 rok v Kč bez DPH</t>
  </si>
  <si>
    <t xml:space="preserve">Jednotková cena za sběr, svoz, přepravu do zařízení, využití nebo odstranění bez DPH </t>
  </si>
  <si>
    <t>Celková předpokládaná cena za poskytování Služeb dle Katalogového listu KL 6 - Objemný odpad za 1 rok v Kč bez DPH</t>
  </si>
  <si>
    <t>Celková předpokládaná cena za poskytování Služeb dle Katalogového listu KL 7 - Úklid odpadu odloženého mimo nádoby za 1 rok v Kč bez DPH</t>
  </si>
  <si>
    <t>Jednotková cena celkem za výkon vč. základní složky poplatku bez DPH</t>
  </si>
  <si>
    <t>Celková předpokládaná cena za poskytování Služeb dle Katalogového listu KL 8 - Černé skládky za 1 rok v Kč bez DPH</t>
  </si>
  <si>
    <t>Biologicky rozložitelný odpad - odpad ze zeleně</t>
  </si>
  <si>
    <t xml:space="preserve"> </t>
  </si>
  <si>
    <t>Provozní náklady (např. zaměstnanci+energie)</t>
  </si>
  <si>
    <t>Náklady na přepravu a dopravu odpadu</t>
  </si>
  <si>
    <t>Náklady na využití či odstranění odpadu</t>
  </si>
  <si>
    <t>Celková cena za zajištění provozování sběrného dvora 1</t>
  </si>
  <si>
    <t>Celková cena za zajištění provozování sběrného dvora 2</t>
  </si>
  <si>
    <t>Počet svozů</t>
  </si>
  <si>
    <t>1x 14 dní</t>
  </si>
  <si>
    <t>1x týdně</t>
  </si>
  <si>
    <t>1x 2 měsíce</t>
  </si>
  <si>
    <t>1x měsíc</t>
  </si>
  <si>
    <t>(i)=(d) pro nádobu s četností svozů (b)=53 v dané objemové kategorii (a)</t>
  </si>
  <si>
    <t>Počet svozů pro účely výpočtu</t>
  </si>
  <si>
    <t>(i)=(d) pro nádobu s  četností svozů (b)=53 v dané objemové kategorii (a)</t>
  </si>
  <si>
    <t>(i)=(d) pro nádobu s  četností svozů (b)=12 v dané objemové kategorii (a)</t>
  </si>
  <si>
    <t>dle textu</t>
  </si>
  <si>
    <t>2xtýdně</t>
  </si>
  <si>
    <t>Jednotková cena za sběr, nakládku, svoz a přepravu do zařízení bez DPH</t>
  </si>
  <si>
    <t>Jednotková cena celkem za sběr, nakládku, svoz a přepravu do zařízení, využití nebo odstranění odpadu vč. základní složky poplatku bez DPH</t>
  </si>
  <si>
    <t>Jednotková cena celkem za sběr, nakládku, svoz, přepravu do zařízení, využití nebo odstranění odpadu vč. základní složky poplatku bez DPH</t>
  </si>
  <si>
    <t>Odstranění odpadu bez nakládky a dopravy a přepravy</t>
  </si>
  <si>
    <t>[svoz/měsíc]</t>
  </si>
  <si>
    <t>Úklid odpadu odloženého mimo nádoby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</si>
</sst>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/>
    <xf numFmtId="2" fontId="0" fillId="2" borderId="6" xfId="0" applyNumberFormat="1" applyFill="1" applyBorder="1"/>
    <xf numFmtId="0" fontId="6" fillId="0" borderId="0" xfId="0" applyFont="1"/>
    <xf numFmtId="4" fontId="0" fillId="4" borderId="1" xfId="0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4" fontId="0" fillId="2" borderId="6" xfId="0" applyNumberFormat="1" applyFill="1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0" fillId="0" borderId="0" xfId="0" applyNumberFormat="1"/>
    <xf numFmtId="4" fontId="2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5" borderId="6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5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/>
      <protection locked="0"/>
    </xf>
    <xf numFmtId="4" fontId="0" fillId="3" borderId="1" xfId="0" applyNumberFormat="1" applyFon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 topLeftCell="A1">
      <selection activeCell="K6" sqref="K6"/>
    </sheetView>
  </sheetViews>
  <sheetFormatPr defaultColWidth="9.140625" defaultRowHeight="15"/>
  <cols>
    <col min="8" max="8" width="14.00390625" style="0" bestFit="1" customWidth="1"/>
  </cols>
  <sheetData>
    <row r="1" spans="1:6" ht="21">
      <c r="A1" s="101" t="s">
        <v>148</v>
      </c>
      <c r="B1" s="101"/>
      <c r="C1" s="101"/>
      <c r="D1" s="101"/>
      <c r="E1" s="101"/>
      <c r="F1" s="101"/>
    </row>
    <row r="3" spans="1:2" ht="15">
      <c r="A3" s="102" t="s">
        <v>136</v>
      </c>
      <c r="B3" s="102"/>
    </row>
    <row r="4" ht="15.75" thickBot="1"/>
    <row r="5" spans="1:8" ht="29.25" customHeight="1" thickBot="1">
      <c r="A5" s="99" t="s">
        <v>117</v>
      </c>
      <c r="B5" s="99"/>
      <c r="C5" s="99"/>
      <c r="D5" s="99"/>
      <c r="E5" s="99"/>
      <c r="F5" s="99"/>
      <c r="G5" s="99"/>
      <c r="H5" s="70">
        <f>'Tříděný odpad'!I89</f>
        <v>0</v>
      </c>
    </row>
    <row r="6" spans="1:8" ht="47.25" customHeight="1" thickBot="1">
      <c r="A6" s="99" t="s">
        <v>142</v>
      </c>
      <c r="B6" s="99"/>
      <c r="C6" s="99"/>
      <c r="D6" s="99"/>
      <c r="E6" s="99"/>
      <c r="F6" s="99"/>
      <c r="G6" s="99"/>
      <c r="H6" s="70">
        <f>SD!E20</f>
        <v>0</v>
      </c>
    </row>
    <row r="7" spans="1:8" ht="36" customHeight="1" thickBot="1">
      <c r="A7" s="99" t="s">
        <v>143</v>
      </c>
      <c r="B7" s="99"/>
      <c r="C7" s="99"/>
      <c r="D7" s="99"/>
      <c r="E7" s="99"/>
      <c r="F7" s="99"/>
      <c r="G7" s="99"/>
      <c r="H7" s="70">
        <f>'Odpady ze zeleně'!F36</f>
        <v>0</v>
      </c>
    </row>
    <row r="8" spans="1:8" ht="39" customHeight="1" thickBot="1">
      <c r="A8" s="100" t="s">
        <v>144</v>
      </c>
      <c r="B8" s="100"/>
      <c r="C8" s="100"/>
      <c r="D8" s="100"/>
      <c r="E8" s="100"/>
      <c r="F8" s="100"/>
      <c r="G8" s="100"/>
      <c r="H8" s="70">
        <f>NO!H8</f>
        <v>0</v>
      </c>
    </row>
    <row r="9" spans="1:8" ht="48.75" customHeight="1" thickBot="1">
      <c r="A9" s="100" t="s">
        <v>145</v>
      </c>
      <c r="B9" s="100"/>
      <c r="C9" s="100"/>
      <c r="D9" s="100"/>
      <c r="E9" s="100"/>
      <c r="F9" s="100"/>
      <c r="G9" s="100"/>
      <c r="H9" s="71">
        <f>Objem!I8</f>
        <v>3688000</v>
      </c>
    </row>
    <row r="10" spans="1:8" ht="54.75" customHeight="1" thickBot="1">
      <c r="A10" s="100" t="s">
        <v>146</v>
      </c>
      <c r="B10" s="100"/>
      <c r="C10" s="100"/>
      <c r="D10" s="100"/>
      <c r="E10" s="100"/>
      <c r="F10" s="100"/>
      <c r="G10" s="100"/>
      <c r="H10" s="71">
        <f>Doúklid!I8</f>
        <v>1600000</v>
      </c>
    </row>
    <row r="11" spans="1:8" ht="36" customHeight="1" thickBot="1">
      <c r="A11" s="103" t="s">
        <v>147</v>
      </c>
      <c r="B11" s="104"/>
      <c r="C11" s="104"/>
      <c r="D11" s="104"/>
      <c r="E11" s="104"/>
      <c r="F11" s="104"/>
      <c r="G11" s="105"/>
      <c r="H11" s="70">
        <f>'Černé skládky'!G23</f>
        <v>44000</v>
      </c>
    </row>
    <row r="12" ht="15.75" thickBot="1">
      <c r="H12" s="72"/>
    </row>
    <row r="13" spans="1:8" ht="36" customHeight="1" thickBot="1">
      <c r="A13" s="98" t="s">
        <v>137</v>
      </c>
      <c r="B13" s="98"/>
      <c r="C13" s="98"/>
      <c r="D13" s="98"/>
      <c r="E13" s="98"/>
      <c r="F13" s="98"/>
      <c r="G13" s="98"/>
      <c r="H13" s="73">
        <f>SUM(H5:H11)</f>
        <v>5332000</v>
      </c>
    </row>
  </sheetData>
  <sheetProtection password="E133" sheet="1" objects="1" scenarios="1"/>
  <mergeCells count="10">
    <mergeCell ref="A1:F1"/>
    <mergeCell ref="A3:B3"/>
    <mergeCell ref="A5:G5"/>
    <mergeCell ref="A6:G6"/>
    <mergeCell ref="A11:G11"/>
    <mergeCell ref="A13:G13"/>
    <mergeCell ref="A7:G7"/>
    <mergeCell ref="A8:G8"/>
    <mergeCell ref="A9:G9"/>
    <mergeCell ref="A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 topLeftCell="A1">
      <selection activeCell="G75" sqref="G75:G76"/>
    </sheetView>
  </sheetViews>
  <sheetFormatPr defaultColWidth="9.140625" defaultRowHeight="15"/>
  <cols>
    <col min="1" max="4" width="15.7109375" style="0" customWidth="1"/>
    <col min="5" max="7" width="22.7109375" style="0" customWidth="1"/>
    <col min="8" max="8" width="11.7109375" style="0" customWidth="1"/>
    <col min="9" max="9" width="20.57421875" style="0" customWidth="1"/>
    <col min="10" max="10" width="17.57421875" style="0" customWidth="1"/>
    <col min="11" max="11" width="15.8515625" style="0" customWidth="1"/>
    <col min="12" max="12" width="14.140625" style="0" customWidth="1"/>
  </cols>
  <sheetData>
    <row r="1" spans="1:2" ht="15">
      <c r="A1" s="1" t="s">
        <v>55</v>
      </c>
      <c r="B1" s="1"/>
    </row>
    <row r="3" spans="1:2" ht="15">
      <c r="A3" s="1" t="s">
        <v>9</v>
      </c>
      <c r="B3" s="1"/>
    </row>
    <row r="4" spans="1:12" ht="75" customHeight="1">
      <c r="A4" s="18" t="s">
        <v>0</v>
      </c>
      <c r="B4" s="86" t="s">
        <v>165</v>
      </c>
      <c r="C4" s="87" t="s">
        <v>171</v>
      </c>
      <c r="D4" s="18" t="s">
        <v>1</v>
      </c>
      <c r="E4" s="12" t="s">
        <v>95</v>
      </c>
      <c r="F4" s="12" t="s">
        <v>96</v>
      </c>
      <c r="G4" s="12" t="s">
        <v>97</v>
      </c>
      <c r="I4" s="12" t="s">
        <v>99</v>
      </c>
      <c r="J4" s="12" t="s">
        <v>93</v>
      </c>
      <c r="K4" s="12" t="s">
        <v>100</v>
      </c>
      <c r="L4" s="12" t="s">
        <v>101</v>
      </c>
    </row>
    <row r="5" spans="1:12" ht="15">
      <c r="A5" s="13" t="s">
        <v>2</v>
      </c>
      <c r="B5" s="53" t="s">
        <v>174</v>
      </c>
      <c r="C5" s="13" t="s">
        <v>3</v>
      </c>
      <c r="D5" s="13" t="s">
        <v>4</v>
      </c>
      <c r="E5" s="36" t="s">
        <v>60</v>
      </c>
      <c r="F5" s="13" t="s">
        <v>5</v>
      </c>
      <c r="G5" s="13" t="s">
        <v>6</v>
      </c>
      <c r="I5" s="52" t="s">
        <v>2</v>
      </c>
      <c r="J5" s="52" t="s">
        <v>102</v>
      </c>
      <c r="K5" s="52" t="s">
        <v>26</v>
      </c>
      <c r="L5" s="52" t="s">
        <v>6</v>
      </c>
    </row>
    <row r="6" spans="1:12" ht="76.5" customHeight="1">
      <c r="A6" s="27" t="s">
        <v>43</v>
      </c>
      <c r="B6" s="27"/>
      <c r="C6" s="27" t="s">
        <v>44</v>
      </c>
      <c r="D6" s="28" t="s">
        <v>45</v>
      </c>
      <c r="E6" s="27" t="s">
        <v>47</v>
      </c>
      <c r="F6" s="27" t="s">
        <v>59</v>
      </c>
      <c r="G6" s="27" t="s">
        <v>58</v>
      </c>
      <c r="I6" s="55" t="s">
        <v>56</v>
      </c>
      <c r="J6" s="56" t="s">
        <v>170</v>
      </c>
      <c r="K6" s="57" t="s">
        <v>103</v>
      </c>
      <c r="L6" s="57" t="s">
        <v>104</v>
      </c>
    </row>
    <row r="7" spans="1:12" ht="15">
      <c r="A7" s="128">
        <v>1100</v>
      </c>
      <c r="B7" s="91" t="s">
        <v>166</v>
      </c>
      <c r="C7" s="2">
        <v>26</v>
      </c>
      <c r="D7" s="2">
        <v>0</v>
      </c>
      <c r="E7" s="154"/>
      <c r="F7" s="39">
        <f>C7*E7</f>
        <v>0</v>
      </c>
      <c r="G7" s="3">
        <f>D7*F7</f>
        <v>0</v>
      </c>
      <c r="I7" s="122">
        <v>1100</v>
      </c>
      <c r="J7" s="112">
        <f>E8</f>
        <v>0</v>
      </c>
      <c r="K7" s="122">
        <v>200</v>
      </c>
      <c r="L7" s="112">
        <f>K7*J7</f>
        <v>0</v>
      </c>
    </row>
    <row r="8" spans="1:12" ht="15">
      <c r="A8" s="128"/>
      <c r="B8" s="91" t="s">
        <v>167</v>
      </c>
      <c r="C8" s="90">
        <v>53</v>
      </c>
      <c r="D8" s="2">
        <v>369</v>
      </c>
      <c r="E8" s="154"/>
      <c r="F8" s="39">
        <f aca="true" t="shared" si="0" ref="F8:F11">C8*E8</f>
        <v>0</v>
      </c>
      <c r="G8" s="3">
        <f aca="true" t="shared" si="1" ref="G8:G10">D8*F8</f>
        <v>0</v>
      </c>
      <c r="I8" s="123"/>
      <c r="J8" s="123"/>
      <c r="K8" s="123"/>
      <c r="L8" s="113"/>
    </row>
    <row r="9" spans="1:12" ht="15">
      <c r="A9" s="128"/>
      <c r="B9" s="91" t="s">
        <v>175</v>
      </c>
      <c r="C9" s="90">
        <v>106</v>
      </c>
      <c r="D9" s="2">
        <v>28</v>
      </c>
      <c r="E9" s="154"/>
      <c r="F9" s="39">
        <f t="shared" si="0"/>
        <v>0</v>
      </c>
      <c r="G9" s="3">
        <f t="shared" si="1"/>
        <v>0</v>
      </c>
      <c r="I9" s="124"/>
      <c r="J9" s="124"/>
      <c r="K9" s="124"/>
      <c r="L9" s="114"/>
    </row>
    <row r="10" spans="1:12" ht="15">
      <c r="A10" s="128">
        <v>3200</v>
      </c>
      <c r="B10" s="91" t="s">
        <v>166</v>
      </c>
      <c r="C10" s="90">
        <v>26</v>
      </c>
      <c r="D10" s="21">
        <v>0</v>
      </c>
      <c r="E10" s="154"/>
      <c r="F10" s="39">
        <f t="shared" si="0"/>
        <v>0</v>
      </c>
      <c r="G10" s="3">
        <f t="shared" si="1"/>
        <v>0</v>
      </c>
      <c r="I10" s="122">
        <v>3200</v>
      </c>
      <c r="J10" s="112">
        <f>E11</f>
        <v>0</v>
      </c>
      <c r="K10" s="122">
        <v>0</v>
      </c>
      <c r="L10" s="112">
        <f>K10*J10</f>
        <v>0</v>
      </c>
    </row>
    <row r="11" spans="1:12" ht="15">
      <c r="A11" s="128"/>
      <c r="B11" s="91" t="s">
        <v>167</v>
      </c>
      <c r="C11" s="90">
        <v>53</v>
      </c>
      <c r="D11" s="21">
        <v>0</v>
      </c>
      <c r="E11" s="154"/>
      <c r="F11" s="39">
        <f t="shared" si="0"/>
        <v>0</v>
      </c>
      <c r="G11" s="3">
        <f>D11*F11</f>
        <v>0</v>
      </c>
      <c r="I11" s="124"/>
      <c r="J11" s="124"/>
      <c r="K11" s="124"/>
      <c r="L11" s="114"/>
    </row>
    <row r="12" spans="1:12" ht="30" customHeight="1">
      <c r="A12" s="129" t="s">
        <v>7</v>
      </c>
      <c r="B12" s="132"/>
      <c r="C12" s="130"/>
      <c r="D12" s="130"/>
      <c r="E12" s="130"/>
      <c r="F12" s="131"/>
      <c r="G12" s="48">
        <f>SUM(G7:G11)</f>
        <v>0</v>
      </c>
      <c r="I12" s="115" t="s">
        <v>105</v>
      </c>
      <c r="J12" s="116"/>
      <c r="K12" s="117"/>
      <c r="L12" s="74">
        <f>SUM(L7:L11)</f>
        <v>0</v>
      </c>
    </row>
    <row r="14" spans="1:4" ht="15">
      <c r="A14" s="92"/>
      <c r="B14" s="92"/>
      <c r="C14" s="93"/>
      <c r="D14" s="93"/>
    </row>
    <row r="15" spans="1:4" ht="15">
      <c r="A15" s="59"/>
      <c r="B15" s="59"/>
      <c r="C15" s="89"/>
      <c r="D15" s="89"/>
    </row>
    <row r="16" spans="1:4" ht="15">
      <c r="A16" s="59"/>
      <c r="B16" s="59"/>
      <c r="C16" s="89"/>
      <c r="D16" s="89"/>
    </row>
    <row r="17" spans="1:4" ht="15">
      <c r="A17" s="59"/>
      <c r="B17" s="59"/>
      <c r="C17" s="89"/>
      <c r="D17" s="89"/>
    </row>
    <row r="18" spans="1:2" ht="15">
      <c r="A18" s="1" t="s">
        <v>8</v>
      </c>
      <c r="B18" s="1"/>
    </row>
    <row r="19" spans="1:12" ht="75">
      <c r="A19" s="18" t="s">
        <v>0</v>
      </c>
      <c r="B19" s="86" t="s">
        <v>165</v>
      </c>
      <c r="C19" s="87" t="s">
        <v>171</v>
      </c>
      <c r="D19" s="18" t="s">
        <v>1</v>
      </c>
      <c r="E19" s="12" t="s">
        <v>95</v>
      </c>
      <c r="F19" s="12" t="s">
        <v>96</v>
      </c>
      <c r="G19" s="12" t="s">
        <v>97</v>
      </c>
      <c r="I19" s="12" t="s">
        <v>99</v>
      </c>
      <c r="J19" s="12" t="s">
        <v>93</v>
      </c>
      <c r="K19" s="12" t="s">
        <v>100</v>
      </c>
      <c r="L19" s="12" t="s">
        <v>101</v>
      </c>
    </row>
    <row r="20" spans="1:12" ht="15">
      <c r="A20" s="13" t="s">
        <v>2</v>
      </c>
      <c r="B20" s="53" t="s">
        <v>174</v>
      </c>
      <c r="C20" s="13" t="s">
        <v>3</v>
      </c>
      <c r="D20" s="13" t="s">
        <v>4</v>
      </c>
      <c r="E20" s="36" t="s">
        <v>60</v>
      </c>
      <c r="F20" s="13" t="s">
        <v>5</v>
      </c>
      <c r="G20" s="13" t="s">
        <v>6</v>
      </c>
      <c r="I20" s="52" t="s">
        <v>2</v>
      </c>
      <c r="J20" s="52" t="s">
        <v>102</v>
      </c>
      <c r="K20" s="52" t="s">
        <v>26</v>
      </c>
      <c r="L20" s="52" t="s">
        <v>6</v>
      </c>
    </row>
    <row r="21" spans="1:12" ht="63.75">
      <c r="A21" s="27" t="s">
        <v>43</v>
      </c>
      <c r="B21" s="27"/>
      <c r="C21" s="27" t="s">
        <v>44</v>
      </c>
      <c r="D21" s="28" t="s">
        <v>45</v>
      </c>
      <c r="E21" s="27" t="s">
        <v>47</v>
      </c>
      <c r="F21" s="27" t="s">
        <v>59</v>
      </c>
      <c r="G21" s="27" t="s">
        <v>58</v>
      </c>
      <c r="I21" s="55" t="s">
        <v>56</v>
      </c>
      <c r="J21" s="56" t="s">
        <v>172</v>
      </c>
      <c r="K21" s="57" t="s">
        <v>103</v>
      </c>
      <c r="L21" s="57" t="s">
        <v>104</v>
      </c>
    </row>
    <row r="22" spans="1:12" ht="15">
      <c r="A22" s="128">
        <v>1100</v>
      </c>
      <c r="B22" s="91" t="s">
        <v>166</v>
      </c>
      <c r="C22" s="21">
        <v>26</v>
      </c>
      <c r="D22" s="2">
        <v>0</v>
      </c>
      <c r="E22" s="154"/>
      <c r="F22" s="39">
        <f>C22*E22</f>
        <v>0</v>
      </c>
      <c r="G22" s="3">
        <f>D22*F22</f>
        <v>0</v>
      </c>
      <c r="I22" s="122">
        <v>1100</v>
      </c>
      <c r="J22" s="112">
        <f>E23</f>
        <v>0</v>
      </c>
      <c r="K22" s="122">
        <v>200</v>
      </c>
      <c r="L22" s="112">
        <f>K22*J22</f>
        <v>0</v>
      </c>
    </row>
    <row r="23" spans="1:12" ht="15">
      <c r="A23" s="128"/>
      <c r="B23" s="91" t="s">
        <v>167</v>
      </c>
      <c r="C23" s="21">
        <v>53</v>
      </c>
      <c r="D23" s="2">
        <v>159</v>
      </c>
      <c r="E23" s="154"/>
      <c r="F23" s="39">
        <f aca="true" t="shared" si="2" ref="F23:F26">C23*E23</f>
        <v>0</v>
      </c>
      <c r="G23" s="3">
        <f aca="true" t="shared" si="3" ref="G23:G26">D23*F23</f>
        <v>0</v>
      </c>
      <c r="I23" s="123"/>
      <c r="J23" s="123"/>
      <c r="K23" s="123"/>
      <c r="L23" s="113"/>
    </row>
    <row r="24" spans="1:12" ht="15">
      <c r="A24" s="128"/>
      <c r="B24" s="91" t="s">
        <v>175</v>
      </c>
      <c r="C24" s="21">
        <v>106</v>
      </c>
      <c r="D24" s="2">
        <v>246</v>
      </c>
      <c r="E24" s="154"/>
      <c r="F24" s="39">
        <f t="shared" si="2"/>
        <v>0</v>
      </c>
      <c r="G24" s="3">
        <f t="shared" si="3"/>
        <v>0</v>
      </c>
      <c r="I24" s="124"/>
      <c r="J24" s="124"/>
      <c r="K24" s="124"/>
      <c r="L24" s="114"/>
    </row>
    <row r="25" spans="1:12" ht="15">
      <c r="A25" s="128">
        <v>3200</v>
      </c>
      <c r="B25" s="91" t="s">
        <v>166</v>
      </c>
      <c r="C25" s="21">
        <v>26</v>
      </c>
      <c r="D25" s="21">
        <v>0</v>
      </c>
      <c r="E25" s="154"/>
      <c r="F25" s="39">
        <f t="shared" si="2"/>
        <v>0</v>
      </c>
      <c r="G25" s="3">
        <f t="shared" si="3"/>
        <v>0</v>
      </c>
      <c r="I25" s="122">
        <v>3200</v>
      </c>
      <c r="J25" s="112">
        <f>E26</f>
        <v>0</v>
      </c>
      <c r="K25" s="122">
        <v>0</v>
      </c>
      <c r="L25" s="112">
        <f>K25*J25</f>
        <v>0</v>
      </c>
    </row>
    <row r="26" spans="1:12" ht="15">
      <c r="A26" s="128"/>
      <c r="B26" s="91" t="s">
        <v>167</v>
      </c>
      <c r="C26" s="21">
        <v>53</v>
      </c>
      <c r="D26" s="21">
        <v>0</v>
      </c>
      <c r="E26" s="154"/>
      <c r="F26" s="39">
        <f t="shared" si="2"/>
        <v>0</v>
      </c>
      <c r="G26" s="3">
        <f t="shared" si="3"/>
        <v>0</v>
      </c>
      <c r="I26" s="124"/>
      <c r="J26" s="124"/>
      <c r="K26" s="124"/>
      <c r="L26" s="114"/>
    </row>
    <row r="27" spans="1:12" ht="32.25" customHeight="1">
      <c r="A27" s="129" t="s">
        <v>11</v>
      </c>
      <c r="B27" s="130"/>
      <c r="C27" s="130"/>
      <c r="D27" s="130"/>
      <c r="E27" s="130"/>
      <c r="F27" s="131"/>
      <c r="G27" s="48">
        <f>SUM(G22:G26)</f>
        <v>0</v>
      </c>
      <c r="I27" s="115" t="s">
        <v>106</v>
      </c>
      <c r="J27" s="116"/>
      <c r="K27" s="117"/>
      <c r="L27" s="74">
        <f>SUM(L22:L26)</f>
        <v>0</v>
      </c>
    </row>
    <row r="29" spans="1:4" ht="15">
      <c r="A29" s="92"/>
      <c r="B29" s="92"/>
      <c r="C29" s="93"/>
      <c r="D29" s="93"/>
    </row>
    <row r="30" spans="1:4" ht="15">
      <c r="A30" s="59"/>
      <c r="B30" s="59"/>
      <c r="C30" s="89"/>
      <c r="D30" s="89"/>
    </row>
    <row r="31" spans="1:4" ht="15">
      <c r="A31" s="59"/>
      <c r="B31" s="59"/>
      <c r="C31" s="89"/>
      <c r="D31" s="89"/>
    </row>
    <row r="32" spans="1:4" ht="15">
      <c r="A32" s="59"/>
      <c r="B32" s="59"/>
      <c r="C32" s="89"/>
      <c r="D32" s="89"/>
    </row>
    <row r="33" spans="1:2" ht="15">
      <c r="A33" s="1" t="s">
        <v>10</v>
      </c>
      <c r="B33" s="1"/>
    </row>
    <row r="34" spans="1:12" ht="75">
      <c r="A34" s="18" t="s">
        <v>0</v>
      </c>
      <c r="B34" s="86" t="s">
        <v>165</v>
      </c>
      <c r="C34" s="87" t="s">
        <v>171</v>
      </c>
      <c r="D34" s="18" t="s">
        <v>1</v>
      </c>
      <c r="E34" s="12" t="s">
        <v>95</v>
      </c>
      <c r="F34" s="12" t="s">
        <v>96</v>
      </c>
      <c r="G34" s="12" t="s">
        <v>97</v>
      </c>
      <c r="I34" s="12" t="s">
        <v>99</v>
      </c>
      <c r="J34" s="12" t="s">
        <v>93</v>
      </c>
      <c r="K34" s="12" t="s">
        <v>100</v>
      </c>
      <c r="L34" s="12" t="s">
        <v>101</v>
      </c>
    </row>
    <row r="35" spans="1:12" ht="15">
      <c r="A35" s="13" t="s">
        <v>2</v>
      </c>
      <c r="B35" s="53" t="s">
        <v>174</v>
      </c>
      <c r="C35" s="13" t="s">
        <v>3</v>
      </c>
      <c r="D35" s="13" t="s">
        <v>4</v>
      </c>
      <c r="E35" s="36" t="s">
        <v>60</v>
      </c>
      <c r="F35" s="13" t="s">
        <v>5</v>
      </c>
      <c r="G35" s="13" t="s">
        <v>6</v>
      </c>
      <c r="I35" s="52" t="s">
        <v>2</v>
      </c>
      <c r="J35" s="52" t="s">
        <v>102</v>
      </c>
      <c r="K35" s="52" t="s">
        <v>26</v>
      </c>
      <c r="L35" s="52" t="s">
        <v>6</v>
      </c>
    </row>
    <row r="36" spans="1:12" ht="63.75">
      <c r="A36" s="27" t="s">
        <v>43</v>
      </c>
      <c r="B36" s="94"/>
      <c r="C36" s="27" t="s">
        <v>44</v>
      </c>
      <c r="D36" s="28" t="s">
        <v>45</v>
      </c>
      <c r="E36" s="27" t="s">
        <v>47</v>
      </c>
      <c r="F36" s="27" t="s">
        <v>59</v>
      </c>
      <c r="G36" s="27" t="s">
        <v>58</v>
      </c>
      <c r="I36" s="55" t="s">
        <v>56</v>
      </c>
      <c r="J36" s="56" t="s">
        <v>173</v>
      </c>
      <c r="K36" s="57" t="s">
        <v>103</v>
      </c>
      <c r="L36" s="57" t="s">
        <v>104</v>
      </c>
    </row>
    <row r="37" spans="1:12" ht="15">
      <c r="A37" s="137">
        <v>1100</v>
      </c>
      <c r="B37" s="91" t="s">
        <v>168</v>
      </c>
      <c r="C37" s="90">
        <v>6</v>
      </c>
      <c r="D37" s="2">
        <v>66</v>
      </c>
      <c r="E37" s="154"/>
      <c r="F37" s="39">
        <f aca="true" t="shared" si="4" ref="F37:F54">C37*E37</f>
        <v>0</v>
      </c>
      <c r="G37" s="3">
        <f>D37*F37</f>
        <v>0</v>
      </c>
      <c r="I37" s="122">
        <v>1100</v>
      </c>
      <c r="J37" s="112">
        <f>E38</f>
        <v>0</v>
      </c>
      <c r="K37" s="122">
        <v>10</v>
      </c>
      <c r="L37" s="112">
        <f>K37*J37</f>
        <v>0</v>
      </c>
    </row>
    <row r="38" spans="1:12" ht="15">
      <c r="A38" s="137"/>
      <c r="B38" s="91" t="s">
        <v>169</v>
      </c>
      <c r="C38" s="90">
        <v>12</v>
      </c>
      <c r="D38" s="2">
        <v>0</v>
      </c>
      <c r="E38" s="154"/>
      <c r="F38" s="39">
        <f t="shared" si="4"/>
        <v>0</v>
      </c>
      <c r="G38" s="3">
        <f aca="true" t="shared" si="5" ref="G38:G54">D38*F38</f>
        <v>0</v>
      </c>
      <c r="I38" s="123"/>
      <c r="J38" s="123"/>
      <c r="K38" s="123"/>
      <c r="L38" s="113"/>
    </row>
    <row r="39" spans="1:12" ht="15">
      <c r="A39" s="137"/>
      <c r="B39" s="91" t="s">
        <v>166</v>
      </c>
      <c r="C39" s="90">
        <v>26</v>
      </c>
      <c r="D39" s="2">
        <v>0</v>
      </c>
      <c r="E39" s="154"/>
      <c r="F39" s="39">
        <f t="shared" si="4"/>
        <v>0</v>
      </c>
      <c r="G39" s="3">
        <f t="shared" si="5"/>
        <v>0</v>
      </c>
      <c r="I39" s="124"/>
      <c r="J39" s="124"/>
      <c r="K39" s="124"/>
      <c r="L39" s="114"/>
    </row>
    <row r="40" spans="1:12" ht="15">
      <c r="A40" s="125">
        <v>1300</v>
      </c>
      <c r="B40" s="91" t="s">
        <v>168</v>
      </c>
      <c r="C40" s="90">
        <v>6</v>
      </c>
      <c r="D40" s="2">
        <v>41</v>
      </c>
      <c r="E40" s="154"/>
      <c r="F40" s="39">
        <f t="shared" si="4"/>
        <v>0</v>
      </c>
      <c r="G40" s="3">
        <f t="shared" si="5"/>
        <v>0</v>
      </c>
      <c r="I40" s="122">
        <v>1300</v>
      </c>
      <c r="J40" s="112">
        <f>E41</f>
        <v>0</v>
      </c>
      <c r="K40" s="122">
        <v>10</v>
      </c>
      <c r="L40" s="112">
        <f aca="true" t="shared" si="6" ref="L40">K40*J40</f>
        <v>0</v>
      </c>
    </row>
    <row r="41" spans="1:12" ht="15">
      <c r="A41" s="126"/>
      <c r="B41" s="91" t="s">
        <v>169</v>
      </c>
      <c r="C41" s="90">
        <v>12</v>
      </c>
      <c r="D41" s="2">
        <v>0</v>
      </c>
      <c r="E41" s="154"/>
      <c r="F41" s="39">
        <f t="shared" si="4"/>
        <v>0</v>
      </c>
      <c r="G41" s="3">
        <f t="shared" si="5"/>
        <v>0</v>
      </c>
      <c r="I41" s="123"/>
      <c r="J41" s="123"/>
      <c r="K41" s="123"/>
      <c r="L41" s="113"/>
    </row>
    <row r="42" spans="1:12" ht="15">
      <c r="A42" s="127"/>
      <c r="B42" s="91" t="s">
        <v>166</v>
      </c>
      <c r="C42" s="90">
        <v>26</v>
      </c>
      <c r="D42" s="2">
        <v>0</v>
      </c>
      <c r="E42" s="154"/>
      <c r="F42" s="39">
        <f t="shared" si="4"/>
        <v>0</v>
      </c>
      <c r="G42" s="3">
        <f t="shared" si="5"/>
        <v>0</v>
      </c>
      <c r="I42" s="124"/>
      <c r="J42" s="124"/>
      <c r="K42" s="124"/>
      <c r="L42" s="114"/>
    </row>
    <row r="43" spans="1:12" ht="15">
      <c r="A43" s="125">
        <v>1800</v>
      </c>
      <c r="B43" s="91" t="s">
        <v>168</v>
      </c>
      <c r="C43" s="90">
        <v>6</v>
      </c>
      <c r="D43" s="2">
        <v>2</v>
      </c>
      <c r="E43" s="154"/>
      <c r="F43" s="39">
        <f t="shared" si="4"/>
        <v>0</v>
      </c>
      <c r="G43" s="3">
        <f t="shared" si="5"/>
        <v>0</v>
      </c>
      <c r="I43" s="122">
        <v>1800</v>
      </c>
      <c r="J43" s="112">
        <f>E44</f>
        <v>0</v>
      </c>
      <c r="K43" s="122">
        <v>10</v>
      </c>
      <c r="L43" s="112">
        <f aca="true" t="shared" si="7" ref="L43">K43*J43</f>
        <v>0</v>
      </c>
    </row>
    <row r="44" spans="1:12" ht="15">
      <c r="A44" s="126"/>
      <c r="B44" s="91" t="s">
        <v>169</v>
      </c>
      <c r="C44" s="90">
        <v>12</v>
      </c>
      <c r="D44" s="2">
        <v>0</v>
      </c>
      <c r="E44" s="154"/>
      <c r="F44" s="39">
        <f t="shared" si="4"/>
        <v>0</v>
      </c>
      <c r="G44" s="3">
        <f t="shared" si="5"/>
        <v>0</v>
      </c>
      <c r="I44" s="123"/>
      <c r="J44" s="123"/>
      <c r="K44" s="123"/>
      <c r="L44" s="113"/>
    </row>
    <row r="45" spans="1:12" ht="15">
      <c r="A45" s="127"/>
      <c r="B45" s="91" t="s">
        <v>166</v>
      </c>
      <c r="C45" s="90">
        <v>26</v>
      </c>
      <c r="D45" s="2">
        <v>0</v>
      </c>
      <c r="E45" s="154"/>
      <c r="F45" s="39">
        <f t="shared" si="4"/>
        <v>0</v>
      </c>
      <c r="G45" s="3">
        <f t="shared" si="5"/>
        <v>0</v>
      </c>
      <c r="I45" s="124"/>
      <c r="J45" s="124"/>
      <c r="K45" s="124"/>
      <c r="L45" s="114"/>
    </row>
    <row r="46" spans="1:12" ht="15">
      <c r="A46" s="125">
        <v>2100</v>
      </c>
      <c r="B46" s="91" t="s">
        <v>168</v>
      </c>
      <c r="C46" s="90">
        <v>6</v>
      </c>
      <c r="D46" s="2">
        <v>20</v>
      </c>
      <c r="E46" s="154"/>
      <c r="F46" s="39">
        <f t="shared" si="4"/>
        <v>0</v>
      </c>
      <c r="G46" s="3">
        <f t="shared" si="5"/>
        <v>0</v>
      </c>
      <c r="I46" s="122">
        <v>2100</v>
      </c>
      <c r="J46" s="112">
        <f>E47</f>
        <v>0</v>
      </c>
      <c r="K46" s="122">
        <v>10</v>
      </c>
      <c r="L46" s="112">
        <f aca="true" t="shared" si="8" ref="L46">K46*J46</f>
        <v>0</v>
      </c>
    </row>
    <row r="47" spans="1:12" ht="15">
      <c r="A47" s="126"/>
      <c r="B47" s="91" t="s">
        <v>169</v>
      </c>
      <c r="C47" s="90">
        <v>12</v>
      </c>
      <c r="D47" s="2">
        <v>0</v>
      </c>
      <c r="E47" s="154"/>
      <c r="F47" s="39">
        <f t="shared" si="4"/>
        <v>0</v>
      </c>
      <c r="G47" s="3">
        <f t="shared" si="5"/>
        <v>0</v>
      </c>
      <c r="I47" s="123"/>
      <c r="J47" s="123"/>
      <c r="K47" s="123"/>
      <c r="L47" s="113"/>
    </row>
    <row r="48" spans="1:12" ht="15">
      <c r="A48" s="127"/>
      <c r="B48" s="91" t="s">
        <v>166</v>
      </c>
      <c r="C48" s="90">
        <v>26</v>
      </c>
      <c r="D48" s="2">
        <v>0</v>
      </c>
      <c r="E48" s="154"/>
      <c r="F48" s="39">
        <f t="shared" si="4"/>
        <v>0</v>
      </c>
      <c r="G48" s="3">
        <f t="shared" si="5"/>
        <v>0</v>
      </c>
      <c r="I48" s="124"/>
      <c r="J48" s="124"/>
      <c r="K48" s="124"/>
      <c r="L48" s="114"/>
    </row>
    <row r="49" spans="1:12" ht="15">
      <c r="A49" s="125">
        <v>2500</v>
      </c>
      <c r="B49" s="91" t="s">
        <v>168</v>
      </c>
      <c r="C49" s="90">
        <v>6</v>
      </c>
      <c r="D49" s="2">
        <v>2</v>
      </c>
      <c r="E49" s="154"/>
      <c r="F49" s="39">
        <f t="shared" si="4"/>
        <v>0</v>
      </c>
      <c r="G49" s="3">
        <f t="shared" si="5"/>
        <v>0</v>
      </c>
      <c r="I49" s="122">
        <v>2500</v>
      </c>
      <c r="J49" s="112">
        <f>E50</f>
        <v>0</v>
      </c>
      <c r="K49" s="122">
        <v>10</v>
      </c>
      <c r="L49" s="112">
        <f aca="true" t="shared" si="9" ref="L49">K49*J49</f>
        <v>0</v>
      </c>
    </row>
    <row r="50" spans="1:12" ht="15">
      <c r="A50" s="126"/>
      <c r="B50" s="91" t="s">
        <v>169</v>
      </c>
      <c r="C50" s="90">
        <v>12</v>
      </c>
      <c r="D50" s="2">
        <v>0</v>
      </c>
      <c r="E50" s="154"/>
      <c r="F50" s="39">
        <f t="shared" si="4"/>
        <v>0</v>
      </c>
      <c r="G50" s="3">
        <f t="shared" si="5"/>
        <v>0</v>
      </c>
      <c r="I50" s="123"/>
      <c r="J50" s="123"/>
      <c r="K50" s="123"/>
      <c r="L50" s="113"/>
    </row>
    <row r="51" spans="1:12" ht="15">
      <c r="A51" s="127"/>
      <c r="B51" s="91" t="s">
        <v>166</v>
      </c>
      <c r="C51" s="90">
        <v>26</v>
      </c>
      <c r="D51" s="2">
        <v>0</v>
      </c>
      <c r="E51" s="154"/>
      <c r="F51" s="39">
        <f t="shared" si="4"/>
        <v>0</v>
      </c>
      <c r="G51" s="3">
        <f t="shared" si="5"/>
        <v>0</v>
      </c>
      <c r="I51" s="124"/>
      <c r="J51" s="124"/>
      <c r="K51" s="124"/>
      <c r="L51" s="114"/>
    </row>
    <row r="52" spans="1:12" ht="15">
      <c r="A52" s="125">
        <v>3350</v>
      </c>
      <c r="B52" s="91" t="s">
        <v>168</v>
      </c>
      <c r="C52" s="90">
        <v>6</v>
      </c>
      <c r="D52" s="2">
        <v>269</v>
      </c>
      <c r="E52" s="154"/>
      <c r="F52" s="39">
        <f t="shared" si="4"/>
        <v>0</v>
      </c>
      <c r="G52" s="3">
        <f t="shared" si="5"/>
        <v>0</v>
      </c>
      <c r="I52" s="122">
        <v>3350</v>
      </c>
      <c r="J52" s="112">
        <f>E53</f>
        <v>0</v>
      </c>
      <c r="K52" s="122">
        <v>10</v>
      </c>
      <c r="L52" s="112">
        <f aca="true" t="shared" si="10" ref="L52">K52*J52</f>
        <v>0</v>
      </c>
    </row>
    <row r="53" spans="1:12" ht="15">
      <c r="A53" s="126"/>
      <c r="B53" s="91" t="s">
        <v>169</v>
      </c>
      <c r="C53" s="90">
        <v>12</v>
      </c>
      <c r="D53" s="2">
        <v>0</v>
      </c>
      <c r="E53" s="154"/>
      <c r="F53" s="39">
        <f t="shared" si="4"/>
        <v>0</v>
      </c>
      <c r="G53" s="3">
        <f t="shared" si="5"/>
        <v>0</v>
      </c>
      <c r="I53" s="123"/>
      <c r="J53" s="123"/>
      <c r="K53" s="123"/>
      <c r="L53" s="113"/>
    </row>
    <row r="54" spans="1:12" ht="15">
      <c r="A54" s="127"/>
      <c r="B54" s="91" t="s">
        <v>166</v>
      </c>
      <c r="C54" s="90">
        <v>26</v>
      </c>
      <c r="D54" s="2">
        <v>0</v>
      </c>
      <c r="E54" s="154"/>
      <c r="F54" s="39">
        <f t="shared" si="4"/>
        <v>0</v>
      </c>
      <c r="G54" s="3">
        <f t="shared" si="5"/>
        <v>0</v>
      </c>
      <c r="I54" s="124"/>
      <c r="J54" s="124"/>
      <c r="K54" s="124"/>
      <c r="L54" s="114"/>
    </row>
    <row r="55" spans="1:12" ht="30" customHeight="1">
      <c r="A55" s="129" t="s">
        <v>12</v>
      </c>
      <c r="B55" s="132"/>
      <c r="C55" s="130"/>
      <c r="D55" s="130"/>
      <c r="E55" s="130"/>
      <c r="F55" s="131"/>
      <c r="G55" s="48">
        <f>SUM(G37:G54)</f>
        <v>0</v>
      </c>
      <c r="I55" s="115" t="s">
        <v>159</v>
      </c>
      <c r="J55" s="116"/>
      <c r="K55" s="117"/>
      <c r="L55" s="74">
        <f>SUM(L37:L54)</f>
        <v>0</v>
      </c>
    </row>
    <row r="56" spans="1:12" ht="15.75">
      <c r="A56" s="14"/>
      <c r="B56" s="14"/>
      <c r="C56" s="14"/>
      <c r="D56" s="14"/>
      <c r="E56" s="14"/>
      <c r="F56" s="14"/>
      <c r="G56" s="15"/>
      <c r="L56" s="69"/>
    </row>
    <row r="57" spans="1:12" ht="30" customHeight="1">
      <c r="A57" s="134" t="s">
        <v>38</v>
      </c>
      <c r="B57" s="135"/>
      <c r="C57" s="135"/>
      <c r="D57" s="135"/>
      <c r="E57" s="135"/>
      <c r="F57" s="136"/>
      <c r="G57" s="40">
        <f>G12+G27+G55</f>
        <v>0</v>
      </c>
      <c r="H57" s="19"/>
      <c r="I57" s="115" t="s">
        <v>107</v>
      </c>
      <c r="J57" s="116"/>
      <c r="K57" s="117"/>
      <c r="L57" s="76">
        <f>SUM(L36:L56)</f>
        <v>0</v>
      </c>
    </row>
    <row r="58" spans="1:8" ht="15" customHeight="1">
      <c r="A58" s="30"/>
      <c r="B58" s="30"/>
      <c r="C58" s="30"/>
      <c r="D58" s="30"/>
      <c r="E58" s="30"/>
      <c r="F58" s="30"/>
      <c r="G58" s="31"/>
      <c r="H58" s="29"/>
    </row>
    <row r="59" spans="1:7" ht="15" customHeight="1">
      <c r="A59" s="14" t="s">
        <v>49</v>
      </c>
      <c r="B59" s="14"/>
      <c r="C59" s="14"/>
      <c r="D59" s="14"/>
      <c r="E59" s="14"/>
      <c r="F59" s="14"/>
      <c r="G59" s="15"/>
    </row>
    <row r="60" spans="1:7" ht="75">
      <c r="A60" s="25" t="s">
        <v>0</v>
      </c>
      <c r="B60" s="86" t="s">
        <v>165</v>
      </c>
      <c r="C60" s="87" t="s">
        <v>171</v>
      </c>
      <c r="D60" s="25" t="s">
        <v>1</v>
      </c>
      <c r="E60" s="12" t="s">
        <v>95</v>
      </c>
      <c r="F60" s="12" t="s">
        <v>96</v>
      </c>
      <c r="G60" s="12" t="s">
        <v>97</v>
      </c>
    </row>
    <row r="61" spans="1:7" ht="15">
      <c r="A61" s="26" t="s">
        <v>2</v>
      </c>
      <c r="B61" s="53" t="s">
        <v>174</v>
      </c>
      <c r="C61" s="26" t="s">
        <v>3</v>
      </c>
      <c r="D61" s="26" t="s">
        <v>4</v>
      </c>
      <c r="E61" s="36" t="s">
        <v>60</v>
      </c>
      <c r="F61" s="26" t="s">
        <v>5</v>
      </c>
      <c r="G61" s="26" t="s">
        <v>6</v>
      </c>
    </row>
    <row r="62" spans="1:7" ht="15">
      <c r="A62" s="27" t="s">
        <v>43</v>
      </c>
      <c r="B62" s="27"/>
      <c r="C62" s="27" t="s">
        <v>44</v>
      </c>
      <c r="D62" s="28" t="s">
        <v>45</v>
      </c>
      <c r="E62" s="27" t="s">
        <v>47</v>
      </c>
      <c r="F62" s="27" t="s">
        <v>59</v>
      </c>
      <c r="G62" s="27" t="s">
        <v>58</v>
      </c>
    </row>
    <row r="63" spans="1:7" ht="15">
      <c r="A63" s="128">
        <v>1100</v>
      </c>
      <c r="B63" s="88" t="s">
        <v>168</v>
      </c>
      <c r="C63" s="21">
        <v>6</v>
      </c>
      <c r="D63" s="21">
        <v>0</v>
      </c>
      <c r="E63" s="154"/>
      <c r="F63" s="39">
        <f aca="true" t="shared" si="11" ref="F63:F65">C63*E63</f>
        <v>0</v>
      </c>
      <c r="G63" s="3">
        <f>D63*F63</f>
        <v>0</v>
      </c>
    </row>
    <row r="64" spans="1:7" ht="15">
      <c r="A64" s="128"/>
      <c r="B64" s="88" t="s">
        <v>169</v>
      </c>
      <c r="C64" s="21">
        <v>12</v>
      </c>
      <c r="D64" s="21">
        <v>20</v>
      </c>
      <c r="E64" s="154"/>
      <c r="F64" s="39">
        <f t="shared" si="11"/>
        <v>0</v>
      </c>
      <c r="G64" s="3">
        <f aca="true" t="shared" si="12" ref="G64:G65">D64*F64</f>
        <v>0</v>
      </c>
    </row>
    <row r="65" spans="1:7" ht="15">
      <c r="A65" s="128"/>
      <c r="B65" s="88" t="s">
        <v>166</v>
      </c>
      <c r="C65" s="21">
        <v>26</v>
      </c>
      <c r="D65" s="21">
        <v>0</v>
      </c>
      <c r="E65" s="154"/>
      <c r="F65" s="39">
        <f t="shared" si="11"/>
        <v>0</v>
      </c>
      <c r="G65" s="3">
        <f t="shared" si="12"/>
        <v>0</v>
      </c>
    </row>
    <row r="66" spans="1:7" ht="30" customHeight="1">
      <c r="A66" s="129" t="s">
        <v>98</v>
      </c>
      <c r="B66" s="130"/>
      <c r="C66" s="130"/>
      <c r="D66" s="130"/>
      <c r="E66" s="130"/>
      <c r="F66" s="131"/>
      <c r="G66" s="48">
        <f>SUM(G63:G65)</f>
        <v>0</v>
      </c>
    </row>
    <row r="67" spans="1:3" ht="15">
      <c r="A67" s="133" t="s">
        <v>138</v>
      </c>
      <c r="B67" s="133"/>
      <c r="C67" s="133"/>
    </row>
    <row r="69" spans="1:4" ht="15">
      <c r="A69" s="92"/>
      <c r="B69" s="92"/>
      <c r="C69" s="93"/>
      <c r="D69" s="93"/>
    </row>
    <row r="70" spans="1:4" ht="15">
      <c r="A70" s="59"/>
      <c r="B70" s="59"/>
      <c r="C70" s="89"/>
      <c r="D70" s="89"/>
    </row>
    <row r="71" spans="1:4" ht="15">
      <c r="A71" s="59"/>
      <c r="B71" s="59"/>
      <c r="C71" s="89"/>
      <c r="D71" s="89"/>
    </row>
    <row r="72" spans="1:4" ht="15">
      <c r="A72" s="59"/>
      <c r="B72" s="59"/>
      <c r="C72" s="89"/>
      <c r="D72" s="89"/>
    </row>
    <row r="73" spans="3:4" ht="15">
      <c r="C73" s="89"/>
      <c r="D73" s="89"/>
    </row>
    <row r="74" spans="1:7" ht="15">
      <c r="A74" s="118" t="s">
        <v>108</v>
      </c>
      <c r="B74" s="118"/>
      <c r="C74" s="118"/>
      <c r="D74" s="118"/>
      <c r="E74" s="59"/>
      <c r="F74" s="59"/>
      <c r="G74" s="59"/>
    </row>
    <row r="75" spans="1:7" ht="15">
      <c r="A75" s="119" t="s">
        <v>27</v>
      </c>
      <c r="B75" s="119"/>
      <c r="C75" s="119"/>
      <c r="D75" s="119"/>
      <c r="E75" s="106" t="s">
        <v>109</v>
      </c>
      <c r="F75" s="106" t="s">
        <v>110</v>
      </c>
      <c r="G75" s="120" t="s">
        <v>111</v>
      </c>
    </row>
    <row r="76" spans="1:7" ht="15">
      <c r="A76" s="119"/>
      <c r="B76" s="119"/>
      <c r="C76" s="119"/>
      <c r="D76" s="119"/>
      <c r="E76" s="106"/>
      <c r="F76" s="106"/>
      <c r="G76" s="121"/>
    </row>
    <row r="77" spans="1:7" ht="30" customHeight="1">
      <c r="A77" s="111" t="s">
        <v>112</v>
      </c>
      <c r="B77" s="111"/>
      <c r="C77" s="111"/>
      <c r="D77" s="111"/>
      <c r="E77" s="155"/>
      <c r="F77" s="77">
        <v>100</v>
      </c>
      <c r="G77" s="79">
        <f>E77*F77</f>
        <v>0</v>
      </c>
    </row>
    <row r="78" spans="1:7" ht="30" customHeight="1">
      <c r="A78" s="111" t="s">
        <v>113</v>
      </c>
      <c r="B78" s="111"/>
      <c r="C78" s="111"/>
      <c r="D78" s="111"/>
      <c r="E78" s="155"/>
      <c r="F78" s="77">
        <v>100</v>
      </c>
      <c r="G78" s="79">
        <f aca="true" t="shared" si="13" ref="G78:G82">E78*F78</f>
        <v>0</v>
      </c>
    </row>
    <row r="79" spans="1:7" ht="30" customHeight="1">
      <c r="A79" s="107" t="s">
        <v>114</v>
      </c>
      <c r="B79" s="107"/>
      <c r="C79" s="107"/>
      <c r="D79" s="107"/>
      <c r="E79" s="156"/>
      <c r="F79" s="78">
        <v>100</v>
      </c>
      <c r="G79" s="79">
        <f t="shared" si="13"/>
        <v>0</v>
      </c>
    </row>
    <row r="80" spans="1:7" ht="30" customHeight="1">
      <c r="A80" s="107" t="s">
        <v>115</v>
      </c>
      <c r="B80" s="107"/>
      <c r="C80" s="107"/>
      <c r="D80" s="107"/>
      <c r="E80" s="156"/>
      <c r="F80" s="78">
        <v>100</v>
      </c>
      <c r="G80" s="79">
        <f t="shared" si="13"/>
        <v>0</v>
      </c>
    </row>
    <row r="81" spans="1:7" ht="30" customHeight="1">
      <c r="A81" s="107" t="s">
        <v>139</v>
      </c>
      <c r="B81" s="107"/>
      <c r="C81" s="107"/>
      <c r="D81" s="107"/>
      <c r="E81" s="156"/>
      <c r="F81" s="78">
        <v>100</v>
      </c>
      <c r="G81" s="79">
        <f t="shared" si="13"/>
        <v>0</v>
      </c>
    </row>
    <row r="82" spans="1:7" ht="30" customHeight="1">
      <c r="A82" s="107" t="s">
        <v>140</v>
      </c>
      <c r="B82" s="107"/>
      <c r="C82" s="107"/>
      <c r="D82" s="107"/>
      <c r="E82" s="156"/>
      <c r="F82" s="78">
        <v>100</v>
      </c>
      <c r="G82" s="79">
        <f t="shared" si="13"/>
        <v>0</v>
      </c>
    </row>
    <row r="83" spans="1:7" ht="30" customHeight="1">
      <c r="A83" s="106" t="s">
        <v>141</v>
      </c>
      <c r="B83" s="106"/>
      <c r="C83" s="106"/>
      <c r="D83" s="106"/>
      <c r="E83" s="106"/>
      <c r="F83" s="106"/>
      <c r="G83" s="76">
        <f>SUM(G77:G82)</f>
        <v>0</v>
      </c>
    </row>
    <row r="87" ht="15.75" thickBot="1"/>
    <row r="88" spans="1:9" ht="30" customHeight="1" thickBot="1">
      <c r="A88" s="108" t="s">
        <v>116</v>
      </c>
      <c r="B88" s="109"/>
      <c r="C88" s="109"/>
      <c r="D88" s="109"/>
      <c r="E88" s="109"/>
      <c r="F88" s="109"/>
      <c r="G88" s="109"/>
      <c r="H88" s="110"/>
      <c r="I88" s="80">
        <f>G83+G57+G66+L57</f>
        <v>0</v>
      </c>
    </row>
    <row r="89" spans="1:9" ht="30" customHeight="1" thickBot="1">
      <c r="A89" s="108" t="s">
        <v>117</v>
      </c>
      <c r="B89" s="109"/>
      <c r="C89" s="109"/>
      <c r="D89" s="109"/>
      <c r="E89" s="109"/>
      <c r="F89" s="109"/>
      <c r="G89" s="109"/>
      <c r="H89" s="110"/>
      <c r="I89" s="81">
        <f>I88*8</f>
        <v>0</v>
      </c>
    </row>
  </sheetData>
  <sheetProtection password="E133" sheet="1" objects="1" scenarios="1"/>
  <mergeCells count="75">
    <mergeCell ref="A67:C67"/>
    <mergeCell ref="A25:A26"/>
    <mergeCell ref="A57:F57"/>
    <mergeCell ref="A37:A39"/>
    <mergeCell ref="A55:F55"/>
    <mergeCell ref="A40:A42"/>
    <mergeCell ref="A43:A45"/>
    <mergeCell ref="A46:A48"/>
    <mergeCell ref="A49:A51"/>
    <mergeCell ref="K10:K11"/>
    <mergeCell ref="A7:A9"/>
    <mergeCell ref="A12:F12"/>
    <mergeCell ref="A22:A24"/>
    <mergeCell ref="A27:F27"/>
    <mergeCell ref="A10:A11"/>
    <mergeCell ref="I27:K27"/>
    <mergeCell ref="L7:L9"/>
    <mergeCell ref="L10:L11"/>
    <mergeCell ref="I22:I24"/>
    <mergeCell ref="I25:I26"/>
    <mergeCell ref="J22:J24"/>
    <mergeCell ref="J25:J26"/>
    <mergeCell ref="K22:K24"/>
    <mergeCell ref="K25:K26"/>
    <mergeCell ref="L22:L24"/>
    <mergeCell ref="L25:L26"/>
    <mergeCell ref="I12:K12"/>
    <mergeCell ref="I7:I9"/>
    <mergeCell ref="I10:I11"/>
    <mergeCell ref="J7:J9"/>
    <mergeCell ref="J10:J11"/>
    <mergeCell ref="K7:K9"/>
    <mergeCell ref="J37:J39"/>
    <mergeCell ref="J40:J42"/>
    <mergeCell ref="J43:J45"/>
    <mergeCell ref="J46:J48"/>
    <mergeCell ref="J49:J51"/>
    <mergeCell ref="I37:I39"/>
    <mergeCell ref="I40:I42"/>
    <mergeCell ref="I43:I45"/>
    <mergeCell ref="I46:I48"/>
    <mergeCell ref="I49:I51"/>
    <mergeCell ref="L37:L39"/>
    <mergeCell ref="K40:K42"/>
    <mergeCell ref="L40:L42"/>
    <mergeCell ref="K43:K45"/>
    <mergeCell ref="K46:K48"/>
    <mergeCell ref="L43:L45"/>
    <mergeCell ref="L46:L48"/>
    <mergeCell ref="K37:K39"/>
    <mergeCell ref="L49:L51"/>
    <mergeCell ref="L52:L54"/>
    <mergeCell ref="I57:K57"/>
    <mergeCell ref="A74:D74"/>
    <mergeCell ref="A75:D76"/>
    <mergeCell ref="E75:E76"/>
    <mergeCell ref="F75:F76"/>
    <mergeCell ref="G75:G76"/>
    <mergeCell ref="I55:K55"/>
    <mergeCell ref="I52:I54"/>
    <mergeCell ref="J52:J54"/>
    <mergeCell ref="K52:K54"/>
    <mergeCell ref="K49:K51"/>
    <mergeCell ref="A52:A54"/>
    <mergeCell ref="A63:A65"/>
    <mergeCell ref="A66:F66"/>
    <mergeCell ref="A83:F83"/>
    <mergeCell ref="A81:D81"/>
    <mergeCell ref="A88:H88"/>
    <mergeCell ref="A89:H89"/>
    <mergeCell ref="A77:D77"/>
    <mergeCell ref="A78:D78"/>
    <mergeCell ref="A79:D79"/>
    <mergeCell ref="A80:D80"/>
    <mergeCell ref="A82:D82"/>
  </mergeCells>
  <printOptions/>
  <pageMargins left="0.7" right="0.7" top="0.787401575" bottom="0.787401575" header="0.3" footer="0.3"/>
  <pageSetup fitToHeight="1" fitToWidth="1" horizontalDpi="600" verticalDpi="600" orientation="portrait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C11" activeCellId="1" sqref="C4:C6 C11:C13"/>
    </sheetView>
  </sheetViews>
  <sheetFormatPr defaultColWidth="9.140625" defaultRowHeight="15"/>
  <cols>
    <col min="1" max="1" width="42.7109375" style="0" bestFit="1" customWidth="1"/>
    <col min="2" max="2" width="26.140625" style="0" customWidth="1"/>
    <col min="3" max="3" width="20.7109375" style="0" customWidth="1"/>
    <col min="5" max="5" width="19.28125" style="0" customWidth="1"/>
  </cols>
  <sheetData>
    <row r="1" ht="15">
      <c r="A1" s="1" t="s">
        <v>50</v>
      </c>
    </row>
    <row r="2" spans="1:5" ht="30">
      <c r="A2" s="119" t="s">
        <v>27</v>
      </c>
      <c r="B2" s="119" t="s">
        <v>91</v>
      </c>
      <c r="C2" s="12" t="s">
        <v>93</v>
      </c>
      <c r="D2" s="141" t="s">
        <v>94</v>
      </c>
      <c r="E2" s="12" t="s">
        <v>20</v>
      </c>
    </row>
    <row r="3" spans="1:5" ht="15">
      <c r="A3" s="119"/>
      <c r="B3" s="119"/>
      <c r="C3" s="51" t="s">
        <v>37</v>
      </c>
      <c r="D3" s="142"/>
      <c r="E3" s="12" t="s">
        <v>6</v>
      </c>
    </row>
    <row r="4" spans="1:5" ht="30" customHeight="1">
      <c r="A4" s="83" t="s">
        <v>160</v>
      </c>
      <c r="B4" s="67" t="s">
        <v>92</v>
      </c>
      <c r="C4" s="157"/>
      <c r="D4" s="67">
        <v>12</v>
      </c>
      <c r="E4" s="85">
        <f>D4*C4</f>
        <v>0</v>
      </c>
    </row>
    <row r="5" spans="1:5" ht="30" customHeight="1">
      <c r="A5" s="84" t="s">
        <v>161</v>
      </c>
      <c r="B5" s="67" t="s">
        <v>92</v>
      </c>
      <c r="C5" s="157"/>
      <c r="D5" s="67">
        <v>12</v>
      </c>
      <c r="E5" s="85">
        <f aca="true" t="shared" si="0" ref="E5:E7">D5*C5</f>
        <v>0</v>
      </c>
    </row>
    <row r="6" spans="1:5" ht="30" customHeight="1">
      <c r="A6" s="84" t="s">
        <v>162</v>
      </c>
      <c r="B6" s="67" t="s">
        <v>92</v>
      </c>
      <c r="C6" s="157"/>
      <c r="D6" s="67">
        <v>12</v>
      </c>
      <c r="E6" s="85">
        <f t="shared" si="0"/>
        <v>0</v>
      </c>
    </row>
    <row r="7" spans="1:5" ht="30" customHeight="1">
      <c r="A7" s="134" t="s">
        <v>163</v>
      </c>
      <c r="B7" s="136"/>
      <c r="C7" s="76">
        <f>SUM(C4:C6)</f>
        <v>0</v>
      </c>
      <c r="D7" s="57">
        <v>12</v>
      </c>
      <c r="E7" s="48">
        <f t="shared" si="0"/>
        <v>0</v>
      </c>
    </row>
    <row r="8" spans="1:5" ht="15" customHeight="1">
      <c r="A8" s="7"/>
      <c r="B8" s="54"/>
      <c r="C8" s="8"/>
      <c r="D8" s="54"/>
      <c r="E8" s="54"/>
    </row>
    <row r="9" spans="1:5" ht="15" customHeight="1">
      <c r="A9" s="119" t="s">
        <v>27</v>
      </c>
      <c r="B9" s="119" t="s">
        <v>91</v>
      </c>
      <c r="C9" s="75" t="s">
        <v>93</v>
      </c>
      <c r="D9" s="141" t="s">
        <v>94</v>
      </c>
      <c r="E9" s="75" t="s">
        <v>20</v>
      </c>
    </row>
    <row r="10" spans="1:5" ht="15" customHeight="1">
      <c r="A10" s="119"/>
      <c r="B10" s="119"/>
      <c r="C10" s="68" t="s">
        <v>37</v>
      </c>
      <c r="D10" s="142"/>
      <c r="E10" s="75" t="s">
        <v>6</v>
      </c>
    </row>
    <row r="11" spans="1:5" ht="30" customHeight="1">
      <c r="A11" s="83" t="s">
        <v>160</v>
      </c>
      <c r="B11" s="67" t="s">
        <v>92</v>
      </c>
      <c r="C11" s="157"/>
      <c r="D11" s="67">
        <v>12</v>
      </c>
      <c r="E11" s="85">
        <f>D11*C11</f>
        <v>0</v>
      </c>
    </row>
    <row r="12" spans="1:5" ht="30" customHeight="1">
      <c r="A12" s="84" t="s">
        <v>161</v>
      </c>
      <c r="B12" s="67" t="s">
        <v>92</v>
      </c>
      <c r="C12" s="157"/>
      <c r="D12" s="67">
        <v>12</v>
      </c>
      <c r="E12" s="85">
        <f aca="true" t="shared" si="1" ref="E12:E14">D12*C12</f>
        <v>0</v>
      </c>
    </row>
    <row r="13" spans="1:5" ht="30" customHeight="1">
      <c r="A13" s="84" t="s">
        <v>162</v>
      </c>
      <c r="B13" s="67" t="s">
        <v>92</v>
      </c>
      <c r="C13" s="157"/>
      <c r="D13" s="67">
        <v>12</v>
      </c>
      <c r="E13" s="85">
        <f t="shared" si="1"/>
        <v>0</v>
      </c>
    </row>
    <row r="14" spans="1:5" ht="30" customHeight="1">
      <c r="A14" s="134" t="s">
        <v>164</v>
      </c>
      <c r="B14" s="136"/>
      <c r="C14" s="76">
        <f>SUM(C11:C13)</f>
        <v>0</v>
      </c>
      <c r="D14" s="57">
        <v>12</v>
      </c>
      <c r="E14" s="48">
        <f t="shared" si="1"/>
        <v>0</v>
      </c>
    </row>
    <row r="15" spans="1:5" ht="15" customHeight="1">
      <c r="A15" s="7"/>
      <c r="B15" s="54"/>
      <c r="C15" s="8"/>
      <c r="D15" s="54"/>
      <c r="E15" s="54"/>
    </row>
    <row r="17" spans="1:3" ht="15">
      <c r="A17" s="32" t="s">
        <v>138</v>
      </c>
      <c r="C17" s="33"/>
    </row>
    <row r="18" ht="15.75" thickBot="1"/>
    <row r="19" spans="1:5" ht="30" customHeight="1" thickBot="1">
      <c r="A19" s="108" t="s">
        <v>149</v>
      </c>
      <c r="B19" s="109"/>
      <c r="C19" s="109"/>
      <c r="D19" s="110"/>
      <c r="E19" s="70">
        <f>E7+E14</f>
        <v>0</v>
      </c>
    </row>
    <row r="20" spans="1:5" ht="30.75" customHeight="1" thickBot="1">
      <c r="A20" s="138" t="s">
        <v>142</v>
      </c>
      <c r="B20" s="139"/>
      <c r="C20" s="139"/>
      <c r="D20" s="140"/>
      <c r="E20" s="82">
        <f>E19*8</f>
        <v>0</v>
      </c>
    </row>
  </sheetData>
  <sheetProtection password="E133" sheet="1" objects="1" scenarios="1"/>
  <mergeCells count="10">
    <mergeCell ref="A19:D19"/>
    <mergeCell ref="A20:D20"/>
    <mergeCell ref="A2:A3"/>
    <mergeCell ref="A9:A10"/>
    <mergeCell ref="B2:B3"/>
    <mergeCell ref="B9:B10"/>
    <mergeCell ref="D2:D3"/>
    <mergeCell ref="D9:D10"/>
    <mergeCell ref="A14:B14"/>
    <mergeCell ref="A7:B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C7">
      <selection activeCell="H28" sqref="H28"/>
    </sheetView>
  </sheetViews>
  <sheetFormatPr defaultColWidth="9.140625" defaultRowHeight="15"/>
  <cols>
    <col min="1" max="1" width="7.7109375" style="0" customWidth="1"/>
    <col min="2" max="2" width="15.421875" style="0" customWidth="1"/>
    <col min="3" max="3" width="51.421875" style="0" customWidth="1"/>
    <col min="4" max="8" width="22.7109375" style="0" customWidth="1"/>
    <col min="9" max="9" width="16.140625" style="0" customWidth="1"/>
  </cols>
  <sheetData>
    <row r="1" ht="15">
      <c r="A1" s="1" t="s">
        <v>54</v>
      </c>
    </row>
    <row r="2" spans="1:8" ht="65.25" customHeight="1">
      <c r="A2" s="147" t="s">
        <v>23</v>
      </c>
      <c r="B2" s="147" t="s">
        <v>13</v>
      </c>
      <c r="C2" s="147" t="s">
        <v>14</v>
      </c>
      <c r="D2" s="38" t="s">
        <v>64</v>
      </c>
      <c r="E2" s="12" t="s">
        <v>118</v>
      </c>
      <c r="F2" s="12" t="s">
        <v>119</v>
      </c>
      <c r="G2" s="24" t="s">
        <v>150</v>
      </c>
      <c r="H2" s="12" t="s">
        <v>66</v>
      </c>
    </row>
    <row r="3" spans="1:8" ht="15">
      <c r="A3" s="147"/>
      <c r="B3" s="147"/>
      <c r="C3" s="147"/>
      <c r="D3" s="38" t="s">
        <v>65</v>
      </c>
      <c r="E3" s="24" t="s">
        <v>19</v>
      </c>
      <c r="F3" s="24" t="s">
        <v>19</v>
      </c>
      <c r="G3" s="24" t="s">
        <v>19</v>
      </c>
      <c r="H3" s="38" t="s">
        <v>6</v>
      </c>
    </row>
    <row r="4" spans="1:8" ht="15">
      <c r="A4" s="27" t="s">
        <v>43</v>
      </c>
      <c r="B4" s="27" t="s">
        <v>44</v>
      </c>
      <c r="C4" s="27" t="s">
        <v>45</v>
      </c>
      <c r="D4" s="27" t="s">
        <v>47</v>
      </c>
      <c r="E4" s="27" t="s">
        <v>46</v>
      </c>
      <c r="F4" s="27" t="s">
        <v>48</v>
      </c>
      <c r="G4" s="27" t="s">
        <v>69</v>
      </c>
      <c r="H4" s="27" t="s">
        <v>70</v>
      </c>
    </row>
    <row r="5" spans="1:8" ht="30" customHeight="1">
      <c r="A5" s="6" t="s">
        <v>24</v>
      </c>
      <c r="B5" s="4" t="s">
        <v>16</v>
      </c>
      <c r="C5" s="5" t="s">
        <v>158</v>
      </c>
      <c r="D5" s="44">
        <v>340</v>
      </c>
      <c r="E5" s="157"/>
      <c r="F5" s="157"/>
      <c r="G5" s="47">
        <f>E5+F5</f>
        <v>0</v>
      </c>
      <c r="H5" s="47">
        <f>D5*G5</f>
        <v>0</v>
      </c>
    </row>
    <row r="6" spans="1:8" ht="30" customHeight="1">
      <c r="A6" s="148" t="s">
        <v>71</v>
      </c>
      <c r="B6" s="149"/>
      <c r="C6" s="149"/>
      <c r="D6" s="149"/>
      <c r="E6" s="149"/>
      <c r="F6" s="149"/>
      <c r="G6" s="150"/>
      <c r="H6" s="46">
        <f>H5</f>
        <v>0</v>
      </c>
    </row>
    <row r="7" ht="15" customHeight="1">
      <c r="E7" s="32" t="s">
        <v>138</v>
      </c>
    </row>
    <row r="13" ht="15">
      <c r="A13" s="1" t="s">
        <v>36</v>
      </c>
    </row>
    <row r="14" spans="1:9" ht="108.75" customHeight="1">
      <c r="A14" s="12" t="s">
        <v>0</v>
      </c>
      <c r="B14" s="12" t="s">
        <v>122</v>
      </c>
      <c r="C14" s="12" t="s">
        <v>123</v>
      </c>
      <c r="D14" s="12" t="s">
        <v>124</v>
      </c>
      <c r="E14" s="12" t="s">
        <v>125</v>
      </c>
      <c r="F14" s="12" t="s">
        <v>126</v>
      </c>
      <c r="G14" s="12" t="s">
        <v>127</v>
      </c>
      <c r="H14" s="12" t="s">
        <v>129</v>
      </c>
      <c r="I14" s="12" t="s">
        <v>130</v>
      </c>
    </row>
    <row r="15" spans="1:9" ht="15">
      <c r="A15" s="53" t="s">
        <v>2</v>
      </c>
      <c r="B15" s="53" t="s">
        <v>180</v>
      </c>
      <c r="C15" s="53" t="s">
        <v>4</v>
      </c>
      <c r="D15" s="53" t="s">
        <v>37</v>
      </c>
      <c r="E15" s="53" t="s">
        <v>37</v>
      </c>
      <c r="F15" s="53" t="s">
        <v>37</v>
      </c>
      <c r="G15" s="53" t="s">
        <v>37</v>
      </c>
      <c r="H15" s="53" t="s">
        <v>37</v>
      </c>
      <c r="I15" s="53" t="s">
        <v>6</v>
      </c>
    </row>
    <row r="16" spans="1:9" ht="15">
      <c r="A16" s="27" t="s">
        <v>43</v>
      </c>
      <c r="B16" s="27" t="s">
        <v>44</v>
      </c>
      <c r="C16" s="27" t="s">
        <v>45</v>
      </c>
      <c r="D16" s="27" t="s">
        <v>47</v>
      </c>
      <c r="E16" s="27" t="s">
        <v>46</v>
      </c>
      <c r="F16" s="27" t="s">
        <v>48</v>
      </c>
      <c r="G16" s="27" t="s">
        <v>52</v>
      </c>
      <c r="H16" s="27" t="s">
        <v>128</v>
      </c>
      <c r="I16" s="27" t="s">
        <v>72</v>
      </c>
    </row>
    <row r="17" spans="1:9" ht="15">
      <c r="A17" s="128">
        <v>120</v>
      </c>
      <c r="B17" s="11">
        <v>2</v>
      </c>
      <c r="C17" s="10">
        <v>250</v>
      </c>
      <c r="D17" s="157"/>
      <c r="E17" s="157"/>
      <c r="F17" s="157"/>
      <c r="G17" s="3">
        <f>D17+E17+F17</f>
        <v>0</v>
      </c>
      <c r="H17" s="3">
        <f>B17*C17*G17</f>
        <v>0</v>
      </c>
      <c r="I17" s="9">
        <f>12*H17</f>
        <v>0</v>
      </c>
    </row>
    <row r="18" spans="1:9" ht="15">
      <c r="A18" s="128"/>
      <c r="B18" s="11">
        <v>4</v>
      </c>
      <c r="C18" s="10">
        <v>250</v>
      </c>
      <c r="D18" s="157"/>
      <c r="E18" s="157"/>
      <c r="F18" s="157"/>
      <c r="G18" s="3">
        <f aca="true" t="shared" si="0" ref="G18:G20">D18+E18+F18</f>
        <v>0</v>
      </c>
      <c r="H18" s="3">
        <f>C18*G18</f>
        <v>0</v>
      </c>
      <c r="I18" s="9">
        <f aca="true" t="shared" si="1" ref="I18:I20">12*H18</f>
        <v>0</v>
      </c>
    </row>
    <row r="19" spans="1:9" ht="15">
      <c r="A19" s="128">
        <v>240</v>
      </c>
      <c r="B19" s="11">
        <v>2</v>
      </c>
      <c r="C19" s="10">
        <v>250</v>
      </c>
      <c r="D19" s="157"/>
      <c r="E19" s="157"/>
      <c r="F19" s="157"/>
      <c r="G19" s="3">
        <f t="shared" si="0"/>
        <v>0</v>
      </c>
      <c r="H19" s="3">
        <f aca="true" t="shared" si="2" ref="H19:H20">C19*G19</f>
        <v>0</v>
      </c>
      <c r="I19" s="9">
        <f t="shared" si="1"/>
        <v>0</v>
      </c>
    </row>
    <row r="20" spans="1:9" ht="15">
      <c r="A20" s="128"/>
      <c r="B20" s="11">
        <v>4</v>
      </c>
      <c r="C20" s="10">
        <v>250</v>
      </c>
      <c r="D20" s="157"/>
      <c r="E20" s="157"/>
      <c r="F20" s="157"/>
      <c r="G20" s="3">
        <f t="shared" si="0"/>
        <v>0</v>
      </c>
      <c r="H20" s="3">
        <f t="shared" si="2"/>
        <v>0</v>
      </c>
      <c r="I20" s="9">
        <f t="shared" si="1"/>
        <v>0</v>
      </c>
    </row>
    <row r="21" spans="1:9" ht="15.75">
      <c r="A21" s="146" t="s">
        <v>131</v>
      </c>
      <c r="B21" s="146"/>
      <c r="C21" s="146"/>
      <c r="D21" s="146"/>
      <c r="E21" s="146"/>
      <c r="F21" s="146"/>
      <c r="G21" s="146"/>
      <c r="H21" s="146"/>
      <c r="I21" s="48">
        <f>SUM(I17:I20)</f>
        <v>0</v>
      </c>
    </row>
    <row r="22" ht="15">
      <c r="D22" s="32" t="s">
        <v>138</v>
      </c>
    </row>
    <row r="24" ht="15">
      <c r="C24" s="42" t="s">
        <v>61</v>
      </c>
    </row>
    <row r="25" spans="3:6" ht="15">
      <c r="C25" s="119" t="s">
        <v>27</v>
      </c>
      <c r="D25" s="49" t="s">
        <v>132</v>
      </c>
      <c r="E25" s="106" t="s">
        <v>110</v>
      </c>
      <c r="F25" s="120" t="s">
        <v>111</v>
      </c>
    </row>
    <row r="26" spans="3:6" ht="15">
      <c r="C26" s="119"/>
      <c r="D26" s="17" t="s">
        <v>74</v>
      </c>
      <c r="E26" s="106"/>
      <c r="F26" s="121"/>
    </row>
    <row r="27" spans="3:6" ht="15">
      <c r="C27" s="21" t="s">
        <v>28</v>
      </c>
      <c r="D27" s="158"/>
      <c r="E27" s="65">
        <v>100</v>
      </c>
      <c r="F27" s="96">
        <f>E27*D27</f>
        <v>0</v>
      </c>
    </row>
    <row r="28" spans="3:6" ht="15">
      <c r="C28" s="21" t="s">
        <v>29</v>
      </c>
      <c r="D28" s="158"/>
      <c r="E28" s="65">
        <v>100</v>
      </c>
      <c r="F28" s="96">
        <f aca="true" t="shared" si="3" ref="F28:F29">E28*D28</f>
        <v>0</v>
      </c>
    </row>
    <row r="29" spans="3:6" ht="15">
      <c r="C29" s="21" t="s">
        <v>30</v>
      </c>
      <c r="D29" s="158"/>
      <c r="E29" s="65">
        <v>100</v>
      </c>
      <c r="F29" s="96">
        <f t="shared" si="3"/>
        <v>0</v>
      </c>
    </row>
    <row r="30" spans="3:6" ht="15">
      <c r="C30" s="145" t="s">
        <v>133</v>
      </c>
      <c r="D30" s="145"/>
      <c r="E30" s="145"/>
      <c r="F30" s="97">
        <f>SUM(F27:F29)</f>
        <v>0</v>
      </c>
    </row>
    <row r="34" ht="15.75" thickBot="1"/>
    <row r="35" spans="3:6" ht="34.5" customHeight="1" thickBot="1">
      <c r="C35" s="143" t="s">
        <v>151</v>
      </c>
      <c r="D35" s="144"/>
      <c r="E35" s="144"/>
      <c r="F35" s="66">
        <f>H6+I21+F30</f>
        <v>0</v>
      </c>
    </row>
    <row r="36" spans="3:6" ht="38.25" customHeight="1" thickBot="1">
      <c r="C36" s="143" t="s">
        <v>143</v>
      </c>
      <c r="D36" s="144"/>
      <c r="E36" s="144"/>
      <c r="F36" s="60">
        <f>F35*8</f>
        <v>0</v>
      </c>
    </row>
  </sheetData>
  <sheetProtection password="E133" sheet="1" objects="1" scenarios="1"/>
  <mergeCells count="13">
    <mergeCell ref="A17:A18"/>
    <mergeCell ref="A19:A20"/>
    <mergeCell ref="A21:H21"/>
    <mergeCell ref="C25:C26"/>
    <mergeCell ref="A2:A3"/>
    <mergeCell ref="B2:B3"/>
    <mergeCell ref="C2:C3"/>
    <mergeCell ref="A6:G6"/>
    <mergeCell ref="C35:E35"/>
    <mergeCell ref="C36:E36"/>
    <mergeCell ref="E25:E26"/>
    <mergeCell ref="F25:F26"/>
    <mergeCell ref="C30:E30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 topLeftCell="A1">
      <selection activeCell="E6" sqref="E6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51.421875" style="0" customWidth="1"/>
    <col min="4" max="6" width="22.7109375" style="0" customWidth="1"/>
    <col min="7" max="8" width="20.7109375" style="0" customWidth="1"/>
  </cols>
  <sheetData>
    <row r="1" ht="15">
      <c r="A1" s="1" t="s">
        <v>53</v>
      </c>
    </row>
    <row r="3" spans="1:8" ht="75">
      <c r="A3" s="147" t="s">
        <v>23</v>
      </c>
      <c r="B3" s="147" t="s">
        <v>13</v>
      </c>
      <c r="C3" s="147" t="s">
        <v>14</v>
      </c>
      <c r="D3" s="38" t="s">
        <v>64</v>
      </c>
      <c r="E3" s="12" t="s">
        <v>134</v>
      </c>
      <c r="F3" s="12" t="s">
        <v>135</v>
      </c>
      <c r="G3" s="12" t="s">
        <v>153</v>
      </c>
      <c r="H3" s="12" t="s">
        <v>66</v>
      </c>
    </row>
    <row r="4" spans="1:8" ht="15">
      <c r="A4" s="147"/>
      <c r="B4" s="147"/>
      <c r="C4" s="147"/>
      <c r="D4" s="38" t="s">
        <v>73</v>
      </c>
      <c r="E4" s="38" t="s">
        <v>25</v>
      </c>
      <c r="F4" s="38" t="s">
        <v>25</v>
      </c>
      <c r="G4" s="38" t="s">
        <v>25</v>
      </c>
      <c r="H4" s="38" t="s">
        <v>6</v>
      </c>
    </row>
    <row r="5" spans="1:8" ht="15">
      <c r="A5" s="27" t="s">
        <v>43</v>
      </c>
      <c r="B5" s="27" t="s">
        <v>44</v>
      </c>
      <c r="C5" s="27" t="s">
        <v>45</v>
      </c>
      <c r="D5" s="27" t="s">
        <v>47</v>
      </c>
      <c r="E5" s="27" t="s">
        <v>46</v>
      </c>
      <c r="F5" s="27" t="s">
        <v>48</v>
      </c>
      <c r="G5" s="27" t="s">
        <v>69</v>
      </c>
      <c r="H5" s="27" t="s">
        <v>70</v>
      </c>
    </row>
    <row r="6" spans="1:8" ht="30" customHeight="1">
      <c r="A6" s="6" t="s">
        <v>22</v>
      </c>
      <c r="B6" s="4" t="s">
        <v>15</v>
      </c>
      <c r="C6" s="5" t="s">
        <v>21</v>
      </c>
      <c r="D6" s="44">
        <v>3500</v>
      </c>
      <c r="E6" s="157"/>
      <c r="F6" s="157"/>
      <c r="G6" s="47">
        <f>E6+F6</f>
        <v>0</v>
      </c>
      <c r="H6" s="47">
        <f>D6*G6</f>
        <v>0</v>
      </c>
    </row>
    <row r="7" spans="1:8" ht="30" customHeight="1">
      <c r="A7" s="148" t="s">
        <v>152</v>
      </c>
      <c r="B7" s="149"/>
      <c r="C7" s="149"/>
      <c r="D7" s="149"/>
      <c r="E7" s="149"/>
      <c r="F7" s="149"/>
      <c r="G7" s="150"/>
      <c r="H7" s="46">
        <f>H6</f>
        <v>0</v>
      </c>
    </row>
    <row r="8" spans="1:8" ht="15.75">
      <c r="A8" s="148" t="s">
        <v>144</v>
      </c>
      <c r="B8" s="149"/>
      <c r="C8" s="149"/>
      <c r="D8" s="149"/>
      <c r="E8" s="149"/>
      <c r="F8" s="149"/>
      <c r="G8" s="150"/>
      <c r="H8" s="46">
        <f>H7*8</f>
        <v>0</v>
      </c>
    </row>
    <row r="10" ht="15">
      <c r="E10" s="32" t="s">
        <v>138</v>
      </c>
    </row>
  </sheetData>
  <sheetProtection password="E133" sheet="1" objects="1" scenarios="1"/>
  <mergeCells count="5">
    <mergeCell ref="A7:G7"/>
    <mergeCell ref="A3:A4"/>
    <mergeCell ref="B3:B4"/>
    <mergeCell ref="C3:C4"/>
    <mergeCell ref="A8:G8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 topLeftCell="A1">
      <selection activeCell="F9" sqref="F9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61.8515625" style="0" customWidth="1"/>
    <col min="4" max="4" width="15.7109375" style="0" customWidth="1"/>
    <col min="5" max="6" width="22.7109375" style="0" customWidth="1"/>
    <col min="7" max="7" width="20.57421875" style="0" customWidth="1"/>
    <col min="8" max="9" width="24.7109375" style="0" customWidth="1"/>
  </cols>
  <sheetData>
    <row r="1" s="34" customFormat="1" ht="15">
      <c r="A1" s="1" t="s">
        <v>18</v>
      </c>
    </row>
    <row r="2" spans="1:9" ht="89.25" customHeight="1">
      <c r="A2" s="147" t="s">
        <v>23</v>
      </c>
      <c r="B2" s="147" t="s">
        <v>13</v>
      </c>
      <c r="C2" s="147" t="s">
        <v>14</v>
      </c>
      <c r="D2" s="38" t="s">
        <v>64</v>
      </c>
      <c r="E2" s="12" t="s">
        <v>176</v>
      </c>
      <c r="F2" s="12" t="s">
        <v>121</v>
      </c>
      <c r="G2" s="22" t="s">
        <v>57</v>
      </c>
      <c r="H2" s="24" t="s">
        <v>178</v>
      </c>
      <c r="I2" s="12" t="s">
        <v>66</v>
      </c>
    </row>
    <row r="3" spans="1:9" ht="15">
      <c r="A3" s="147"/>
      <c r="B3" s="147"/>
      <c r="C3" s="147"/>
      <c r="D3" s="38" t="s">
        <v>65</v>
      </c>
      <c r="E3" s="24" t="s">
        <v>19</v>
      </c>
      <c r="F3" s="24" t="s">
        <v>19</v>
      </c>
      <c r="G3" s="35" t="s">
        <v>19</v>
      </c>
      <c r="H3" s="24" t="s">
        <v>19</v>
      </c>
      <c r="I3" s="38" t="s">
        <v>6</v>
      </c>
    </row>
    <row r="4" spans="1:9" ht="15">
      <c r="A4" s="27" t="s">
        <v>43</v>
      </c>
      <c r="B4" s="27" t="s">
        <v>44</v>
      </c>
      <c r="C4" s="27" t="s">
        <v>45</v>
      </c>
      <c r="D4" s="27" t="s">
        <v>47</v>
      </c>
      <c r="E4" s="27" t="s">
        <v>46</v>
      </c>
      <c r="F4" s="27" t="s">
        <v>48</v>
      </c>
      <c r="G4" s="27" t="s">
        <v>63</v>
      </c>
      <c r="H4" s="27" t="s">
        <v>62</v>
      </c>
      <c r="I4" s="27" t="s">
        <v>67</v>
      </c>
    </row>
    <row r="5" spans="1:9" ht="30" customHeight="1">
      <c r="A5" s="6" t="s">
        <v>22</v>
      </c>
      <c r="B5" s="4" t="s">
        <v>16</v>
      </c>
      <c r="C5" s="5" t="s">
        <v>51</v>
      </c>
      <c r="D5" s="44">
        <v>922</v>
      </c>
      <c r="E5" s="157"/>
      <c r="F5" s="157"/>
      <c r="G5" s="41">
        <v>500</v>
      </c>
      <c r="H5" s="47">
        <f>SUM(E5:G5)</f>
        <v>500</v>
      </c>
      <c r="I5" s="47">
        <f>D5*H5</f>
        <v>461000</v>
      </c>
    </row>
    <row r="6" spans="1:9" ht="30" customHeight="1">
      <c r="A6" s="23" t="s">
        <v>22</v>
      </c>
      <c r="B6" s="16"/>
      <c r="C6" s="20" t="s">
        <v>39</v>
      </c>
      <c r="D6" s="45">
        <v>1</v>
      </c>
      <c r="E6" s="157"/>
      <c r="F6" s="9">
        <v>0</v>
      </c>
      <c r="G6" s="9">
        <v>0</v>
      </c>
      <c r="H6" s="47">
        <f>SUM(E6:G6)</f>
        <v>0</v>
      </c>
      <c r="I6" s="47">
        <f>D6*H6</f>
        <v>0</v>
      </c>
    </row>
    <row r="7" spans="1:9" ht="30" customHeight="1">
      <c r="A7" s="148" t="s">
        <v>154</v>
      </c>
      <c r="B7" s="149"/>
      <c r="C7" s="149"/>
      <c r="D7" s="149"/>
      <c r="E7" s="149"/>
      <c r="F7" s="149"/>
      <c r="G7" s="149"/>
      <c r="H7" s="149"/>
      <c r="I7" s="46">
        <f>SUM(I5:I6)</f>
        <v>461000</v>
      </c>
    </row>
    <row r="8" spans="1:9" ht="30" customHeight="1">
      <c r="A8" s="148" t="s">
        <v>145</v>
      </c>
      <c r="B8" s="149"/>
      <c r="C8" s="149"/>
      <c r="D8" s="149"/>
      <c r="E8" s="149"/>
      <c r="F8" s="149"/>
      <c r="G8" s="149"/>
      <c r="H8" s="149"/>
      <c r="I8" s="46">
        <f>I7*8</f>
        <v>3688000</v>
      </c>
    </row>
    <row r="9" ht="15">
      <c r="E9" s="32" t="s">
        <v>138</v>
      </c>
    </row>
    <row r="11" ht="15">
      <c r="A11" s="1" t="s">
        <v>42</v>
      </c>
    </row>
  </sheetData>
  <sheetProtection password="E133" sheet="1" objects="1" scenarios="1"/>
  <mergeCells count="5">
    <mergeCell ref="A2:A3"/>
    <mergeCell ref="B2:B3"/>
    <mergeCell ref="C2:C3"/>
    <mergeCell ref="A7:H7"/>
    <mergeCell ref="A8:H8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8" scale="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 topLeftCell="A1">
      <selection activeCell="A8" sqref="A8:H8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65.00390625" style="0" customWidth="1"/>
    <col min="4" max="6" width="22.7109375" style="0" customWidth="1"/>
    <col min="7" max="7" width="20.57421875" style="0" customWidth="1"/>
    <col min="8" max="9" width="24.7109375" style="0" customWidth="1"/>
  </cols>
  <sheetData>
    <row r="1" s="34" customFormat="1" ht="15">
      <c r="A1" s="1" t="s">
        <v>181</v>
      </c>
    </row>
    <row r="2" spans="1:9" ht="89.25" customHeight="1">
      <c r="A2" s="147" t="s">
        <v>23</v>
      </c>
      <c r="B2" s="147" t="s">
        <v>13</v>
      </c>
      <c r="C2" s="147" t="s">
        <v>14</v>
      </c>
      <c r="D2" s="38" t="s">
        <v>64</v>
      </c>
      <c r="E2" s="12" t="s">
        <v>176</v>
      </c>
      <c r="F2" s="12" t="s">
        <v>121</v>
      </c>
      <c r="G2" s="22" t="s">
        <v>57</v>
      </c>
      <c r="H2" s="95" t="s">
        <v>177</v>
      </c>
      <c r="I2" s="12" t="s">
        <v>66</v>
      </c>
    </row>
    <row r="3" spans="1:9" ht="15">
      <c r="A3" s="147"/>
      <c r="B3" s="147"/>
      <c r="C3" s="147"/>
      <c r="D3" s="38" t="s">
        <v>65</v>
      </c>
      <c r="E3" s="38" t="s">
        <v>19</v>
      </c>
      <c r="F3" s="38" t="s">
        <v>19</v>
      </c>
      <c r="G3" s="38" t="s">
        <v>19</v>
      </c>
      <c r="H3" s="38" t="s">
        <v>19</v>
      </c>
      <c r="I3" s="38" t="s">
        <v>6</v>
      </c>
    </row>
    <row r="4" spans="1:9" ht="15">
      <c r="A4" s="27" t="s">
        <v>43</v>
      </c>
      <c r="B4" s="27" t="s">
        <v>44</v>
      </c>
      <c r="C4" s="27" t="s">
        <v>45</v>
      </c>
      <c r="D4" s="27" t="s">
        <v>47</v>
      </c>
      <c r="E4" s="27" t="s">
        <v>46</v>
      </c>
      <c r="F4" s="27" t="s">
        <v>48</v>
      </c>
      <c r="G4" s="27" t="s">
        <v>63</v>
      </c>
      <c r="H4" s="27" t="s">
        <v>62</v>
      </c>
      <c r="I4" s="27" t="s">
        <v>67</v>
      </c>
    </row>
    <row r="5" spans="1:9" ht="30" customHeight="1">
      <c r="A5" s="6" t="s">
        <v>22</v>
      </c>
      <c r="B5" s="4" t="s">
        <v>16</v>
      </c>
      <c r="C5" s="5" t="s">
        <v>68</v>
      </c>
      <c r="D5" s="44">
        <v>400</v>
      </c>
      <c r="E5" s="157"/>
      <c r="F5" s="157"/>
      <c r="G5" s="41">
        <v>500</v>
      </c>
      <c r="H5" s="47">
        <f>SUM(E5:G5)</f>
        <v>500</v>
      </c>
      <c r="I5" s="47">
        <f>D5*H5</f>
        <v>200000</v>
      </c>
    </row>
    <row r="6" spans="1:9" ht="30" customHeight="1">
      <c r="A6" s="37" t="s">
        <v>22</v>
      </c>
      <c r="B6" s="16"/>
      <c r="C6" s="20" t="s">
        <v>39</v>
      </c>
      <c r="D6" s="45">
        <v>1</v>
      </c>
      <c r="E6" s="157"/>
      <c r="F6" s="9">
        <v>0</v>
      </c>
      <c r="G6" s="9">
        <v>0</v>
      </c>
      <c r="H6" s="47">
        <f>SUM(E6:G6)</f>
        <v>0</v>
      </c>
      <c r="I6" s="47">
        <f>D6*H6</f>
        <v>0</v>
      </c>
    </row>
    <row r="7" spans="1:9" ht="30" customHeight="1">
      <c r="A7" s="148" t="s">
        <v>155</v>
      </c>
      <c r="B7" s="149"/>
      <c r="C7" s="149"/>
      <c r="D7" s="149"/>
      <c r="E7" s="149"/>
      <c r="F7" s="149"/>
      <c r="G7" s="149"/>
      <c r="H7" s="149"/>
      <c r="I7" s="46">
        <f>SUM(I5:I6)</f>
        <v>200000</v>
      </c>
    </row>
    <row r="8" spans="1:9" ht="30" customHeight="1">
      <c r="A8" s="148" t="s">
        <v>146</v>
      </c>
      <c r="B8" s="149"/>
      <c r="C8" s="149"/>
      <c r="D8" s="149"/>
      <c r="E8" s="149"/>
      <c r="F8" s="149"/>
      <c r="G8" s="149"/>
      <c r="H8" s="149"/>
      <c r="I8" s="46">
        <f>I7*8</f>
        <v>1600000</v>
      </c>
    </row>
    <row r="9" ht="15">
      <c r="E9" s="32" t="s">
        <v>138</v>
      </c>
    </row>
    <row r="11" ht="15">
      <c r="A11" s="1" t="s">
        <v>42</v>
      </c>
    </row>
  </sheetData>
  <sheetProtection password="E133" sheet="1" objects="1" scenarios="1"/>
  <mergeCells count="5">
    <mergeCell ref="A2:A3"/>
    <mergeCell ref="B2:B3"/>
    <mergeCell ref="C2:C3"/>
    <mergeCell ref="A7:H7"/>
    <mergeCell ref="A8:H8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 topLeftCell="A1">
      <selection activeCell="D18" activeCellId="1" sqref="D5:D16 D18:D21"/>
    </sheetView>
  </sheetViews>
  <sheetFormatPr defaultColWidth="9.140625" defaultRowHeight="15"/>
  <cols>
    <col min="1" max="1" width="11.8515625" style="0" customWidth="1"/>
    <col min="2" max="2" width="35.140625" style="0" bestFit="1" customWidth="1"/>
    <col min="3" max="3" width="14.7109375" style="0" customWidth="1"/>
    <col min="4" max="4" width="22.7109375" style="0" customWidth="1"/>
    <col min="5" max="5" width="20.57421875" style="0" customWidth="1"/>
    <col min="6" max="7" width="24.7109375" style="0" customWidth="1"/>
  </cols>
  <sheetData>
    <row r="1" s="34" customFormat="1" ht="15">
      <c r="A1" s="1" t="s">
        <v>75</v>
      </c>
    </row>
    <row r="2" spans="1:7" ht="89.25" customHeight="1">
      <c r="A2" s="119" t="s">
        <v>76</v>
      </c>
      <c r="B2" s="147" t="s">
        <v>35</v>
      </c>
      <c r="C2" s="43" t="s">
        <v>78</v>
      </c>
      <c r="D2" s="12" t="s">
        <v>120</v>
      </c>
      <c r="E2" s="12" t="s">
        <v>57</v>
      </c>
      <c r="F2" s="43" t="s">
        <v>156</v>
      </c>
      <c r="G2" s="12" t="s">
        <v>66</v>
      </c>
    </row>
    <row r="3" spans="1:7" ht="15">
      <c r="A3" s="119"/>
      <c r="B3" s="147"/>
      <c r="C3" s="43" t="s">
        <v>79</v>
      </c>
      <c r="D3" s="43" t="s">
        <v>80</v>
      </c>
      <c r="E3" s="43" t="s">
        <v>19</v>
      </c>
      <c r="F3" s="43" t="s">
        <v>80</v>
      </c>
      <c r="G3" s="43" t="s">
        <v>6</v>
      </c>
    </row>
    <row r="4" spans="1:7" ht="15">
      <c r="A4" s="27" t="s">
        <v>43</v>
      </c>
      <c r="B4" s="27" t="s">
        <v>44</v>
      </c>
      <c r="C4" s="27" t="s">
        <v>45</v>
      </c>
      <c r="D4" s="27" t="s">
        <v>47</v>
      </c>
      <c r="E4" s="27" t="s">
        <v>46</v>
      </c>
      <c r="F4" s="27" t="s">
        <v>81</v>
      </c>
      <c r="G4" s="27" t="s">
        <v>82</v>
      </c>
    </row>
    <row r="5" spans="1:7" ht="15" customHeight="1">
      <c r="A5" s="128" t="s">
        <v>40</v>
      </c>
      <c r="B5" s="5" t="s">
        <v>77</v>
      </c>
      <c r="C5" s="44">
        <v>100</v>
      </c>
      <c r="D5" s="157"/>
      <c r="E5" s="41">
        <v>0</v>
      </c>
      <c r="F5" s="47">
        <f>D5+E5</f>
        <v>0</v>
      </c>
      <c r="G5" s="47">
        <f>C5*F5</f>
        <v>0</v>
      </c>
    </row>
    <row r="6" spans="1:7" ht="15" customHeight="1">
      <c r="A6" s="128"/>
      <c r="B6" s="20" t="s">
        <v>89</v>
      </c>
      <c r="C6" s="45">
        <v>16</v>
      </c>
      <c r="D6" s="157"/>
      <c r="E6" s="41">
        <v>0</v>
      </c>
      <c r="F6" s="47">
        <f aca="true" t="shared" si="0" ref="F6:F21">D6+E6</f>
        <v>0</v>
      </c>
      <c r="G6" s="47">
        <f aca="true" t="shared" si="1" ref="G6:G21">C6*F6</f>
        <v>0</v>
      </c>
    </row>
    <row r="7" spans="1:7" ht="15" customHeight="1">
      <c r="A7" s="128"/>
      <c r="B7" s="21" t="s">
        <v>90</v>
      </c>
      <c r="C7" s="9">
        <v>20</v>
      </c>
      <c r="D7" s="157"/>
      <c r="E7" s="41">
        <v>0</v>
      </c>
      <c r="F7" s="47">
        <f t="shared" si="0"/>
        <v>0</v>
      </c>
      <c r="G7" s="47">
        <f t="shared" si="1"/>
        <v>0</v>
      </c>
    </row>
    <row r="8" spans="1:7" ht="15">
      <c r="A8" s="152" t="s">
        <v>41</v>
      </c>
      <c r="B8" s="21" t="s">
        <v>86</v>
      </c>
      <c r="C8" s="9">
        <v>0.5</v>
      </c>
      <c r="D8" s="157"/>
      <c r="E8" s="41">
        <v>0</v>
      </c>
      <c r="F8" s="47">
        <f t="shared" si="0"/>
        <v>0</v>
      </c>
      <c r="G8" s="47">
        <f t="shared" si="1"/>
        <v>0</v>
      </c>
    </row>
    <row r="9" spans="1:7" ht="15">
      <c r="A9" s="152"/>
      <c r="B9" s="21" t="s">
        <v>87</v>
      </c>
      <c r="C9" s="9">
        <v>1</v>
      </c>
      <c r="D9" s="157"/>
      <c r="E9" s="41">
        <v>0</v>
      </c>
      <c r="F9" s="47">
        <f t="shared" si="0"/>
        <v>0</v>
      </c>
      <c r="G9" s="47">
        <f t="shared" si="1"/>
        <v>0</v>
      </c>
    </row>
    <row r="10" spans="1:7" ht="15">
      <c r="A10" s="152"/>
      <c r="B10" s="21" t="s">
        <v>88</v>
      </c>
      <c r="C10" s="9">
        <v>10</v>
      </c>
      <c r="D10" s="157"/>
      <c r="E10" s="41">
        <v>0</v>
      </c>
      <c r="F10" s="47">
        <f t="shared" si="0"/>
        <v>0</v>
      </c>
      <c r="G10" s="47">
        <f t="shared" si="1"/>
        <v>0</v>
      </c>
    </row>
    <row r="11" spans="1:7" ht="15">
      <c r="A11" s="152"/>
      <c r="B11" s="21" t="s">
        <v>83</v>
      </c>
      <c r="C11" s="9">
        <v>7</v>
      </c>
      <c r="D11" s="157"/>
      <c r="E11" s="41">
        <v>0</v>
      </c>
      <c r="F11" s="47">
        <f t="shared" si="0"/>
        <v>0</v>
      </c>
      <c r="G11" s="47">
        <f t="shared" si="1"/>
        <v>0</v>
      </c>
    </row>
    <row r="12" spans="1:7" ht="15">
      <c r="A12" s="152"/>
      <c r="B12" s="21" t="s">
        <v>84</v>
      </c>
      <c r="C12" s="9">
        <v>3</v>
      </c>
      <c r="D12" s="157"/>
      <c r="E12" s="41">
        <v>0</v>
      </c>
      <c r="F12" s="47">
        <f t="shared" si="0"/>
        <v>0</v>
      </c>
      <c r="G12" s="47">
        <f t="shared" si="1"/>
        <v>0</v>
      </c>
    </row>
    <row r="13" spans="1:7" ht="15">
      <c r="A13" s="152"/>
      <c r="B13" s="21" t="s">
        <v>85</v>
      </c>
      <c r="C13" s="9">
        <v>1</v>
      </c>
      <c r="D13" s="157"/>
      <c r="E13" s="41">
        <v>0</v>
      </c>
      <c r="F13" s="47">
        <f t="shared" si="0"/>
        <v>0</v>
      </c>
      <c r="G13" s="47">
        <f t="shared" si="1"/>
        <v>0</v>
      </c>
    </row>
    <row r="14" spans="1:7" ht="15">
      <c r="A14" s="152" t="s">
        <v>179</v>
      </c>
      <c r="B14" s="21" t="s">
        <v>32</v>
      </c>
      <c r="C14" s="9">
        <v>10</v>
      </c>
      <c r="D14" s="157"/>
      <c r="E14" s="10">
        <v>500</v>
      </c>
      <c r="F14" s="47">
        <f t="shared" si="0"/>
        <v>500</v>
      </c>
      <c r="G14" s="47">
        <f t="shared" si="1"/>
        <v>5000</v>
      </c>
    </row>
    <row r="15" spans="1:7" ht="15">
      <c r="A15" s="152"/>
      <c r="B15" s="58" t="s">
        <v>18</v>
      </c>
      <c r="C15" s="9">
        <v>1</v>
      </c>
      <c r="D15" s="157"/>
      <c r="E15" s="10">
        <v>500</v>
      </c>
      <c r="F15" s="47">
        <f t="shared" si="0"/>
        <v>500</v>
      </c>
      <c r="G15" s="47">
        <f t="shared" si="1"/>
        <v>500</v>
      </c>
    </row>
    <row r="16" spans="1:7" ht="30">
      <c r="A16" s="153"/>
      <c r="B16" s="64" t="s">
        <v>33</v>
      </c>
      <c r="C16" s="63">
        <v>1</v>
      </c>
      <c r="D16" s="157"/>
      <c r="E16" s="10">
        <v>0</v>
      </c>
      <c r="F16" s="47">
        <f t="shared" si="0"/>
        <v>0</v>
      </c>
      <c r="G16" s="47">
        <f t="shared" si="1"/>
        <v>0</v>
      </c>
    </row>
    <row r="17" spans="1:7" ht="45">
      <c r="A17" s="153"/>
      <c r="B17" s="64" t="s">
        <v>39</v>
      </c>
      <c r="C17" s="63"/>
      <c r="D17" s="62">
        <v>0</v>
      </c>
      <c r="E17" s="10">
        <v>0</v>
      </c>
      <c r="F17" s="47">
        <f t="shared" si="0"/>
        <v>0</v>
      </c>
      <c r="G17" s="47">
        <f t="shared" si="1"/>
        <v>0</v>
      </c>
    </row>
    <row r="18" spans="1:7" ht="15">
      <c r="A18" s="152"/>
      <c r="B18" s="61" t="s">
        <v>31</v>
      </c>
      <c r="C18" s="9"/>
      <c r="D18" s="157"/>
      <c r="E18" s="10">
        <v>0</v>
      </c>
      <c r="F18" s="47">
        <f t="shared" si="0"/>
        <v>0</v>
      </c>
      <c r="G18" s="47">
        <f t="shared" si="1"/>
        <v>0</v>
      </c>
    </row>
    <row r="19" spans="1:7" ht="15">
      <c r="A19" s="152"/>
      <c r="B19" s="21" t="s">
        <v>17</v>
      </c>
      <c r="C19" s="9">
        <v>1</v>
      </c>
      <c r="D19" s="157"/>
      <c r="E19" s="10">
        <v>0</v>
      </c>
      <c r="F19" s="47">
        <f t="shared" si="0"/>
        <v>0</v>
      </c>
      <c r="G19" s="47">
        <f t="shared" si="1"/>
        <v>0</v>
      </c>
    </row>
    <row r="20" spans="1:7" ht="15">
      <c r="A20" s="152"/>
      <c r="B20" s="21" t="s">
        <v>21</v>
      </c>
      <c r="C20" s="9">
        <v>0.5</v>
      </c>
      <c r="D20" s="157"/>
      <c r="E20" s="10">
        <v>0</v>
      </c>
      <c r="F20" s="47">
        <f t="shared" si="0"/>
        <v>0</v>
      </c>
      <c r="G20" s="47">
        <f t="shared" si="1"/>
        <v>0</v>
      </c>
    </row>
    <row r="21" spans="1:7" ht="15">
      <c r="A21" s="152"/>
      <c r="B21" s="21" t="s">
        <v>34</v>
      </c>
      <c r="C21" s="9">
        <v>10</v>
      </c>
      <c r="D21" s="157"/>
      <c r="E21" s="10">
        <v>0</v>
      </c>
      <c r="F21" s="47">
        <f t="shared" si="0"/>
        <v>0</v>
      </c>
      <c r="G21" s="47">
        <f t="shared" si="1"/>
        <v>0</v>
      </c>
    </row>
    <row r="22" spans="1:8" ht="30" customHeight="1">
      <c r="A22" s="151" t="s">
        <v>157</v>
      </c>
      <c r="B22" s="151"/>
      <c r="C22" s="151"/>
      <c r="D22" s="151"/>
      <c r="E22" s="151"/>
      <c r="F22" s="151"/>
      <c r="G22" s="46">
        <f>SUM(G5:G21)</f>
        <v>5500</v>
      </c>
      <c r="H22" s="50"/>
    </row>
    <row r="23" spans="1:8" ht="30" customHeight="1">
      <c r="A23" s="151" t="s">
        <v>147</v>
      </c>
      <c r="B23" s="151"/>
      <c r="C23" s="151"/>
      <c r="D23" s="151"/>
      <c r="E23" s="151"/>
      <c r="F23" s="151"/>
      <c r="G23" s="46">
        <f>G22*8</f>
        <v>44000</v>
      </c>
      <c r="H23" s="50"/>
    </row>
    <row r="24" ht="15">
      <c r="A24" s="1" t="s">
        <v>42</v>
      </c>
    </row>
    <row r="26" ht="15">
      <c r="D26" s="32" t="s">
        <v>138</v>
      </c>
    </row>
  </sheetData>
  <sheetProtection password="E133" sheet="1" objects="1" scenarios="1"/>
  <mergeCells count="7">
    <mergeCell ref="A23:F23"/>
    <mergeCell ref="A14:A21"/>
    <mergeCell ref="A22:F22"/>
    <mergeCell ref="A2:A3"/>
    <mergeCell ref="B2:B3"/>
    <mergeCell ref="A5:A7"/>
    <mergeCell ref="A8:A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2DEDD359B05418EBA44D638AC4033" ma:contentTypeVersion="23" ma:contentTypeDescription="Create a new document." ma:contentTypeScope="" ma:versionID="3442b45de2d1e21b64f3164b9cdc747e">
  <xsd:schema xmlns:xsd="http://www.w3.org/2001/XMLSchema" xmlns:xs="http://www.w3.org/2001/XMLSchema" xmlns:p="http://schemas.microsoft.com/office/2006/metadata/properties" xmlns:ns2="5e6c6c5c-474c-4ef7-b7d6-59a0e77cc256" xmlns:ns3="4085a4f5-5f40-4143-b221-75ee5dde648a" xmlns:ns4="8662c659-72ab-411b-b755-fbef5cbbde18" targetNamespace="http://schemas.microsoft.com/office/2006/metadata/properties" ma:root="true" ma:fieldsID="fc9cfd0106ed1efd52014b57c779d0e0" ns2:_="" ns3:_="" ns4:_="">
    <xsd:import namespace="5e6c6c5c-474c-4ef7-b7d6-59a0e77cc256"/>
    <xsd:import namespace="4085a4f5-5f40-4143-b221-75ee5dde648a"/>
    <xsd:import namespace="8662c659-72ab-411b-b755-fbef5cbbde18"/>
    <xsd:element name="properties">
      <xsd:complexType>
        <xsd:sequence>
          <xsd:element name="documentManagement">
            <xsd:complexType>
              <xsd:all>
                <xsd:element ref="ns2:English_x0020_Title" minOccurs="0"/>
                <xsd:element ref="ns2:Document_x0020_State" minOccurs="0"/>
                <xsd:element ref="ns2:Category1" minOccurs="0"/>
                <xsd:element ref="ns3:_Source" minOccurs="0"/>
                <xsd:element ref="ns2:Procedural_x0020_State" minOccurs="0"/>
                <xsd:element ref="ns2:Real_x0020_Author" minOccurs="0"/>
                <xsd:element ref="ns4:Acquired_x0020_on" minOccurs="0"/>
                <xsd:element ref="ns4:In_x0020_fact_x0020_created_x0020_on" minOccurs="0"/>
                <xsd:element ref="ns4:Date_x0020_of_x0020_Delivery" minOccurs="0"/>
                <xsd:element ref="ns2:Related_x0020_Documents" minOccurs="0"/>
                <xsd:element ref="ns2:Notes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c6c5c-474c-4ef7-b7d6-59a0e77cc256" elementFormDefault="qualified">
    <xsd:import namespace="http://schemas.microsoft.com/office/2006/documentManagement/types"/>
    <xsd:import namespace="http://schemas.microsoft.com/office/infopath/2007/PartnerControls"/>
    <xsd:element name="English_x0020_Title" ma:index="8" nillable="true" ma:displayName="English Title" ma:internalName="English_x0020_Title" ma:readOnly="false">
      <xsd:simpleType>
        <xsd:restriction base="dms:Text">
          <xsd:maxLength value="255"/>
        </xsd:restriction>
      </xsd:simpleType>
    </xsd:element>
    <xsd:element name="Document_x0020_State" ma:index="9" nillable="true" ma:displayName="Document State" ma:format="Dropdown" ma:internalName="Document_x0020_State" ma:readOnly="fals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Category1" ma:index="10" nillable="true" ma:displayName="Category" ma:format="Dropdown" ma:internalName="Category1" ma:readOnly="false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Procedural_x0020_State" ma:index="12" nillable="true" ma:displayName="Procedural State" ma:format="Dropdown" ma:internalName="Procedural_x0020_State" ma:readOnly="fals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Real_x0020_Author" ma:index="13" nillable="true" ma:displayName="Real Author" ma:internalName="Real_x0020_Author">
      <xsd:simpleType>
        <xsd:restriction base="dms:Text">
          <xsd:maxLength value="255"/>
        </xsd:restriction>
      </xsd:simpleType>
    </xsd:element>
    <xsd:element name="Related_x0020_Documents" ma:index="17" nillable="true" ma:displayName="Related Documents" ma:description="Related documents" ma:internalName="Related_x0020_Documents">
      <xsd:simpleType>
        <xsd:restriction base="dms:Note">
          <xsd:maxLength value="255"/>
        </xsd:restriction>
      </xsd:simpleType>
    </xsd:element>
    <xsd:element name="Notes1" ma:index="18" nillable="true" ma:displayName="Notes" ma:internalName="Notes1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5a4f5-5f40-4143-b221-75ee5dde648a" elementFormDefault="qualified">
    <xsd:import namespace="http://schemas.microsoft.com/office/2006/documentManagement/types"/>
    <xsd:import namespace="http://schemas.microsoft.com/office/infopath/2007/PartnerControls"/>
    <xsd:element name="_Source" ma:index="11" nillable="true" ma:displayName="Source" ma:format="Dropdown" ma:internalName="_Source" ma:readOnly="fals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2c659-72ab-411b-b755-fbef5cbbde18" elementFormDefault="qualified">
    <xsd:import namespace="http://schemas.microsoft.com/office/2006/documentManagement/types"/>
    <xsd:import namespace="http://schemas.microsoft.com/office/infopath/2007/PartnerControls"/>
    <xsd:element name="Acquired_x0020_on" ma:index="14" nillable="true" ma:displayName="Acquired on" ma:format="DateOnly" ma:internalName="Acquired_x0020_on">
      <xsd:simpleType>
        <xsd:restriction base="dms:DateTime"/>
      </xsd:simpleType>
    </xsd:element>
    <xsd:element name="In_x0020_fact_x0020_created_x0020_on" ma:index="15" nillable="true" ma:displayName="In fact created on" ma:format="DateOnly" ma:internalName="In_x0020_fact_x0020_created_x0020_on">
      <xsd:simpleType>
        <xsd:restriction base="dms:DateTime"/>
      </xsd:simpleType>
    </xsd:element>
    <xsd:element name="Date_x0020_of_x0020_Delivery" ma:index="16" nillable="true" ma:displayName="Date of Delivery" ma:format="DateOnly" ma:internalName="Date_x0020_of_x0020_Deliver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4085a4f5-5f40-4143-b221-75ee5dde648a" xsi:nil="true"/>
    <Acquired_x0020_on xmlns="8662c659-72ab-411b-b755-fbef5cbbde18" xsi:nil="true"/>
    <Notes1 xmlns="5e6c6c5c-474c-4ef7-b7d6-59a0e77cc256" xsi:nil="true"/>
    <Real_x0020_Author xmlns="5e6c6c5c-474c-4ef7-b7d6-59a0e77cc256" xsi:nil="true"/>
    <In_x0020_fact_x0020_created_x0020_on xmlns="8662c659-72ab-411b-b755-fbef5cbbde18" xsi:nil="true"/>
    <Procedural_x0020_State xmlns="5e6c6c5c-474c-4ef7-b7d6-59a0e77cc256" xsi:nil="true"/>
    <Date_x0020_of_x0020_Delivery xmlns="8662c659-72ab-411b-b755-fbef5cbbde18" xsi:nil="true"/>
    <Related_x0020_Documents xmlns="5e6c6c5c-474c-4ef7-b7d6-59a0e77cc256" xsi:nil="true"/>
    <English_x0020_Title xmlns="5e6c6c5c-474c-4ef7-b7d6-59a0e77cc256" xsi:nil="true"/>
    <Document_x0020_State xmlns="5e6c6c5c-474c-4ef7-b7d6-59a0e77cc256" xsi:nil="true"/>
    <Category1 xmlns="5e6c6c5c-474c-4ef7-b7d6-59a0e77cc2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68699-130D-4DF7-843E-963375CFE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6c5c-474c-4ef7-b7d6-59a0e77cc256"/>
    <ds:schemaRef ds:uri="4085a4f5-5f40-4143-b221-75ee5dde648a"/>
    <ds:schemaRef ds:uri="8662c659-72ab-411b-b755-fbef5cbbd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4C9FD-E809-4508-BFC9-252574379CCF}">
  <ds:schemaRefs>
    <ds:schemaRef ds:uri="http://schemas.microsoft.com/office/2006/documentManagement/types"/>
    <ds:schemaRef ds:uri="4085a4f5-5f40-4143-b221-75ee5dde648a"/>
    <ds:schemaRef ds:uri="http://purl.org/dc/elements/1.1/"/>
    <ds:schemaRef ds:uri="8662c659-72ab-411b-b755-fbef5cbbde18"/>
    <ds:schemaRef ds:uri="http://purl.org/dc/dcmitype/"/>
    <ds:schemaRef ds:uri="http://schemas.microsoft.com/office/infopath/2007/PartnerControls"/>
    <ds:schemaRef ds:uri="5e6c6c5c-474c-4ef7-b7d6-59a0e77cc256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DF8040-96FD-48E6-A1FF-D7A0F0D3EC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Piherovi</dc:creator>
  <cp:keywords/>
  <dc:description/>
  <cp:lastModifiedBy>ROWAN LEGAL - Jan Bořuta</cp:lastModifiedBy>
  <cp:lastPrinted>2015-06-10T09:17:13Z</cp:lastPrinted>
  <dcterms:created xsi:type="dcterms:W3CDTF">2014-11-23T20:03:19Z</dcterms:created>
  <dcterms:modified xsi:type="dcterms:W3CDTF">2015-07-01T07:46:53Z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0x010100EAB2DEDD359B05418EBA44D638AC4033</vt:lpwstr>
  </property>
</Properties>
</file>