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610" windowHeight="11640" activeTab="3"/>
  </bookViews>
  <sheets>
    <sheet name="Rekapitulace zakázky" sheetId="1" r:id="rId1"/>
    <sheet name="SO 01 - Fasáda - budova C" sheetId="2" state="hidden" r:id="rId2"/>
    <sheet name="SO 02 - Odstranění travní..." sheetId="3" state="hidden" r:id="rId3"/>
    <sheet name="SO 03 - Výměna zámkové dl..." sheetId="4" r:id="rId4"/>
    <sheet name="Pokyny pro vyplnění" sheetId="5" r:id="rId5"/>
  </sheets>
  <definedNames>
    <definedName name="_xlnm._FilterDatabase" localSheetId="1" hidden="1">'SO 01 - Fasáda - budova C'!$C$92:$K$330</definedName>
    <definedName name="_xlnm._FilterDatabase" localSheetId="2" hidden="1">'SO 02 - Odstranění travní...'!$C$88:$K$172</definedName>
    <definedName name="_xlnm._FilterDatabase" localSheetId="3" hidden="1">'SO 03 - Výměna zámkové dl...'!$C$88:$K$150</definedName>
    <definedName name="_xlnm.Print_Titles" localSheetId="0">'Rekapitulace zakázky'!$52:$52</definedName>
    <definedName name="_xlnm.Print_Titles" localSheetId="1">'SO 01 - Fasáda - budova C'!$92:$92</definedName>
    <definedName name="_xlnm.Print_Titles" localSheetId="2">'SO 02 - Odstranění travní...'!$88:$88</definedName>
    <definedName name="_xlnm.Print_Titles" localSheetId="3">'SO 03 - Výměna zámkové dl...'!$88:$88</definedName>
    <definedName name="_xlnm.Print_Area" localSheetId="0">'Rekapitulace zakázky'!$D$4:$AO$36,'Rekapitulace zakázky'!$C$42:$AQ$58</definedName>
    <definedName name="_xlnm.Print_Area" localSheetId="1">'SO 01 - Fasáda - budova C'!$C$4:$J$39,'SO 01 - Fasáda - budova C'!$C$45:$J$74,'SO 01 - Fasáda - budova C'!$C$80:$K$330</definedName>
    <definedName name="_xlnm.Print_Area" localSheetId="2">'SO 02 - Odstranění travní...'!$C$4:$J$39,'SO 02 - Odstranění travní...'!$C$45:$J$70,'SO 02 - Odstranění travní...'!$C$76:$K$172</definedName>
    <definedName name="_xlnm.Print_Area" localSheetId="3">'SO 03 - Výměna zámkové dl...'!$C$4:$J$39,'SO 03 - Výměna zámkové dl...'!$C$45:$J$70,'SO 03 - Výměna zámkové dl...'!$C$76:$K$150</definedName>
  </definedNames>
  <calcPr calcId="124519"/>
</workbook>
</file>

<file path=xl/calcChain.xml><?xml version="1.0" encoding="utf-8"?>
<calcChain xmlns="http://schemas.openxmlformats.org/spreadsheetml/2006/main">
  <c r="J37" i="4"/>
  <c r="J36"/>
  <c r="AY57" i="1"/>
  <c r="J35" i="4"/>
  <c r="AX57" i="1" s="1"/>
  <c r="BI150" i="4"/>
  <c r="BH150"/>
  <c r="BG150"/>
  <c r="BF150"/>
  <c r="T150"/>
  <c r="R150"/>
  <c r="P150"/>
  <c r="BI149"/>
  <c r="BH149"/>
  <c r="BG149"/>
  <c r="BF149"/>
  <c r="T149"/>
  <c r="R149"/>
  <c r="P149"/>
  <c r="BI147"/>
  <c r="BH147"/>
  <c r="BG147"/>
  <c r="BF147"/>
  <c r="T147"/>
  <c r="T146" s="1"/>
  <c r="R147"/>
  <c r="R146"/>
  <c r="P147"/>
  <c r="P146" s="1"/>
  <c r="BI144"/>
  <c r="BH144"/>
  <c r="BG144"/>
  <c r="BF144"/>
  <c r="T144"/>
  <c r="T143"/>
  <c r="R144"/>
  <c r="R143" s="1"/>
  <c r="P144"/>
  <c r="P143"/>
  <c r="BI141"/>
  <c r="BH141"/>
  <c r="BG141"/>
  <c r="BF141"/>
  <c r="T141"/>
  <c r="R141"/>
  <c r="P141"/>
  <c r="BI138"/>
  <c r="BH138"/>
  <c r="BG138"/>
  <c r="BF138"/>
  <c r="T138"/>
  <c r="R138"/>
  <c r="P138"/>
  <c r="BI136"/>
  <c r="BH136"/>
  <c r="BG136"/>
  <c r="BF136"/>
  <c r="T136"/>
  <c r="R136"/>
  <c r="P136"/>
  <c r="BI133"/>
  <c r="BH133"/>
  <c r="BG133"/>
  <c r="BF133"/>
  <c r="T133"/>
  <c r="R133"/>
  <c r="P133"/>
  <c r="BI132"/>
  <c r="BH132"/>
  <c r="BG132"/>
  <c r="BF132"/>
  <c r="T132"/>
  <c r="R132"/>
  <c r="P132"/>
  <c r="BI130"/>
  <c r="BH130"/>
  <c r="BG130"/>
  <c r="BF130"/>
  <c r="T130"/>
  <c r="R130"/>
  <c r="P130"/>
  <c r="BI127"/>
  <c r="BH127"/>
  <c r="BG127"/>
  <c r="BF127"/>
  <c r="T127"/>
  <c r="R127"/>
  <c r="P127"/>
  <c r="BI125"/>
  <c r="BH125"/>
  <c r="BG125"/>
  <c r="BF125"/>
  <c r="T125"/>
  <c r="R125"/>
  <c r="P125"/>
  <c r="BI122"/>
  <c r="BH122"/>
  <c r="BG122"/>
  <c r="BF122"/>
  <c r="T122"/>
  <c r="R122"/>
  <c r="P122"/>
  <c r="BI119"/>
  <c r="BH119"/>
  <c r="BG119"/>
  <c r="BF119"/>
  <c r="T119"/>
  <c r="R119"/>
  <c r="P119"/>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2"/>
  <c r="BH92"/>
  <c r="BG92"/>
  <c r="BF92"/>
  <c r="T92"/>
  <c r="R92"/>
  <c r="P92"/>
  <c r="J86"/>
  <c r="F85"/>
  <c r="F83"/>
  <c r="E81"/>
  <c r="J55"/>
  <c r="F54"/>
  <c r="F52"/>
  <c r="E50"/>
  <c r="J21"/>
  <c r="E21"/>
  <c r="J54" s="1"/>
  <c r="J20"/>
  <c r="F86"/>
  <c r="J12"/>
  <c r="J83" s="1"/>
  <c r="E7"/>
  <c r="E48" s="1"/>
  <c r="J37" i="3"/>
  <c r="J36"/>
  <c r="AY56" i="1"/>
  <c r="J35" i="3"/>
  <c r="AX56" i="1" s="1"/>
  <c r="BI172" i="3"/>
  <c r="BH172"/>
  <c r="BG172"/>
  <c r="BE172"/>
  <c r="T172"/>
  <c r="R172"/>
  <c r="P172"/>
  <c r="BI171"/>
  <c r="BH171"/>
  <c r="BG171"/>
  <c r="BE171"/>
  <c r="T171"/>
  <c r="R171"/>
  <c r="P171"/>
  <c r="BI169"/>
  <c r="BH169"/>
  <c r="BG169"/>
  <c r="BE169"/>
  <c r="T169"/>
  <c r="T168" s="1"/>
  <c r="R169"/>
  <c r="R168"/>
  <c r="P169"/>
  <c r="P168" s="1"/>
  <c r="BI166"/>
  <c r="BH166"/>
  <c r="BG166"/>
  <c r="BE166"/>
  <c r="T166"/>
  <c r="T165"/>
  <c r="R166"/>
  <c r="R165" s="1"/>
  <c r="P166"/>
  <c r="P165"/>
  <c r="BI163"/>
  <c r="BH163"/>
  <c r="BG163"/>
  <c r="BE163"/>
  <c r="T163"/>
  <c r="R163"/>
  <c r="P163"/>
  <c r="BI161"/>
  <c r="BH161"/>
  <c r="BG161"/>
  <c r="BE161"/>
  <c r="T161"/>
  <c r="R161"/>
  <c r="P161"/>
  <c r="BI158"/>
  <c r="BH158"/>
  <c r="BG158"/>
  <c r="BE158"/>
  <c r="T158"/>
  <c r="R158"/>
  <c r="P158"/>
  <c r="BI156"/>
  <c r="BH156"/>
  <c r="BG156"/>
  <c r="BE156"/>
  <c r="T156"/>
  <c r="R156"/>
  <c r="P156"/>
  <c r="BI154"/>
  <c r="BH154"/>
  <c r="BG154"/>
  <c r="BE154"/>
  <c r="T154"/>
  <c r="R154"/>
  <c r="P154"/>
  <c r="BI151"/>
  <c r="BH151"/>
  <c r="BG151"/>
  <c r="BE151"/>
  <c r="T151"/>
  <c r="R151"/>
  <c r="P151"/>
  <c r="BI149"/>
  <c r="BH149"/>
  <c r="BG149"/>
  <c r="BE149"/>
  <c r="T149"/>
  <c r="R149"/>
  <c r="P149"/>
  <c r="BI147"/>
  <c r="BH147"/>
  <c r="BG147"/>
  <c r="BE147"/>
  <c r="T147"/>
  <c r="R147"/>
  <c r="P147"/>
  <c r="BI144"/>
  <c r="BH144"/>
  <c r="BG144"/>
  <c r="BE144"/>
  <c r="T144"/>
  <c r="T143" s="1"/>
  <c r="R144"/>
  <c r="R143"/>
  <c r="P144"/>
  <c r="P143" s="1"/>
  <c r="BI141"/>
  <c r="BH141"/>
  <c r="BG141"/>
  <c r="BE141"/>
  <c r="T141"/>
  <c r="R141"/>
  <c r="P141"/>
  <c r="BI138"/>
  <c r="BH138"/>
  <c r="BG138"/>
  <c r="BE138"/>
  <c r="T138"/>
  <c r="R138"/>
  <c r="P138"/>
  <c r="BI136"/>
  <c r="BH136"/>
  <c r="BG136"/>
  <c r="BE136"/>
  <c r="T136"/>
  <c r="R136"/>
  <c r="P136"/>
  <c r="BI130"/>
  <c r="BH130"/>
  <c r="BG130"/>
  <c r="BE130"/>
  <c r="T130"/>
  <c r="R130"/>
  <c r="P130"/>
  <c r="BI128"/>
  <c r="BH128"/>
  <c r="BG128"/>
  <c r="BE128"/>
  <c r="T128"/>
  <c r="R128"/>
  <c r="P128"/>
  <c r="BI126"/>
  <c r="BH126"/>
  <c r="BG126"/>
  <c r="BE126"/>
  <c r="T126"/>
  <c r="R126"/>
  <c r="P126"/>
  <c r="BI120"/>
  <c r="BH120"/>
  <c r="BG120"/>
  <c r="BE120"/>
  <c r="T120"/>
  <c r="R120"/>
  <c r="P120"/>
  <c r="BI117"/>
  <c r="BH117"/>
  <c r="BG117"/>
  <c r="BE117"/>
  <c r="T117"/>
  <c r="R117"/>
  <c r="P117"/>
  <c r="BI115"/>
  <c r="BH115"/>
  <c r="BG115"/>
  <c r="BE115"/>
  <c r="T115"/>
  <c r="R115"/>
  <c r="P115"/>
  <c r="BI110"/>
  <c r="BH110"/>
  <c r="BG110"/>
  <c r="BE110"/>
  <c r="T110"/>
  <c r="R110"/>
  <c r="P110"/>
  <c r="BI107"/>
  <c r="BH107"/>
  <c r="BG107"/>
  <c r="BE107"/>
  <c r="T107"/>
  <c r="R107"/>
  <c r="P107"/>
  <c r="BI104"/>
  <c r="BH104"/>
  <c r="BG104"/>
  <c r="BE104"/>
  <c r="T104"/>
  <c r="R104"/>
  <c r="P104"/>
  <c r="BI100"/>
  <c r="BH100"/>
  <c r="BG100"/>
  <c r="BE100"/>
  <c r="T100"/>
  <c r="R100"/>
  <c r="P100"/>
  <c r="BI97"/>
  <c r="BH97"/>
  <c r="BG97"/>
  <c r="BE97"/>
  <c r="T97"/>
  <c r="R97"/>
  <c r="P97"/>
  <c r="BI92"/>
  <c r="BH92"/>
  <c r="BG92"/>
  <c r="BE92"/>
  <c r="T92"/>
  <c r="R92"/>
  <c r="P92"/>
  <c r="J86"/>
  <c r="F85"/>
  <c r="F83"/>
  <c r="E81"/>
  <c r="J55"/>
  <c r="F54"/>
  <c r="F52"/>
  <c r="E50"/>
  <c r="J21"/>
  <c r="E21"/>
  <c r="J85" s="1"/>
  <c r="J20"/>
  <c r="J18"/>
  <c r="E18"/>
  <c r="F55" s="1"/>
  <c r="J17"/>
  <c r="J12"/>
  <c r="J83" s="1"/>
  <c r="E7"/>
  <c r="E79"/>
  <c r="J37" i="2"/>
  <c r="J36"/>
  <c r="AY55" i="1" s="1"/>
  <c r="J35" i="2"/>
  <c r="AX55" i="1"/>
  <c r="BI330" i="2"/>
  <c r="BH330"/>
  <c r="BG330"/>
  <c r="BE330"/>
  <c r="T330"/>
  <c r="T329" s="1"/>
  <c r="R330"/>
  <c r="R329"/>
  <c r="P330"/>
  <c r="P329" s="1"/>
  <c r="BI327"/>
  <c r="BH327"/>
  <c r="BG327"/>
  <c r="BE327"/>
  <c r="T327"/>
  <c r="R327"/>
  <c r="P327"/>
  <c r="BI326"/>
  <c r="BH326"/>
  <c r="BG326"/>
  <c r="BE326"/>
  <c r="T326"/>
  <c r="R326"/>
  <c r="P326"/>
  <c r="BI323"/>
  <c r="BH323"/>
  <c r="BG323"/>
  <c r="BE323"/>
  <c r="T323"/>
  <c r="T322" s="1"/>
  <c r="R323"/>
  <c r="R322"/>
  <c r="P323"/>
  <c r="P322" s="1"/>
  <c r="BI319"/>
  <c r="BH319"/>
  <c r="BG319"/>
  <c r="BE319"/>
  <c r="T319"/>
  <c r="R319"/>
  <c r="P319"/>
  <c r="BI317"/>
  <c r="BH317"/>
  <c r="BG317"/>
  <c r="BE317"/>
  <c r="T317"/>
  <c r="R317"/>
  <c r="P317"/>
  <c r="BI315"/>
  <c r="BH315"/>
  <c r="BG315"/>
  <c r="BE315"/>
  <c r="T315"/>
  <c r="R315"/>
  <c r="P315"/>
  <c r="BI314"/>
  <c r="BH314"/>
  <c r="BG314"/>
  <c r="BE314"/>
  <c r="T314"/>
  <c r="R314"/>
  <c r="P314"/>
  <c r="BI312"/>
  <c r="BH312"/>
  <c r="BG312"/>
  <c r="BE312"/>
  <c r="T312"/>
  <c r="R312"/>
  <c r="P312"/>
  <c r="BI309"/>
  <c r="BH309"/>
  <c r="BG309"/>
  <c r="BE309"/>
  <c r="T309"/>
  <c r="R309"/>
  <c r="P309"/>
  <c r="BI308"/>
  <c r="BH308"/>
  <c r="BG308"/>
  <c r="BE308"/>
  <c r="T308"/>
  <c r="R308"/>
  <c r="P308"/>
  <c r="BI306"/>
  <c r="BH306"/>
  <c r="BG306"/>
  <c r="BE306"/>
  <c r="T306"/>
  <c r="R306"/>
  <c r="P306"/>
  <c r="BI304"/>
  <c r="BH304"/>
  <c r="BG304"/>
  <c r="BE304"/>
  <c r="T304"/>
  <c r="R304"/>
  <c r="P304"/>
  <c r="BI303"/>
  <c r="BH303"/>
  <c r="BG303"/>
  <c r="BE303"/>
  <c r="T303"/>
  <c r="R303"/>
  <c r="P303"/>
  <c r="BI302"/>
  <c r="BH302"/>
  <c r="BG302"/>
  <c r="BE302"/>
  <c r="T302"/>
  <c r="R302"/>
  <c r="P302"/>
  <c r="BI300"/>
  <c r="BH300"/>
  <c r="BG300"/>
  <c r="BE300"/>
  <c r="T300"/>
  <c r="R300"/>
  <c r="P300"/>
  <c r="BI297"/>
  <c r="BH297"/>
  <c r="BG297"/>
  <c r="BE297"/>
  <c r="T297"/>
  <c r="R297"/>
  <c r="P297"/>
  <c r="BI295"/>
  <c r="BH295"/>
  <c r="BG295"/>
  <c r="BE295"/>
  <c r="T295"/>
  <c r="R295"/>
  <c r="P295"/>
  <c r="BI293"/>
  <c r="BH293"/>
  <c r="BG293"/>
  <c r="BE293"/>
  <c r="T293"/>
  <c r="R293"/>
  <c r="P293"/>
  <c r="BI290"/>
  <c r="BH290"/>
  <c r="BG290"/>
  <c r="BE290"/>
  <c r="T290"/>
  <c r="R290"/>
  <c r="P290"/>
  <c r="BI289"/>
  <c r="BH289"/>
  <c r="BG289"/>
  <c r="BE289"/>
  <c r="T289"/>
  <c r="R289"/>
  <c r="P289"/>
  <c r="BI288"/>
  <c r="BH288"/>
  <c r="BG288"/>
  <c r="BE288"/>
  <c r="T288"/>
  <c r="R288"/>
  <c r="P288"/>
  <c r="BI286"/>
  <c r="BH286"/>
  <c r="BG286"/>
  <c r="BE286"/>
  <c r="T286"/>
  <c r="R286"/>
  <c r="P286"/>
  <c r="BI284"/>
  <c r="BH284"/>
  <c r="BG284"/>
  <c r="BE284"/>
  <c r="T284"/>
  <c r="R284"/>
  <c r="P284"/>
  <c r="BI282"/>
  <c r="BH282"/>
  <c r="BG282"/>
  <c r="BE282"/>
  <c r="T282"/>
  <c r="R282"/>
  <c r="P282"/>
  <c r="BI280"/>
  <c r="BH280"/>
  <c r="BG280"/>
  <c r="BE280"/>
  <c r="T280"/>
  <c r="R280"/>
  <c r="P280"/>
  <c r="BI276"/>
  <c r="BH276"/>
  <c r="BG276"/>
  <c r="BE276"/>
  <c r="T276"/>
  <c r="T275" s="1"/>
  <c r="R276"/>
  <c r="R275"/>
  <c r="P276"/>
  <c r="P275" s="1"/>
  <c r="BI273"/>
  <c r="BH273"/>
  <c r="BG273"/>
  <c r="BE273"/>
  <c r="T273"/>
  <c r="R273"/>
  <c r="P273"/>
  <c r="BI270"/>
  <c r="BH270"/>
  <c r="BG270"/>
  <c r="BE270"/>
  <c r="T270"/>
  <c r="R270"/>
  <c r="P270"/>
  <c r="BI268"/>
  <c r="BH268"/>
  <c r="BG268"/>
  <c r="BE268"/>
  <c r="T268"/>
  <c r="R268"/>
  <c r="P268"/>
  <c r="BI266"/>
  <c r="BH266"/>
  <c r="BG266"/>
  <c r="BE266"/>
  <c r="T266"/>
  <c r="R266"/>
  <c r="P266"/>
  <c r="BI264"/>
  <c r="BH264"/>
  <c r="BG264"/>
  <c r="BE264"/>
  <c r="T264"/>
  <c r="R264"/>
  <c r="P264"/>
  <c r="BI261"/>
  <c r="BH261"/>
  <c r="BG261"/>
  <c r="BE261"/>
  <c r="T261"/>
  <c r="R261"/>
  <c r="P261"/>
  <c r="BI259"/>
  <c r="BH259"/>
  <c r="BG259"/>
  <c r="BE259"/>
  <c r="T259"/>
  <c r="R259"/>
  <c r="P259"/>
  <c r="BI257"/>
  <c r="BH257"/>
  <c r="BG257"/>
  <c r="BE257"/>
  <c r="T257"/>
  <c r="R257"/>
  <c r="P257"/>
  <c r="BI254"/>
  <c r="BH254"/>
  <c r="BG254"/>
  <c r="BE254"/>
  <c r="T254"/>
  <c r="R254"/>
  <c r="P254"/>
  <c r="BI251"/>
  <c r="BH251"/>
  <c r="BG251"/>
  <c r="BE251"/>
  <c r="T251"/>
  <c r="R251"/>
  <c r="P251"/>
  <c r="BI248"/>
  <c r="BH248"/>
  <c r="BG248"/>
  <c r="BE248"/>
  <c r="T248"/>
  <c r="R248"/>
  <c r="P248"/>
  <c r="BI245"/>
  <c r="BH245"/>
  <c r="BG245"/>
  <c r="BE245"/>
  <c r="T245"/>
  <c r="R245"/>
  <c r="P245"/>
  <c r="BI243"/>
  <c r="BH243"/>
  <c r="BG243"/>
  <c r="BE243"/>
  <c r="T243"/>
  <c r="R243"/>
  <c r="P243"/>
  <c r="BI240"/>
  <c r="BH240"/>
  <c r="BG240"/>
  <c r="BE240"/>
  <c r="T240"/>
  <c r="R240"/>
  <c r="P240"/>
  <c r="BI237"/>
  <c r="BH237"/>
  <c r="BG237"/>
  <c r="BE237"/>
  <c r="T237"/>
  <c r="R237"/>
  <c r="P237"/>
  <c r="BI231"/>
  <c r="BH231"/>
  <c r="BG231"/>
  <c r="BE231"/>
  <c r="T231"/>
  <c r="R231"/>
  <c r="P231"/>
  <c r="BI228"/>
  <c r="BH228"/>
  <c r="BG228"/>
  <c r="BE228"/>
  <c r="T228"/>
  <c r="R228"/>
  <c r="P228"/>
  <c r="BI226"/>
  <c r="BH226"/>
  <c r="BG226"/>
  <c r="BE226"/>
  <c r="T226"/>
  <c r="R226"/>
  <c r="P226"/>
  <c r="BI224"/>
  <c r="BH224"/>
  <c r="BG224"/>
  <c r="BE224"/>
  <c r="T224"/>
  <c r="R224"/>
  <c r="P224"/>
  <c r="BI208"/>
  <c r="BH208"/>
  <c r="BG208"/>
  <c r="BE208"/>
  <c r="T208"/>
  <c r="R208"/>
  <c r="P208"/>
  <c r="BI203"/>
  <c r="BH203"/>
  <c r="BG203"/>
  <c r="BE203"/>
  <c r="T203"/>
  <c r="R203"/>
  <c r="P203"/>
  <c r="BI201"/>
  <c r="BH201"/>
  <c r="BG201"/>
  <c r="BE201"/>
  <c r="T201"/>
  <c r="R201"/>
  <c r="P201"/>
  <c r="BI185"/>
  <c r="BH185"/>
  <c r="BG185"/>
  <c r="BE185"/>
  <c r="T185"/>
  <c r="R185"/>
  <c r="P185"/>
  <c r="BI183"/>
  <c r="BH183"/>
  <c r="BG183"/>
  <c r="BE183"/>
  <c r="T183"/>
  <c r="R183"/>
  <c r="P183"/>
  <c r="BI181"/>
  <c r="BH181"/>
  <c r="BG181"/>
  <c r="BE181"/>
  <c r="T181"/>
  <c r="R181"/>
  <c r="P181"/>
  <c r="BI176"/>
  <c r="BH176"/>
  <c r="BG176"/>
  <c r="BE176"/>
  <c r="T176"/>
  <c r="R176"/>
  <c r="P176"/>
  <c r="BI174"/>
  <c r="BH174"/>
  <c r="BG174"/>
  <c r="BE174"/>
  <c r="T174"/>
  <c r="R174"/>
  <c r="P174"/>
  <c r="BI172"/>
  <c r="BH172"/>
  <c r="BG172"/>
  <c r="BE172"/>
  <c r="T172"/>
  <c r="R172"/>
  <c r="P172"/>
  <c r="BI170"/>
  <c r="BH170"/>
  <c r="BG170"/>
  <c r="BE170"/>
  <c r="T170"/>
  <c r="R170"/>
  <c r="P170"/>
  <c r="BI168"/>
  <c r="BH168"/>
  <c r="BG168"/>
  <c r="BE168"/>
  <c r="T168"/>
  <c r="R168"/>
  <c r="P168"/>
  <c r="BI165"/>
  <c r="BH165"/>
  <c r="BG165"/>
  <c r="BE165"/>
  <c r="T165"/>
  <c r="R165"/>
  <c r="P165"/>
  <c r="BI163"/>
  <c r="BH163"/>
  <c r="BG163"/>
  <c r="BE163"/>
  <c r="T163"/>
  <c r="R163"/>
  <c r="P163"/>
  <c r="BI161"/>
  <c r="BH161"/>
  <c r="BG161"/>
  <c r="BE161"/>
  <c r="T161"/>
  <c r="R161"/>
  <c r="P161"/>
  <c r="BI159"/>
  <c r="BH159"/>
  <c r="BG159"/>
  <c r="BE159"/>
  <c r="T159"/>
  <c r="R159"/>
  <c r="P159"/>
  <c r="BI156"/>
  <c r="BH156"/>
  <c r="BG156"/>
  <c r="BE156"/>
  <c r="T156"/>
  <c r="R156"/>
  <c r="P156"/>
  <c r="BI153"/>
  <c r="BH153"/>
  <c r="BG153"/>
  <c r="BE153"/>
  <c r="T153"/>
  <c r="R153"/>
  <c r="P153"/>
  <c r="BI148"/>
  <c r="BH148"/>
  <c r="BG148"/>
  <c r="BE148"/>
  <c r="T148"/>
  <c r="R148"/>
  <c r="P148"/>
  <c r="BI145"/>
  <c r="BH145"/>
  <c r="BG145"/>
  <c r="BE145"/>
  <c r="T145"/>
  <c r="R145"/>
  <c r="P145"/>
  <c r="BI142"/>
  <c r="BH142"/>
  <c r="BG142"/>
  <c r="BE142"/>
  <c r="T142"/>
  <c r="R142"/>
  <c r="P142"/>
  <c r="BI127"/>
  <c r="BH127"/>
  <c r="BG127"/>
  <c r="BE127"/>
  <c r="T127"/>
  <c r="R127"/>
  <c r="P127"/>
  <c r="BI125"/>
  <c r="BH125"/>
  <c r="BG125"/>
  <c r="BE125"/>
  <c r="T125"/>
  <c r="R125"/>
  <c r="P125"/>
  <c r="BI120"/>
  <c r="BH120"/>
  <c r="BG120"/>
  <c r="BE120"/>
  <c r="T120"/>
  <c r="R120"/>
  <c r="P120"/>
  <c r="BI118"/>
  <c r="BH118"/>
  <c r="BG118"/>
  <c r="BE118"/>
  <c r="T118"/>
  <c r="R118"/>
  <c r="P118"/>
  <c r="BI111"/>
  <c r="BH111"/>
  <c r="BG111"/>
  <c r="BE111"/>
  <c r="T111"/>
  <c r="R111"/>
  <c r="P111"/>
  <c r="BI110"/>
  <c r="BH110"/>
  <c r="BG110"/>
  <c r="BE110"/>
  <c r="T110"/>
  <c r="R110"/>
  <c r="P110"/>
  <c r="BI108"/>
  <c r="BH108"/>
  <c r="BG108"/>
  <c r="BE108"/>
  <c r="T108"/>
  <c r="R108"/>
  <c r="P108"/>
  <c r="BI103"/>
  <c r="BH103"/>
  <c r="BG103"/>
  <c r="BE103"/>
  <c r="T103"/>
  <c r="R103"/>
  <c r="P103"/>
  <c r="BI100"/>
  <c r="BH100"/>
  <c r="BG100"/>
  <c r="BE100"/>
  <c r="T100"/>
  <c r="R100"/>
  <c r="P100"/>
  <c r="BI97"/>
  <c r="BH97"/>
  <c r="BG97"/>
  <c r="BE97"/>
  <c r="T97"/>
  <c r="R97"/>
  <c r="P97"/>
  <c r="BI96"/>
  <c r="BH96"/>
  <c r="BG96"/>
  <c r="BE96"/>
  <c r="T96"/>
  <c r="R96"/>
  <c r="P96"/>
  <c r="J90"/>
  <c r="F89"/>
  <c r="F87"/>
  <c r="E85"/>
  <c r="J55"/>
  <c r="F54"/>
  <c r="F52"/>
  <c r="E50"/>
  <c r="J21"/>
  <c r="E21"/>
  <c r="J54" s="1"/>
  <c r="J20"/>
  <c r="J18"/>
  <c r="E18"/>
  <c r="F55" s="1"/>
  <c r="J17"/>
  <c r="J12"/>
  <c r="J87" s="1"/>
  <c r="E7"/>
  <c r="E48"/>
  <c r="L50" i="1"/>
  <c r="AM50"/>
  <c r="AM49"/>
  <c r="L49"/>
  <c r="AM47"/>
  <c r="L47"/>
  <c r="L45"/>
  <c r="L44"/>
  <c r="BK147" i="4"/>
  <c r="BK141"/>
  <c r="BK138"/>
  <c r="BK136"/>
  <c r="J132"/>
  <c r="J130"/>
  <c r="J127"/>
  <c r="BK122"/>
  <c r="J119"/>
  <c r="BK117"/>
  <c r="BK108"/>
  <c r="J92"/>
  <c r="J136" i="3"/>
  <c r="J130"/>
  <c r="J117"/>
  <c r="BK110"/>
  <c r="BK92"/>
  <c r="J323" i="2"/>
  <c r="J314"/>
  <c r="J306"/>
  <c r="J303"/>
  <c r="BK302"/>
  <c r="J297"/>
  <c r="J295"/>
  <c r="BK288"/>
  <c r="BK280"/>
  <c r="BK276"/>
  <c r="J264"/>
  <c r="BK257"/>
  <c r="J251"/>
  <c r="J243"/>
  <c r="BK237"/>
  <c r="BK224"/>
  <c r="BK208"/>
  <c r="BK185"/>
  <c r="BK183"/>
  <c r="J176"/>
  <c r="BK156"/>
  <c r="J96"/>
  <c r="BK149" i="4"/>
  <c r="BK144"/>
  <c r="J133"/>
  <c r="BK132"/>
  <c r="BK127"/>
  <c r="J125"/>
  <c r="J122"/>
  <c r="BK105"/>
  <c r="J99"/>
  <c r="BK96"/>
  <c r="BK92"/>
  <c r="BK172" i="3"/>
  <c r="BK169"/>
  <c r="BK166"/>
  <c r="J163"/>
  <c r="J158"/>
  <c r="J156"/>
  <c r="J149"/>
  <c r="J147"/>
  <c r="BK144"/>
  <c r="J141"/>
  <c r="J138"/>
  <c r="BK130"/>
  <c r="J128"/>
  <c r="J126"/>
  <c r="J100"/>
  <c r="BK97"/>
  <c r="BK314" i="2"/>
  <c r="BK312"/>
  <c r="J300"/>
  <c r="BK295"/>
  <c r="J286"/>
  <c r="BK284"/>
  <c r="J280"/>
  <c r="BK273"/>
  <c r="J257"/>
  <c r="BK245"/>
  <c r="J231"/>
  <c r="BK203"/>
  <c r="BK201"/>
  <c r="BK174"/>
  <c r="BK170"/>
  <c r="J165"/>
  <c r="J163"/>
  <c r="J161"/>
  <c r="J159"/>
  <c r="J153"/>
  <c r="J120"/>
  <c r="J111"/>
  <c r="J110"/>
  <c r="BK100"/>
  <c r="BK130" i="4"/>
  <c r="BK125"/>
  <c r="BK114"/>
  <c r="BK111"/>
  <c r="J105"/>
  <c r="BK102"/>
  <c r="BK99"/>
  <c r="J96"/>
  <c r="J172" i="3"/>
  <c r="BK171"/>
  <c r="J166"/>
  <c r="BK163"/>
  <c r="BK161"/>
  <c r="BK156"/>
  <c r="J154"/>
  <c r="BK151"/>
  <c r="BK149"/>
  <c r="BK147"/>
  <c r="J144"/>
  <c r="BK141"/>
  <c r="BK136"/>
  <c r="J120"/>
  <c r="BK117"/>
  <c r="BK115"/>
  <c r="BK308" i="2"/>
  <c r="BK304"/>
  <c r="J302"/>
  <c r="BK297"/>
  <c r="J288"/>
  <c r="J284"/>
  <c r="BK254"/>
  <c r="J248"/>
  <c r="BK240"/>
  <c r="J201"/>
  <c r="J183"/>
  <c r="J174"/>
  <c r="J172"/>
  <c r="BK163"/>
  <c r="J156"/>
  <c r="J127"/>
  <c r="BK125"/>
  <c r="BK110"/>
  <c r="J108"/>
  <c r="BK150" i="4"/>
  <c r="J147"/>
  <c r="J138"/>
  <c r="BK119"/>
  <c r="J117"/>
  <c r="J111"/>
  <c r="J108"/>
  <c r="BK120" i="3"/>
  <c r="J107"/>
  <c r="J104"/>
  <c r="J97"/>
  <c r="J330" i="2"/>
  <c r="BK327"/>
  <c r="BK326"/>
  <c r="BK323"/>
  <c r="BK319"/>
  <c r="J312"/>
  <c r="J308"/>
  <c r="J304"/>
  <c r="BK293"/>
  <c r="BK270"/>
  <c r="BK268"/>
  <c r="J266"/>
  <c r="J259"/>
  <c r="BK228"/>
  <c r="BK181"/>
  <c r="J181"/>
  <c r="BK176"/>
  <c r="BK165"/>
  <c r="BK148"/>
  <c r="J118"/>
  <c r="J103"/>
  <c r="J171" i="3"/>
  <c r="J150" i="4"/>
  <c r="J149"/>
  <c r="J144"/>
  <c r="J141"/>
  <c r="J136"/>
  <c r="BK133"/>
  <c r="J114"/>
  <c r="J102"/>
  <c r="J169" i="3"/>
  <c r="J161"/>
  <c r="BK158"/>
  <c r="BK154"/>
  <c r="J151"/>
  <c r="BK138"/>
  <c r="J110"/>
  <c r="BK104"/>
  <c r="J327" i="2"/>
  <c r="J319"/>
  <c r="J315"/>
  <c r="J309"/>
  <c r="BK306"/>
  <c r="BK300"/>
  <c r="J293"/>
  <c r="J290"/>
  <c r="BK286"/>
  <c r="J273"/>
  <c r="BK266"/>
  <c r="BK264"/>
  <c r="BK261"/>
  <c r="J245"/>
  <c r="J240"/>
  <c r="J237"/>
  <c r="BK226"/>
  <c r="J185"/>
  <c r="J170"/>
  <c r="BK168"/>
  <c r="J145"/>
  <c r="BK142"/>
  <c r="BK127"/>
  <c r="J125"/>
  <c r="BK111"/>
  <c r="BK103"/>
  <c r="J100"/>
  <c r="AS54" i="1"/>
  <c r="BK128" i="3"/>
  <c r="J115"/>
  <c r="BK107"/>
  <c r="BK100"/>
  <c r="J317" i="2"/>
  <c r="BK315"/>
  <c r="BK309"/>
  <c r="BK303"/>
  <c r="J289"/>
  <c r="BK282"/>
  <c r="J276"/>
  <c r="J270"/>
  <c r="BK259"/>
  <c r="J254"/>
  <c r="BK243"/>
  <c r="BK231"/>
  <c r="J208"/>
  <c r="J203"/>
  <c r="BK145"/>
  <c r="BK120"/>
  <c r="BK97"/>
  <c r="BK96"/>
  <c r="BK126" i="3"/>
  <c r="J92"/>
  <c r="BK330" i="2"/>
  <c r="J326"/>
  <c r="BK317"/>
  <c r="BK290"/>
  <c r="BK289"/>
  <c r="J282"/>
  <c r="J268"/>
  <c r="J261"/>
  <c r="BK251"/>
  <c r="BK248"/>
  <c r="J228"/>
  <c r="J226"/>
  <c r="J224"/>
  <c r="BK172"/>
  <c r="J168"/>
  <c r="BK161"/>
  <c r="BK159"/>
  <c r="BK153"/>
  <c r="J148"/>
  <c r="J142"/>
  <c r="BK118"/>
  <c r="BK108"/>
  <c r="J97"/>
  <c r="T230" l="1"/>
  <c r="R299"/>
  <c r="BK316"/>
  <c r="J316"/>
  <c r="J69" s="1"/>
  <c r="BK95"/>
  <c r="R230"/>
  <c r="BK299"/>
  <c r="J299" s="1"/>
  <c r="J67" s="1"/>
  <c r="P311"/>
  <c r="P325"/>
  <c r="P321" s="1"/>
  <c r="P91" i="3"/>
  <c r="T125"/>
  <c r="BK153"/>
  <c r="J153" s="1"/>
  <c r="J65" s="1"/>
  <c r="R170"/>
  <c r="R167" s="1"/>
  <c r="BK230" i="2"/>
  <c r="J230"/>
  <c r="J62" s="1"/>
  <c r="P265"/>
  <c r="T279"/>
  <c r="R316"/>
  <c r="BK91" i="3"/>
  <c r="R125"/>
  <c r="P153"/>
  <c r="R91" i="4"/>
  <c r="BK129"/>
  <c r="J129" s="1"/>
  <c r="J64" s="1"/>
  <c r="T113"/>
  <c r="P135"/>
  <c r="P230" i="2"/>
  <c r="BK279"/>
  <c r="J279"/>
  <c r="J66" s="1"/>
  <c r="P299"/>
  <c r="T311"/>
  <c r="T325"/>
  <c r="T321" s="1"/>
  <c r="R91" i="3"/>
  <c r="BK146"/>
  <c r="J146"/>
  <c r="J64" s="1"/>
  <c r="R153"/>
  <c r="P170"/>
  <c r="P167"/>
  <c r="P91" i="4"/>
  <c r="R113"/>
  <c r="T124"/>
  <c r="BK135"/>
  <c r="J135" s="1"/>
  <c r="J65" s="1"/>
  <c r="R95" i="2"/>
  <c r="BK265"/>
  <c r="J265" s="1"/>
  <c r="J63" s="1"/>
  <c r="T299"/>
  <c r="T316"/>
  <c r="R325"/>
  <c r="R321" s="1"/>
  <c r="T91" i="3"/>
  <c r="T153"/>
  <c r="BK170"/>
  <c r="J170" s="1"/>
  <c r="J69" s="1"/>
  <c r="BK113" i="4"/>
  <c r="J113" s="1"/>
  <c r="J62" s="1"/>
  <c r="R124"/>
  <c r="R135"/>
  <c r="P95" i="2"/>
  <c r="P94" s="1"/>
  <c r="T265"/>
  <c r="R279"/>
  <c r="R278" s="1"/>
  <c r="R311"/>
  <c r="BK325"/>
  <c r="J325"/>
  <c r="J72" s="1"/>
  <c r="P125" i="3"/>
  <c r="R146"/>
  <c r="BK91" i="4"/>
  <c r="J91" s="1"/>
  <c r="J61" s="1"/>
  <c r="P113"/>
  <c r="P124"/>
  <c r="R129"/>
  <c r="T135"/>
  <c r="P148"/>
  <c r="P145"/>
  <c r="T95" i="2"/>
  <c r="T94" s="1"/>
  <c r="R265"/>
  <c r="P279"/>
  <c r="P278" s="1"/>
  <c r="BK311"/>
  <c r="J311"/>
  <c r="J68"/>
  <c r="P316"/>
  <c r="BK125" i="3"/>
  <c r="J125"/>
  <c r="J62"/>
  <c r="P146"/>
  <c r="T146"/>
  <c r="T170"/>
  <c r="T167"/>
  <c r="T91" i="4"/>
  <c r="T90" s="1"/>
  <c r="BK124"/>
  <c r="J124"/>
  <c r="J63" s="1"/>
  <c r="P129"/>
  <c r="T129"/>
  <c r="BK148"/>
  <c r="J148" s="1"/>
  <c r="J69" s="1"/>
  <c r="R148"/>
  <c r="R145"/>
  <c r="T148"/>
  <c r="T145" s="1"/>
  <c r="E83" i="2"/>
  <c r="J89"/>
  <c r="BF156"/>
  <c r="BF168"/>
  <c r="BF201"/>
  <c r="BF231"/>
  <c r="BF261"/>
  <c r="BF270"/>
  <c r="BF280"/>
  <c r="BF286"/>
  <c r="BF293"/>
  <c r="BF297"/>
  <c r="BF303"/>
  <c r="BF304"/>
  <c r="BF308"/>
  <c r="BF312"/>
  <c r="BF315"/>
  <c r="BF323"/>
  <c r="J54" i="3"/>
  <c r="BF97"/>
  <c r="BF104"/>
  <c r="BF103" i="2"/>
  <c r="BF159"/>
  <c r="BF174"/>
  <c r="BF185"/>
  <c r="BF208"/>
  <c r="BF245"/>
  <c r="BF300"/>
  <c r="BF306"/>
  <c r="BF319"/>
  <c r="BK275"/>
  <c r="J275" s="1"/>
  <c r="J64" s="1"/>
  <c r="BF117" i="3"/>
  <c r="BK165"/>
  <c r="J165" s="1"/>
  <c r="J66" s="1"/>
  <c r="J52" i="4"/>
  <c r="F90" i="2"/>
  <c r="BF118"/>
  <c r="BF161"/>
  <c r="BF172"/>
  <c r="BF181"/>
  <c r="BF203"/>
  <c r="BF254"/>
  <c r="BF295"/>
  <c r="BF327"/>
  <c r="BF330"/>
  <c r="BK329"/>
  <c r="J329"/>
  <c r="J73" s="1"/>
  <c r="E48" i="3"/>
  <c r="F86"/>
  <c r="BF92"/>
  <c r="BF110"/>
  <c r="BF115"/>
  <c r="BF120"/>
  <c r="BF144"/>
  <c r="BF149"/>
  <c r="BF154"/>
  <c r="E79" i="4"/>
  <c r="J85"/>
  <c r="BE92"/>
  <c r="BE99"/>
  <c r="BE102"/>
  <c r="BE119"/>
  <c r="BE125"/>
  <c r="BE132"/>
  <c r="BE147"/>
  <c r="BE149"/>
  <c r="BE150"/>
  <c r="J52" i="2"/>
  <c r="BF108"/>
  <c r="BF127"/>
  <c r="BF148"/>
  <c r="BF153"/>
  <c r="BF163"/>
  <c r="BF170"/>
  <c r="BF176"/>
  <c r="BF183"/>
  <c r="BF264"/>
  <c r="BF284"/>
  <c r="BF326"/>
  <c r="J52" i="3"/>
  <c r="BF128"/>
  <c r="F55" i="4"/>
  <c r="BE96"/>
  <c r="BE105"/>
  <c r="BE111"/>
  <c r="BE114"/>
  <c r="BE117"/>
  <c r="BE130"/>
  <c r="BE136"/>
  <c r="BE144"/>
  <c r="BF96" i="2"/>
  <c r="BF110"/>
  <c r="BF142"/>
  <c r="BF145"/>
  <c r="BF165"/>
  <c r="BF226"/>
  <c r="BF243"/>
  <c r="BF257"/>
  <c r="BF259"/>
  <c r="BF266"/>
  <c r="BF268"/>
  <c r="BF276"/>
  <c r="BF290"/>
  <c r="BF309"/>
  <c r="BF314"/>
  <c r="BF100" i="3"/>
  <c r="BF107"/>
  <c r="BF126"/>
  <c r="BF130"/>
  <c r="BF169"/>
  <c r="BK143"/>
  <c r="J143" s="1"/>
  <c r="J63" s="1"/>
  <c r="BE122" i="4"/>
  <c r="BE133"/>
  <c r="BK143"/>
  <c r="J143"/>
  <c r="J66"/>
  <c r="BF125" i="2"/>
  <c r="BF224"/>
  <c r="BF237"/>
  <c r="BF240"/>
  <c r="BF282"/>
  <c r="BF288"/>
  <c r="BF289"/>
  <c r="BF302"/>
  <c r="BF317"/>
  <c r="BK322"/>
  <c r="J322"/>
  <c r="J71"/>
  <c r="BF136" i="3"/>
  <c r="BF138"/>
  <c r="BF141"/>
  <c r="BF147"/>
  <c r="BF156"/>
  <c r="BF161"/>
  <c r="BF163"/>
  <c r="BF172"/>
  <c r="BK168"/>
  <c r="J168" s="1"/>
  <c r="J68" s="1"/>
  <c r="BE108" i="4"/>
  <c r="BE138"/>
  <c r="BE141"/>
  <c r="BF97" i="2"/>
  <c r="BF100"/>
  <c r="BF111"/>
  <c r="BF120"/>
  <c r="BF228"/>
  <c r="BF248"/>
  <c r="BF251"/>
  <c r="BF273"/>
  <c r="BF151" i="3"/>
  <c r="BF158"/>
  <c r="BF166"/>
  <c r="BF171"/>
  <c r="BE127" i="4"/>
  <c r="BK146"/>
  <c r="BK145"/>
  <c r="J145" s="1"/>
  <c r="J67" s="1"/>
  <c r="F36" i="2"/>
  <c r="BC55" i="1"/>
  <c r="J33" i="2"/>
  <c r="AV55" i="1" s="1"/>
  <c r="F35" i="2"/>
  <c r="BB55" i="1"/>
  <c r="F33" i="3"/>
  <c r="AZ56" i="1" s="1"/>
  <c r="F36" i="3"/>
  <c r="BC56" i="1"/>
  <c r="F35" i="3"/>
  <c r="BB56" i="1" s="1"/>
  <c r="F37" i="2"/>
  <c r="BD55" i="1" s="1"/>
  <c r="F37" i="4"/>
  <c r="BD57" i="1" s="1"/>
  <c r="F36" i="4"/>
  <c r="BC57" i="1" s="1"/>
  <c r="F34" i="4"/>
  <c r="BA57" i="1" s="1"/>
  <c r="J34" i="4"/>
  <c r="AW57" i="1" s="1"/>
  <c r="F33" i="2"/>
  <c r="AZ55" i="1" s="1"/>
  <c r="J33" i="3"/>
  <c r="AV56" i="1" s="1"/>
  <c r="F35" i="4"/>
  <c r="BB57" i="1" s="1"/>
  <c r="F37" i="3"/>
  <c r="BD56" i="1" s="1"/>
  <c r="P90" i="4" l="1"/>
  <c r="P89" s="1"/>
  <c r="AU57" i="1" s="1"/>
  <c r="P93" i="2"/>
  <c r="AU55" i="1" s="1"/>
  <c r="R90" i="3"/>
  <c r="R89"/>
  <c r="R90" i="4"/>
  <c r="R89" s="1"/>
  <c r="T278" i="2"/>
  <c r="P90" i="3"/>
  <c r="P89" s="1"/>
  <c r="AU56" i="1" s="1"/>
  <c r="T93" i="2"/>
  <c r="R94"/>
  <c r="R93" s="1"/>
  <c r="BK90" i="3"/>
  <c r="J90"/>
  <c r="J60"/>
  <c r="BK94" i="2"/>
  <c r="T89" i="4"/>
  <c r="T90" i="3"/>
  <c r="T89"/>
  <c r="J95" i="2"/>
  <c r="J61" s="1"/>
  <c r="BK278"/>
  <c r="J278"/>
  <c r="J65"/>
  <c r="BK321"/>
  <c r="J321"/>
  <c r="J70"/>
  <c r="BK167" i="3"/>
  <c r="J167" s="1"/>
  <c r="J67" s="1"/>
  <c r="J146" i="4"/>
  <c r="J68"/>
  <c r="BK90"/>
  <c r="J90"/>
  <c r="J60"/>
  <c r="J91" i="3"/>
  <c r="J61" s="1"/>
  <c r="BD54" i="1"/>
  <c r="W33" s="1"/>
  <c r="BB54"/>
  <c r="W31" s="1"/>
  <c r="F34" i="3"/>
  <c r="BA56" i="1" s="1"/>
  <c r="J33" i="4"/>
  <c r="AV57" i="1" s="1"/>
  <c r="AT57" s="1"/>
  <c r="J34" i="3"/>
  <c r="AW56" i="1"/>
  <c r="AT56"/>
  <c r="J34" i="2"/>
  <c r="AW55" i="1" s="1"/>
  <c r="AT55" s="1"/>
  <c r="BC54"/>
  <c r="W32" s="1"/>
  <c r="F34" i="2"/>
  <c r="BA55" i="1" s="1"/>
  <c r="F33" i="4"/>
  <c r="AZ57" i="1" s="1"/>
  <c r="AZ54" s="1"/>
  <c r="AV54" s="1"/>
  <c r="AK29" s="1"/>
  <c r="BK93" i="2" l="1"/>
  <c r="J93" s="1"/>
  <c r="J59" s="1"/>
  <c r="J94"/>
  <c r="J60" s="1"/>
  <c r="BK89" i="4"/>
  <c r="J89"/>
  <c r="J59" s="1"/>
  <c r="BK89" i="3"/>
  <c r="J89" s="1"/>
  <c r="J59" s="1"/>
  <c r="W29" i="1"/>
  <c r="AU54"/>
  <c r="BA54"/>
  <c r="AW54"/>
  <c r="AK30" s="1"/>
  <c r="AY54"/>
  <c r="AX54"/>
  <c r="W30" l="1"/>
  <c r="J30" i="2"/>
  <c r="AG55" i="1"/>
  <c r="AN55" s="1"/>
  <c r="J30" i="3"/>
  <c r="AG56" i="1" s="1"/>
  <c r="AN56" s="1"/>
  <c r="J30" i="4"/>
  <c r="AG57" i="1" s="1"/>
  <c r="AN57" s="1"/>
  <c r="AT54"/>
  <c r="J39" i="2" l="1"/>
  <c r="J39" i="4"/>
  <c r="J39" i="3"/>
  <c r="AG54" i="1"/>
  <c r="AN54" s="1"/>
  <c r="AK26" l="1"/>
  <c r="AK35" s="1"/>
</calcChain>
</file>

<file path=xl/sharedStrings.xml><?xml version="1.0" encoding="utf-8"?>
<sst xmlns="http://schemas.openxmlformats.org/spreadsheetml/2006/main" count="4689" uniqueCount="919">
  <si>
    <t>Export Komplet</t>
  </si>
  <si>
    <t>VZ</t>
  </si>
  <si>
    <t>2.0</t>
  </si>
  <si>
    <t>ZAMOK</t>
  </si>
  <si>
    <t>False</t>
  </si>
  <si>
    <t>{cd54dd79-be65-4fc0-8c35-50104b6dac1d}</t>
  </si>
  <si>
    <t>0,01</t>
  </si>
  <si>
    <t>21</t>
  </si>
  <si>
    <t>15</t>
  </si>
  <si>
    <t>REKAPITULACE ZAKÁZKY</t>
  </si>
  <si>
    <t>v ---  níže se nacházejí doplnkové a pomocné údaje k sestavám  --- v</t>
  </si>
  <si>
    <t>Návod na vyplnění</t>
  </si>
  <si>
    <t>0,001</t>
  </si>
  <si>
    <t>Kód:</t>
  </si>
  <si>
    <t>2020-08-01</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</si>
  <si>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</si>
  <si>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</si>
  <si>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Domov pro seniory Bukov - zpevněné plochy, zateplení fasády</t>
  </si>
  <si>
    <t>KSO:</t>
  </si>
  <si>
    <t/>
  </si>
  <si>
    <t>CC-CZ:</t>
  </si>
  <si>
    <t>Místo:</t>
  </si>
  <si>
    <t>Ústí nad Labem</t>
  </si>
  <si>
    <t>Datum:</t>
  </si>
  <si>
    <t>13. 8. 2020</t>
  </si>
  <si>
    <t>Zadavatel:</t>
  </si>
  <si>
    <t>IČ:</t>
  </si>
  <si>
    <t>44555661</t>
  </si>
  <si>
    <t>Domov pro seniory Bukov, příspěvk.org</t>
  </si>
  <si>
    <t>DIČ:</t>
  </si>
  <si>
    <t>Uchazeč:</t>
  </si>
  <si>
    <t>Projektant:</t>
  </si>
  <si>
    <t xml:space="preserve"> </t>
  </si>
  <si>
    <t>True</t>
  </si>
  <si>
    <t>Zpracovatel:</t>
  </si>
  <si>
    <t>07036167</t>
  </si>
  <si>
    <t>STAVEBNÍ ROZPOČTY s.r.o.</t>
  </si>
  <si>
    <t>CZ07036167</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</si>
  <si>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</si>
  <si>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</si>
  <si>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</si>
  <si>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</si>
  <si>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</si>
  <si>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</si>
  <si>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</si>
  <si>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</si>
  <si>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</si>
  <si>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</si>
  <si>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</si>
  <si>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</si>
  <si>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</si>
  <si>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</si>
  <si>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</si>
  <si>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</si>
  <si>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</si>
  <si>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</si>
  <si>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</si>
  <si>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</si>
  <si>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</si>
  <si>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</si>
  <si>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</si>
  <si>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</si>
  <si>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</si>
  <si>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</si>
  <si>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</si>
  <si>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</si>
  <si>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</si>
  <si>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</si>
  <si>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</si>
  <si>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</si>
  <si>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</si>
  <si>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</si>
  <si>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</si>
  <si>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</si>
  <si>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</si>
  <si>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</si>
  <si>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</si>
  <si>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</si>
  <si>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</si>
  <si>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SO 01</t>
  </si>
  <si>
    <t>Fasáda - budova C</t>
  </si>
  <si>
    <t>STA</t>
  </si>
  <si>
    <t>1</t>
  </si>
  <si>
    <t>{8821f33f-a4eb-45b4-84d5-d39a757f6ff9}</t>
  </si>
  <si>
    <t>SO 02</t>
  </si>
  <si>
    <t>Odstranění travních dlaždic, nahrazení zámkovou dlažbou v átriu</t>
  </si>
  <si>
    <t>{f86a6f76-2cd8-41c8-a509-ae69548418a7}</t>
  </si>
  <si>
    <t>SO 03</t>
  </si>
  <si>
    <t>Výměna zámkové dlažby I. etapa - objekt C a D</t>
  </si>
  <si>
    <t>{87f28b88-6cef-4cc5-8599-fabd0508b590}</t>
  </si>
  <si>
    <t>2</t>
  </si>
  <si>
    <t>KRYCÍ LIST SOUPISU PRACÍ</t>
  </si>
  <si>
    <t>Objekt:</t>
  </si>
  <si>
    <t>SO 01 - Fasáda - budova C</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</si>
  <si>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</si>
  <si>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</si>
  <si>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</si>
  <si>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</si>
  <si>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</si>
  <si>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</si>
  <si>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</si>
  <si>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</si>
  <si>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</si>
  <si>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</si>
  <si>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764 - Konstrukce klempířské</t>
  </si>
  <si>
    <t xml:space="preserve">    767 - Konstrukce zámečnické</t>
  </si>
  <si>
    <t xml:space="preserve">    783 - Dokončovací práce - nátěry</t>
  </si>
  <si>
    <t>HZS - Hodinové zúčtovací sazby</t>
  </si>
  <si>
    <t>VRN - Vedlejší rozpočtové náklady</t>
  </si>
  <si>
    <t xml:space="preserve">    VRN3 - Zařízení staveniště</t>
  </si>
  <si>
    <t xml:space="preserve">    VRN4 - Inženýrská činnost</t>
  </si>
  <si>
    <t xml:space="preserve">    VRN6 - Územní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</si>
  <si>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</si>
  <si>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</si>
  <si>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</si>
  <si>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</si>
  <si>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</si>
  <si>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</si>
  <si>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</si>
  <si>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</si>
  <si>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</si>
  <si>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</si>
  <si>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</si>
  <si>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</si>
  <si>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</si>
  <si>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</si>
  <si>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</si>
  <si>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</si>
  <si>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</si>
  <si>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</si>
  <si>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</si>
  <si>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622131111</t>
  </si>
  <si>
    <t>Podkladní a spojovací vrstva vnějších omítaných ploch polymercementový spojovací můstek nanášený ručně stěn</t>
  </si>
  <si>
    <t>m2</t>
  </si>
  <si>
    <t>CS ÚRS 2020 02</t>
  </si>
  <si>
    <t>4</t>
  </si>
  <si>
    <t>-1771188181</t>
  </si>
  <si>
    <t>622135011</t>
  </si>
  <si>
    <t>Vyrovnání nerovností podkladu vnějších omítaných ploch tmelem, tloušťky do 2 mm stěn</t>
  </si>
  <si>
    <t>111319123</t>
  </si>
  <si>
    <t>PSC</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</si>
  <si>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</si>
  <si>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VV</t>
  </si>
  <si>
    <t>122,905</t>
  </si>
  <si>
    <t>3</t>
  </si>
  <si>
    <t>622135095</t>
  </si>
  <si>
    <t>Vyrovnání nerovností podkladu vnějších omítaných ploch tmelem, tloušťky do 2 mm Příplatek k ceně za každý další 1 mm tloušťky podkladní vrstvy přes 2 mm tmelem stěn</t>
  </si>
  <si>
    <t>-251870187</t>
  </si>
  <si>
    <t>122,905*3 'Přepočtené koeficientem množství</t>
  </si>
  <si>
    <t>622143002</t>
  </si>
  <si>
    <t>Montáž omítkových profilů plastových, pozinkovaných nebo dřevěných upevněných vtlačením do podkladní vrstvy nebo přibitím dilatačních s tkaninou</t>
  </si>
  <si>
    <t>m</t>
  </si>
  <si>
    <t>1393895368</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</si>
  <si>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</si>
  <si>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10,00</t>
  </si>
  <si>
    <t>3,00</t>
  </si>
  <si>
    <t>Součet</t>
  </si>
  <si>
    <t>5</t>
  </si>
  <si>
    <t>M</t>
  </si>
  <si>
    <t>59051500</t>
  </si>
  <si>
    <t>profil dilatační stěnový PVC s výztužnou tkaninou pro ETICS</t>
  </si>
  <si>
    <t>8</t>
  </si>
  <si>
    <t>516643095</t>
  </si>
  <si>
    <t>10*1,05 'Přepočtené koeficientem množství</t>
  </si>
  <si>
    <t>59051502</t>
  </si>
  <si>
    <t>profil dilatační rohový PVC s výztužnou tkaninou pro ETICS</t>
  </si>
  <si>
    <t>35145981</t>
  </si>
  <si>
    <t>7</t>
  </si>
  <si>
    <t>622143003</t>
  </si>
  <si>
    <t>Montáž omítkových profilů plastových, pozinkovaných nebo dřevěných upevněných vtlačením do podkladní vrstvy nebo přibitím rohových s tkaninou</t>
  </si>
  <si>
    <t>-371371870</t>
  </si>
  <si>
    <t>122,905*0,20</t>
  </si>
  <si>
    <t>1,20*2</t>
  </si>
  <si>
    <t>0,90*2</t>
  </si>
  <si>
    <t>63127464</t>
  </si>
  <si>
    <t>profil rohový Al 15x15mm s výztužnou tkaninou š 100mm pro ETICS</t>
  </si>
  <si>
    <t>-1190343274</t>
  </si>
  <si>
    <t>38,781*1,05 'Přepočtené koeficientem množství</t>
  </si>
  <si>
    <t>9</t>
  </si>
  <si>
    <t>622143004</t>
  </si>
  <si>
    <t>Montáž omítkových profilů plastových, pozinkovaných nebo dřevěných upevněných vtlačením do podkladní vrstvy nebo přibitím začišťovacích samolepících pro vytvoření dilatujícího spoje s okenním rámem</t>
  </si>
  <si>
    <t>-1006700439</t>
  </si>
  <si>
    <t>(1,20+0,90+1,20)*2</t>
  </si>
  <si>
    <t>0,90+0,90</t>
  </si>
  <si>
    <t>10</t>
  </si>
  <si>
    <t>59051476</t>
  </si>
  <si>
    <t>profil začišťovací PVC 9mm s výztužnou tkaninou pro ostění ETICS</t>
  </si>
  <si>
    <t>-2110310629</t>
  </si>
  <si>
    <t>8,4*1,05 'Přepočtené koeficientem množství</t>
  </si>
  <si>
    <t>11</t>
  </si>
  <si>
    <t>622211031</t>
  </si>
  <si>
    <t>Montáž kontaktního zateplení lepením a mechanickým kotvením z polystyrenových desek nebo z kombinovaných desek na vnější stěny, tloušťky desek přes 120 do 160 mm</t>
  </si>
  <si>
    <t>-910782678</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</si>
  <si>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</si>
  <si>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"plocha"</t>
  </si>
  <si>
    <t>12,20*2,50</t>
  </si>
  <si>
    <t>(10,00*7,50)-(3,00*3,00)</t>
  </si>
  <si>
    <t>(10,00*5,28)*0,50</t>
  </si>
  <si>
    <t>Mezisoučet</t>
  </si>
  <si>
    <t>"výplně otvorů"</t>
  </si>
  <si>
    <t>-0,90*1,20*2</t>
  </si>
  <si>
    <t>-0,90*0,90</t>
  </si>
  <si>
    <t>-1,25*0,50</t>
  </si>
  <si>
    <t>"odpočet MW" -8,54</t>
  </si>
  <si>
    <t>12</t>
  </si>
  <si>
    <t>28376042</t>
  </si>
  <si>
    <t>deska EPS grafitová fasádní λ=0,032 tl 140mm</t>
  </si>
  <si>
    <t>145224134</t>
  </si>
  <si>
    <t>119,305-6,10-8,54</t>
  </si>
  <si>
    <t>104,665*1,02 'Přepočtené koeficientem množství</t>
  </si>
  <si>
    <t>13</t>
  </si>
  <si>
    <t>28376445</t>
  </si>
  <si>
    <t>deska z polystyrénu XPS, hrana rovná a strukturovaný povrch 300kPa tl 140mm</t>
  </si>
  <si>
    <t>17113729</t>
  </si>
  <si>
    <t>12,20*0,50</t>
  </si>
  <si>
    <t>6,1*1,02 'Přepočtené koeficientem množství</t>
  </si>
  <si>
    <t>14</t>
  </si>
  <si>
    <t>622212051</t>
  </si>
  <si>
    <t>Montáž kontaktního zateplení vnějšího ostění, nadpraží nebo parapetu lepením z polystyrenových desek nebo z kombinovaných desek hloubky špalet přes 200 do 400 mm, tloušťky desek do 40 mm</t>
  </si>
  <si>
    <t>35562645</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</si>
  <si>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</si>
  <si>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(0,90+1,20)*2*2</t>
  </si>
  <si>
    <t>0,90*4</t>
  </si>
  <si>
    <t>28376032</t>
  </si>
  <si>
    <t>deska EPS grafitová fasádní λ=0,032 tl 40mm</t>
  </si>
  <si>
    <t>-901394798</t>
  </si>
  <si>
    <t>12,000*0,40</t>
  </si>
  <si>
    <t>4,8*1,1 'Přepočtené koeficientem množství</t>
  </si>
  <si>
    <t>16</t>
  </si>
  <si>
    <t>622221031</t>
  </si>
  <si>
    <t>Montáž kontaktního zateplení lepením a mechanickým kotvením z desek z minerální vlny s podélnou orientací vláken na vnější stěny, tloušťky desek přes 120 do 160 mm</t>
  </si>
  <si>
    <t>1139897865</t>
  </si>
  <si>
    <t>12,20*0,70</t>
  </si>
  <si>
    <t>17</t>
  </si>
  <si>
    <t>63152265</t>
  </si>
  <si>
    <t>deska tepelně izolační minerální kontaktních fasád podélné vlákno λ=0,034 tl 140mm</t>
  </si>
  <si>
    <t>-2028128741</t>
  </si>
  <si>
    <t>8,54*1,02 'Přepočtené koeficientem množství</t>
  </si>
  <si>
    <t>18</t>
  </si>
  <si>
    <t>622251101</t>
  </si>
  <si>
    <t>Montáž kontaktního zateplení lepením a mechanickým kotvením Příplatek k cenám za zápustnou montáž kotev s použitím tepelněizolačních zátek na vnější stěny z polystyrenu</t>
  </si>
  <si>
    <t>294638109</t>
  </si>
  <si>
    <t>19</t>
  </si>
  <si>
    <t>622251105</t>
  </si>
  <si>
    <t>Montáž kontaktního zateplení lepením a mechanickým kotvením Příplatek k cenám za zápustnou montáž kotev s použitím tepelněizolačních zátek na vnější stěny z minerální vlny</t>
  </si>
  <si>
    <t>-574342075</t>
  </si>
  <si>
    <t>20</t>
  </si>
  <si>
    <t>622251201</t>
  </si>
  <si>
    <t>Montáž kontaktního zateplení lepením a mechanickým kotvením Příplatek k cenám za použití disperzní (organické) armovací hmoty při stěrkování izolačních desek</t>
  </si>
  <si>
    <t>-736470712</t>
  </si>
  <si>
    <t>12,20*2,00</t>
  </si>
  <si>
    <t>622252001</t>
  </si>
  <si>
    <t>Montáž profilů kontaktního zateplení zakládacích soklových připevněných hmoždinkami</t>
  </si>
  <si>
    <t>2123708299</t>
  </si>
  <si>
    <t xml:space="preserve">Poznámka k souboru cen:_x000D_
1. V cenách jsou započteny náklady na osazení lišt._x000D_
2. V cenách nejsou započteny náklady dodávku lišt; tyto se ocení ve specifikaci. Ztratné lze stanovit ve výši 5%._x000D_
</t>
  </si>
  <si>
    <t>22</t>
  </si>
  <si>
    <t>28342211</t>
  </si>
  <si>
    <t>profil zakládací sada upevňovacího a nasouvacího profilu pro ETICS pro izolant tl 100-140mm</t>
  </si>
  <si>
    <t>782540784</t>
  </si>
  <si>
    <t>12,2*1,05 'Přepočtené koeficientem množství</t>
  </si>
  <si>
    <t>23</t>
  </si>
  <si>
    <t>59051440</t>
  </si>
  <si>
    <t>spojka plastová zakládacích profilů zateplovacích systémů dl 30mm</t>
  </si>
  <si>
    <t>kus</t>
  </si>
  <si>
    <t>376379538</t>
  </si>
  <si>
    <t>6*1,05 'Přepočtené koeficientem množství</t>
  </si>
  <si>
    <t>24</t>
  </si>
  <si>
    <t>59051456</t>
  </si>
  <si>
    <t>podložka distanční pod zakládací lištu 5mm</t>
  </si>
  <si>
    <t>-313421245</t>
  </si>
  <si>
    <t>12,2*2</t>
  </si>
  <si>
    <t>25</t>
  </si>
  <si>
    <t>622252002</t>
  </si>
  <si>
    <t>Montáž profilů kontaktního zateplení ostatních stěnových, dilatačních apod. lepených do tmelu</t>
  </si>
  <si>
    <t>-1530949542</t>
  </si>
  <si>
    <t>0,90*3</t>
  </si>
  <si>
    <t>26</t>
  </si>
  <si>
    <t>59051510</t>
  </si>
  <si>
    <t>profil začišťovací s okapnicí PVC s výztužnou tkaninou pro nadpraží ETICS</t>
  </si>
  <si>
    <t>1792936472</t>
  </si>
  <si>
    <t>2,7*1,05 'Přepočtené koeficientem množství</t>
  </si>
  <si>
    <t>27</t>
  </si>
  <si>
    <t>59051512</t>
  </si>
  <si>
    <t>profil začišťovací s okapnicí PVC s výztužnou tkaninou pro parapet ETICS</t>
  </si>
  <si>
    <t>728851288</t>
  </si>
  <si>
    <t>28</t>
  </si>
  <si>
    <t>622325101</t>
  </si>
  <si>
    <t>Oprava vápenocementové omítky vnějších ploch stupně členitosti 1 hladké stěn, v rozsahu opravované plochy do 10%</t>
  </si>
  <si>
    <t>-1244275055</t>
  </si>
  <si>
    <t>"ostění+nadpraží+parapet"</t>
  </si>
  <si>
    <t>(0,90+1,20)*2,00*2,00*0,30</t>
  </si>
  <si>
    <t>(0,90*4,00)*0,30</t>
  </si>
  <si>
    <t>29</t>
  </si>
  <si>
    <t>622532021</t>
  </si>
  <si>
    <t>Omítka tenkovrstvá silikonová vnějších ploch probarvená, včetně penetrace podkladu hydrofilní, s regulací vlhkosti na povrchu a se zvýšenou ochranou proti mikroorganismům zrnitá, tloušťky 2,0 mm stěn</t>
  </si>
  <si>
    <t>394808868</t>
  </si>
  <si>
    <t>30</t>
  </si>
  <si>
    <t>629991012</t>
  </si>
  <si>
    <t>Zakrytí vnějších ploch před znečištěním včetně pozdějšího odkrytí výplní otvorů a svislých ploch fólií přilepenou na začišťovací lištu</t>
  </si>
  <si>
    <t>-1269795731</t>
  </si>
  <si>
    <t xml:space="preserve">Poznámka k souboru cen:_x000D_
1. V ceně -1012 nejsou započteny náklady na dodávku a montáž začišťovací lišty; tyto se oceňují cenou 622 14-3004 této části katalogu a materiálem ve specifikaci._x000D_
</t>
  </si>
  <si>
    <t>0,90*1,20*2</t>
  </si>
  <si>
    <t>0,90*0,90</t>
  </si>
  <si>
    <t>31</t>
  </si>
  <si>
    <t>629995101</t>
  </si>
  <si>
    <t>Očištění vnějších ploch tlakovou vodou omytím</t>
  </si>
  <si>
    <t>1024439115</t>
  </si>
  <si>
    <t>32</t>
  </si>
  <si>
    <t>634661111R</t>
  </si>
  <si>
    <t>Výplň dilatačních spar silikonovým tmelem, šířka spáry do 5 mm</t>
  </si>
  <si>
    <t>-135841316</t>
  </si>
  <si>
    <t xml:space="preserve">Poznámka k souboru cen:_x000D_
1. V cenách jsou započteny i náklady na ochranu okrajů spáry papírovou páskou._x000D_
2. V cenách 634 66-21.. a 634 66-31.. jsou započteny i náklady na těsnící provazec z pěnového polyetylénu._x000D_
</t>
  </si>
  <si>
    <t>33</t>
  </si>
  <si>
    <t>644941121</t>
  </si>
  <si>
    <t>Montáž průvětrníků nebo mřížek odvětrávacích montáž průchodky (trubky) se zhotovením otvoru v tepelné izolaci</t>
  </si>
  <si>
    <t>-2067430663</t>
  </si>
  <si>
    <t xml:space="preserve">Poznámka k souboru cen:_x000D_
1. V cenách nejsou započteny náklady na dodávku průvětrníku nebo mřížky, tyto se oceňují ve specifikaci._x000D_
</t>
  </si>
  <si>
    <t>34</t>
  </si>
  <si>
    <t>28615039</t>
  </si>
  <si>
    <t>trubka kanalizační HTEM s hrdlem DN 110x250mm</t>
  </si>
  <si>
    <t>1962479456</t>
  </si>
  <si>
    <t>2*0,2 'Přepočtené koeficientem množství</t>
  </si>
  <si>
    <t>Ostatní konstrukce a práce, bourání</t>
  </si>
  <si>
    <t>35</t>
  </si>
  <si>
    <t>941211112</t>
  </si>
  <si>
    <t>Montáž lešení řadového rámového lehkého pracovního s podlahami s provozním zatížením tř. 3 do 200 kg/m2 šířky tř. SW06 přes 0,6 do 0,9 m, výšky přes 10 do 25 m</t>
  </si>
  <si>
    <t>1583596738</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</si>
  <si>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</si>
  <si>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15,00*2,50</t>
  </si>
  <si>
    <t>12,00*7,50</t>
  </si>
  <si>
    <t>12,00*6,00/2</t>
  </si>
  <si>
    <t>36</t>
  </si>
  <si>
    <t>941211211</t>
  </si>
  <si>
    <t>Montáž lešení řadového rámového lehkého pracovního s podlahami s provozním zatížením tř. 3 do 200 kg/m2 Příplatek za první a každý další den použití lešení k ceně -1111 nebo -1112</t>
  </si>
  <si>
    <t>338254722</t>
  </si>
  <si>
    <t>163,5*30 'Přepočtené koeficientem množství</t>
  </si>
  <si>
    <t>37</t>
  </si>
  <si>
    <t>941211812</t>
  </si>
  <si>
    <t>Demontáž lešení řadového rámového lehkého pracovního s provozním zatížením tř. 3 do 200 kg/m2 šířky tř. SW06 přes 0,6 do 0,9 m, výšky přes 10 do 25 m</t>
  </si>
  <si>
    <t>-282605939</t>
  </si>
  <si>
    <t xml:space="preserve">Poznámka k souboru cen:_x000D_
1. Demontáž lešení řadového rámového lehkého výšky přes 40 m se oceňuje individuálně._x000D_
</t>
  </si>
  <si>
    <t>163,5</t>
  </si>
  <si>
    <t>38</t>
  </si>
  <si>
    <t>942322111</t>
  </si>
  <si>
    <t>Montáž konzol pro založení lešení osazených na stěně lehkých s jednou úrovní pracovní podlahy šířky tř. SW06 přes 0,6 do 0,9 m s možností přitížení lešením výšky do 10 m</t>
  </si>
  <si>
    <t>-1250307005</t>
  </si>
  <si>
    <t xml:space="preserve">Poznámka k souboru cen:_x000D_
1. Množství měrných jednotek se určuje m délky konzoly._x000D_
</t>
  </si>
  <si>
    <t>39</t>
  </si>
  <si>
    <t>942322211</t>
  </si>
  <si>
    <t>Montáž konzol pro založení lešení Příplatek za první a každý další den použití lešení k ceně -2111</t>
  </si>
  <si>
    <t>1336971007</t>
  </si>
  <si>
    <t>7*30 'Přepočtené koeficientem množství</t>
  </si>
  <si>
    <t>40</t>
  </si>
  <si>
    <t>942322811</t>
  </si>
  <si>
    <t>Demontáž konzol pro založení lešení osazených na stěně lehkých s jednou úrovní pracovní podlahy šířky tř. SW06 přes 0,6 do 0,9 m s možností přitížení lešením výšky do 10 m</t>
  </si>
  <si>
    <t>-1248360987</t>
  </si>
  <si>
    <t>41</t>
  </si>
  <si>
    <t>944511111</t>
  </si>
  <si>
    <t>Montáž ochranné sítě zavěšené na konstrukci lešení z textilie z umělých vláken</t>
  </si>
  <si>
    <t>196498396</t>
  </si>
  <si>
    <t xml:space="preserve">Poznámka k souboru cen:_x000D_
1. V cenách nejsou započteny náklady na lešení potřebné pro zavěšení sítí; toto lešení se oceňuje příslušnými cenami lešení._x000D_
</t>
  </si>
  <si>
    <t>42</t>
  </si>
  <si>
    <t>944511211</t>
  </si>
  <si>
    <t>Montáž ochranné sítě Příplatek za první a každý další den použití sítě k ceně -1111</t>
  </si>
  <si>
    <t>-723923480</t>
  </si>
  <si>
    <t>43</t>
  </si>
  <si>
    <t>944511811</t>
  </si>
  <si>
    <t>Demontáž ochranné sítě zavěšené na konstrukci lešení z textilie z umělých vláken</t>
  </si>
  <si>
    <t>-1311867638</t>
  </si>
  <si>
    <t>44</t>
  </si>
  <si>
    <t>949521112</t>
  </si>
  <si>
    <t>Montáž podchodu u dílcových lešení zřizovaného současně s lehkým nebo těžkým pracovním lešením, šířky do 2,0 m</t>
  </si>
  <si>
    <t>-2024491598</t>
  </si>
  <si>
    <t xml:space="preserve">Poznámka k souboru cen:_x000D_
1. Množství měrných jednotek se určuje v m délky podchodu._x000D_
</t>
  </si>
  <si>
    <t>45</t>
  </si>
  <si>
    <t>949521212</t>
  </si>
  <si>
    <t>Montáž podchodu u dílcových lešení Příplatek za první a každý další den použití podchodu k ceně -1112</t>
  </si>
  <si>
    <t>197872391</t>
  </si>
  <si>
    <t>12,2*30 'Přepočtené koeficientem množství</t>
  </si>
  <si>
    <t>46</t>
  </si>
  <si>
    <t>949521812</t>
  </si>
  <si>
    <t>Demontáž podchodu u dílcových lešení zřizovaného současně s lehkým nebo těžkým pracovním lešením, šířky do 2,0 m</t>
  </si>
  <si>
    <t>501143075</t>
  </si>
  <si>
    <t>997</t>
  </si>
  <si>
    <t>Přesun sutě</t>
  </si>
  <si>
    <t>47</t>
  </si>
  <si>
    <t>997013213</t>
  </si>
  <si>
    <t>Vnitrostaveništní doprava suti a vybouraných hmot vodorovně do 50 m svisle ručně pro budovy a haly výšky přes 9 do 12 m</t>
  </si>
  <si>
    <t>t</t>
  </si>
  <si>
    <t>1700576211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</si>
  <si>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</si>
  <si>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48</t>
  </si>
  <si>
    <t>997013501</t>
  </si>
  <si>
    <t>Odvoz suti a vybouraných hmot na skládku nebo meziskládku se složením, na vzdálenost do 1 km</t>
  </si>
  <si>
    <t>-1341702301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</si>
  <si>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</si>
  <si>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49</t>
  </si>
  <si>
    <t>997013509</t>
  </si>
  <si>
    <t>Odvoz suti a vybouraných hmot na skládku nebo meziskládku se složením, na vzdálenost Příplatek k ceně za každý další i započatý 1 km přes 1 km</t>
  </si>
  <si>
    <t>346228541</t>
  </si>
  <si>
    <t>0,058*9 'Přepočtené koeficientem množství</t>
  </si>
  <si>
    <t>50</t>
  </si>
  <si>
    <t>997013631</t>
  </si>
  <si>
    <t>Poplatek za uložení stavebního odpadu na skládce (skládkovné) směsného stavebního a demoličního zatříděného do Katalogu odpadů pod kódem 17 09 04</t>
  </si>
  <si>
    <t>-475790941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</si>
  <si>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</si>
  <si>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</si>
  <si>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</si>
  <si>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51</t>
  </si>
  <si>
    <t>998018002</t>
  </si>
  <si>
    <t>Přesun hmot pro budovy občanské výstavby, bydlení, výrobu a služby ruční - bez užití mechanizace vodorovná dopravní vzdálenost do 100 m pro budovy s jakoukoliv nosnou konstrukcí výšky přes 6 do 12 m</t>
  </si>
  <si>
    <t>-271378560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</si>
  <si>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</si>
  <si>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</si>
  <si>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</si>
  <si>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764</t>
  </si>
  <si>
    <t>Konstrukce klempířské</t>
  </si>
  <si>
    <t>52</t>
  </si>
  <si>
    <t>764002801</t>
  </si>
  <si>
    <t>Demontáž klempířských konstrukcí závětrné lišty do suti</t>
  </si>
  <si>
    <t>-503930799</t>
  </si>
  <si>
    <t>53</t>
  </si>
  <si>
    <t>764002851</t>
  </si>
  <si>
    <t>Demontáž klempířských konstrukcí oplechování parapetů do suti</t>
  </si>
  <si>
    <t>-1216520408</t>
  </si>
  <si>
    <t>54</t>
  </si>
  <si>
    <t>764041324</t>
  </si>
  <si>
    <t>Dilatační lišta z titanzinkového lesklého válcovaného plechu připojovací, včetně tmelení rš 200 mm</t>
  </si>
  <si>
    <t>-1976063700</t>
  </si>
  <si>
    <t>3,00*4</t>
  </si>
  <si>
    <t>55</t>
  </si>
  <si>
    <t>764206105</t>
  </si>
  <si>
    <t>Montáž oplechování parapetů rovných, bez rohů, rozvinuté šířky do 400 mm</t>
  </si>
  <si>
    <t>2133192112</t>
  </si>
  <si>
    <t>56</t>
  </si>
  <si>
    <t>2110212020</t>
  </si>
  <si>
    <t>Venkovní hliníkový parapet, vnější s clonou 25mm, šířka 330mm, stříbrná-bílá</t>
  </si>
  <si>
    <t>1093140066</t>
  </si>
  <si>
    <t>57</t>
  </si>
  <si>
    <t>61140076R</t>
  </si>
  <si>
    <t>koncovka k parapetu AL</t>
  </si>
  <si>
    <t>1579241458</t>
  </si>
  <si>
    <t>58</t>
  </si>
  <si>
    <t>764228405</t>
  </si>
  <si>
    <t>Oplechování říms a ozdobných prvků z hliníkového plechu rovných, bez rohů mechanicky kotvené rš 400 mm</t>
  </si>
  <si>
    <t>-875179042</t>
  </si>
  <si>
    <t xml:space="preserve">Poznámka k souboru cen:_x000D_
1. Ceny lze použít pro ocenění oplechování římsy pod nadřímsovým žlabem._x000D_
</t>
  </si>
  <si>
    <t>1,20*3</t>
  </si>
  <si>
    <t>59</t>
  </si>
  <si>
    <t>764242304</t>
  </si>
  <si>
    <t>Oplechování střešních prvků z titanzinkového lesklého válcovaného plechu štítu závětrnou lištou rš 330 mm</t>
  </si>
  <si>
    <t>1432208380</t>
  </si>
  <si>
    <t xml:space="preserve">Poznámka k souboru cen:_x000D_
1. V cenách 764 24-1305 až - 2357 nejsou započteny náklady na podkladní plech. Ten se oceňuje souborem cen 764 01-14..Podkladní plech z pozinkovaného plechu v tl. 1,0 mm a rozvinuté šířce dle rš střešního prvku._x000D_
</t>
  </si>
  <si>
    <t>60</t>
  </si>
  <si>
    <t>764242306</t>
  </si>
  <si>
    <t>Oplechování střešních prvků z titanzinkového lesklého válcovaného plechu štítu závětrnou lištou rš 500 mm</t>
  </si>
  <si>
    <t>209771897</t>
  </si>
  <si>
    <t>61</t>
  </si>
  <si>
    <t>998764202</t>
  </si>
  <si>
    <t>Přesun hmot pro konstrukce klempířské stanovený procentní sazbou (%) z ceny vodorovná dopravní vzdálenost do 50 m v objektech výšky přes 6 do 12 m</t>
  </si>
  <si>
    <t>%</t>
  </si>
  <si>
    <t>1227655280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</si>
  <si>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</si>
  <si>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767</t>
  </si>
  <si>
    <t>Konstrukce zámečnické</t>
  </si>
  <si>
    <t>62</t>
  </si>
  <si>
    <t>767810121</t>
  </si>
  <si>
    <t>Montáž větracích mřížek ocelových kruhových, průměru do 100 mm</t>
  </si>
  <si>
    <t>2011064323</t>
  </si>
  <si>
    <t xml:space="preserve">Poznámka k souboru cen:_x000D_
1. Ceny jsou kalkulovány pro osazení větracích mřížek do předem připravené konstrukce._x000D_
</t>
  </si>
  <si>
    <t>63</t>
  </si>
  <si>
    <t>55341430</t>
  </si>
  <si>
    <t>mřížka větrací nerezová kruhová se síťovinou 110mm</t>
  </si>
  <si>
    <t>-1727632699</t>
  </si>
  <si>
    <t>64</t>
  </si>
  <si>
    <t>767810811</t>
  </si>
  <si>
    <t>Demontáž větracích mřížek ocelových čtyřhranných neho kruhových</t>
  </si>
  <si>
    <t>600574382</t>
  </si>
  <si>
    <t>65</t>
  </si>
  <si>
    <t>767995111</t>
  </si>
  <si>
    <t>Montáž ostatních atypických zámečnických konstrukcí hmotnosti do 5 kg</t>
  </si>
  <si>
    <t>kg</t>
  </si>
  <si>
    <t>752217005</t>
  </si>
  <si>
    <t xml:space="preserve">Poznámka k souboru cen:_x000D_
1. Určení cen se řídí hmotností jednotlivě montovaného dílu konstrukce._x000D_
</t>
  </si>
  <si>
    <t>66</t>
  </si>
  <si>
    <t>767996801</t>
  </si>
  <si>
    <t>Demontáž ostatních zámečnických konstrukcí o hmotnosti jednotlivých dílů rozebráním do 50 kg</t>
  </si>
  <si>
    <t>-558469736</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</si>
  <si>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</si>
  <si>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67</t>
  </si>
  <si>
    <t>agr.cen1</t>
  </si>
  <si>
    <t>Demontáž, úprava a zpětná monáž vstupní branky</t>
  </si>
  <si>
    <t>kpl</t>
  </si>
  <si>
    <t>532291162</t>
  </si>
  <si>
    <t>68</t>
  </si>
  <si>
    <t>998767202</t>
  </si>
  <si>
    <t>Přesun hmot pro zámečnické konstrukce stanovený procentní sazbou (%) z ceny vodorovná dopravní vzdálenost do 50 m v objektech výšky přes 6 do 12 m</t>
  </si>
  <si>
    <t>446223067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</si>
  <si>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</si>
  <si>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</si>
  <si>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</si>
  <si>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69</t>
  </si>
  <si>
    <t>783314201</t>
  </si>
  <si>
    <t>Základní antikorozní nátěr zámečnických konstrukcí jednonásobný syntetický standardní</t>
  </si>
  <si>
    <t>135750659</t>
  </si>
  <si>
    <t>1,25*0,50</t>
  </si>
  <si>
    <t>70</t>
  </si>
  <si>
    <t>783315101</t>
  </si>
  <si>
    <t>Mezinátěr zámečnických konstrukcí jednonásobný syntetický standardní</t>
  </si>
  <si>
    <t>1858330061</t>
  </si>
  <si>
    <t>71</t>
  </si>
  <si>
    <t>783317101</t>
  </si>
  <si>
    <t>Krycí nátěr (email) zámečnických konstrukcí jednonásobný syntetický standardní</t>
  </si>
  <si>
    <t>1869016081</t>
  </si>
  <si>
    <t>HZS</t>
  </si>
  <si>
    <t>Hodinové zúčtovací sazby</t>
  </si>
  <si>
    <t>72</t>
  </si>
  <si>
    <t>HZS1292</t>
  </si>
  <si>
    <t>Hodinové zúčtovací sazby profesí HSV zemní a pomocné práce stavební dělník</t>
  </si>
  <si>
    <t>hod</t>
  </si>
  <si>
    <t>512</t>
  </si>
  <si>
    <t>-92824769</t>
  </si>
  <si>
    <t>"neměřitelné práce" 15</t>
  </si>
  <si>
    <t>73</t>
  </si>
  <si>
    <t>HZS2222</t>
  </si>
  <si>
    <t>Hodinové zúčtovací sazby profesí PSV provádění stavebních instalací elektrikář odborný</t>
  </si>
  <si>
    <t>-977819077</t>
  </si>
  <si>
    <t>"úprava hromosvodu" 10</t>
  </si>
  <si>
    <t>VRN</t>
  </si>
  <si>
    <t>Vedlejší rozpočtové náklady</t>
  </si>
  <si>
    <t>VRN3</t>
  </si>
  <si>
    <t>Zařízení staveniště</t>
  </si>
  <si>
    <t>74</t>
  </si>
  <si>
    <t>030001000</t>
  </si>
  <si>
    <t>1024</t>
  </si>
  <si>
    <t>1597572252</t>
  </si>
  <si>
    <t>"doporučeno 3% ze ZRN" 1</t>
  </si>
  <si>
    <t>VRN4</t>
  </si>
  <si>
    <t>Inženýrská činnost</t>
  </si>
  <si>
    <t>75</t>
  </si>
  <si>
    <t>040001000</t>
  </si>
  <si>
    <t>1921157535</t>
  </si>
  <si>
    <t>76</t>
  </si>
  <si>
    <t>043103000</t>
  </si>
  <si>
    <t>Zkoušky bez rozlišení</t>
  </si>
  <si>
    <t>1530390684</t>
  </si>
  <si>
    <t>"odtrhové zkoušky" 1</t>
  </si>
  <si>
    <t>VRN6</t>
  </si>
  <si>
    <t>Územní vlivy</t>
  </si>
  <si>
    <t>77</t>
  </si>
  <si>
    <t>060001000</t>
  </si>
  <si>
    <t>-310155664</t>
  </si>
  <si>
    <t>SO 02 - Odstranění travních dlaždic, nahrazení zámkovou dlažbou v átriu</t>
  </si>
  <si>
    <t xml:space="preserve">    1 - Zemní práce</t>
  </si>
  <si>
    <t xml:space="preserve">    5 - Komunikace pozemní</t>
  </si>
  <si>
    <t xml:space="preserve">    8 - Trubní vedení</t>
  </si>
  <si>
    <t>Zemní práce</t>
  </si>
  <si>
    <t>113106123</t>
  </si>
  <si>
    <t>Rozebrání dlažeb komunikací pro pěší s přemístěním hmot na skládku na vzdálenost do 3 m nebo s naložením na dopravní prostředek s ložem z kameniva nebo živice a s jakoukoliv výplní spár ručně ze zámkové dlažby</t>
  </si>
  <si>
    <t>1274135235</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</si>
  <si>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</si>
  <si>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2,40*0,40</t>
  </si>
  <si>
    <t>18,00*0,40</t>
  </si>
  <si>
    <t>113106125</t>
  </si>
  <si>
    <t>Rozebrání dlažeb komunikací pro pěší s přemístěním hmot na skládku na vzdálenost do 3 m nebo s naložením na dopravní prostředek s ložem z kameniva nebo živice a s jakoukoliv výplní spár ručně z vegetační dlažby betonové</t>
  </si>
  <si>
    <t>1597819058</t>
  </si>
  <si>
    <t>2,00*18,00</t>
  </si>
  <si>
    <t>113106171</t>
  </si>
  <si>
    <t>Rozebrání dlažeb a dílců vozovek a ploch s přemístěním hmot na skládku na vzdálenost do 3 m nebo s naložením na dopravní prostředek, s jakoukoliv výplní spár ručně ze zámkové dlažby s ložem z kameniva</t>
  </si>
  <si>
    <t>1572440733</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</si>
  <si>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</si>
  <si>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23,00*0,80</t>
  </si>
  <si>
    <t>113106193</t>
  </si>
  <si>
    <t>Rozebrání dlažeb a dílců vozovek a ploch s přemístěním hmot na skládku na vzdálenost do 3 m nebo s naložením na dopravní prostředek, s jakoukoliv výplní spár ručně z vegetační dlažby s ložem z kameniva betonové</t>
  </si>
  <si>
    <t>-65171739</t>
  </si>
  <si>
    <t>2,50*23,00</t>
  </si>
  <si>
    <t>113204111</t>
  </si>
  <si>
    <t>Vytrhání obrub s vybouráním lože, s přemístěním hmot na skládku na vzdálenost do 3 m nebo s naložením na dopravní prostředek záhonových</t>
  </si>
  <si>
    <t>1481540977</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</si>
  <si>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</si>
  <si>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2,00+18,00+18,00+23,00</t>
  </si>
  <si>
    <t>122251102</t>
  </si>
  <si>
    <t>Odkopávky a prokopávky nezapažené strojně v hornině třídy těžitelnosti I skupiny 3 přes 20 do 50 m3</t>
  </si>
  <si>
    <t>m3</t>
  </si>
  <si>
    <t>263868565</t>
  </si>
  <si>
    <t xml:space="preserve">Poznámka k souboru cen:_x000D_
1. V cenách jsou započteny i náklady na přehození výkopku na vzdálenost do 3 m nebo naložení na dopravní prostředek._x000D_
</t>
  </si>
  <si>
    <t>2,00*18,00*0,15</t>
  </si>
  <si>
    <t>3,30*23,00*0,20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</si>
  <si>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</si>
  <si>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</si>
  <si>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472183086</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</si>
  <si>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</si>
  <si>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171201221</t>
  </si>
  <si>
    <t>Poplatek za uložení stavebního odpadu na skládce (skládkovné) zeminy a kamení zatříděného do Katalogu odpadů pod kódem 17 05 04</t>
  </si>
  <si>
    <t>-1990302409</t>
  </si>
  <si>
    <t xml:space="preserve">Poznámka k souboru cen:_x000D_
1. Ceny uvedené v souboru cen je doporučeno upravit podle aktuálních cen místně příslušné skládky._x000D_
2. V cenách je započítán poplatek za ukládání odpadu dle zákona 185/2001 Sb._x000D_
</t>
  </si>
  <si>
    <t>20,58*1,8 'Přepočtené koeficientem množství</t>
  </si>
  <si>
    <t>181912112</t>
  </si>
  <si>
    <t>Úprava pláně vyrovnáním výškových rozdílů ručně v hornině třídy těžitelnosti I skupiny 3 se zhutněním</t>
  </si>
  <si>
    <t>-474756101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</si>
  <si>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ručně._x000D_
4. Ceny se zhutněním jsou určeny pro jakoukoliv míru zhutnění._x000D_
</t>
  </si>
  <si>
    <t>3,30*23,00</t>
  </si>
  <si>
    <t>Komunikace pozemní</t>
  </si>
  <si>
    <t>564851111</t>
  </si>
  <si>
    <t>Podklad ze štěrkodrti ŠD s rozprostřením a zhutněním, po zhutnění tl. 150 mm</t>
  </si>
  <si>
    <t>520403201</t>
  </si>
  <si>
    <t>564861111</t>
  </si>
  <si>
    <t>Podklad ze štěrkodrti ŠD s rozprostřením a zhutněním, po zhutnění tl. 200 mm</t>
  </si>
  <si>
    <t>940639005</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</si>
  <si>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</si>
  <si>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</si>
  <si>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1083579635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</si>
  <si>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</si>
  <si>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59245018</t>
  </si>
  <si>
    <t>dlažba tvar obdélník betonová 200x100x60mm přírodní</t>
  </si>
  <si>
    <t>-1969534170</t>
  </si>
  <si>
    <t>36*1,02 'Přepočtené koeficientem množství</t>
  </si>
  <si>
    <t>596212211</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</si>
  <si>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50 do 100 m2</t>
  </si>
  <si>
    <t>1233035329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</si>
  <si>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</si>
  <si>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59245020</t>
  </si>
  <si>
    <t>dlažba tvar obdélník betonová 200x100x80mm přírodní</t>
  </si>
  <si>
    <t>573595181</t>
  </si>
  <si>
    <t>75,9*1,02 'Přepočtené koeficientem množství</t>
  </si>
  <si>
    <t>Trubní vedení</t>
  </si>
  <si>
    <t>899332111</t>
  </si>
  <si>
    <t>Výšková úprava uličního vstupu nebo vpusti do 200 mm snížením poklopu</t>
  </si>
  <si>
    <t>-874221164</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</si>
  <si>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</si>
  <si>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916231213</t>
  </si>
  <si>
    <t>Osazení chodníkového obrubníku betonového se zřízením lože, s vyplněním a zatřením spár cementovou maltou stojatého s boční opěrou z betonu prostého, do lože z betonu prostého</t>
  </si>
  <si>
    <t>-144370696</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</si>
  <si>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</si>
  <si>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59217001</t>
  </si>
  <si>
    <t>obrubník betonový zahradní 1000x50x250mm</t>
  </si>
  <si>
    <t>-2139432204</t>
  </si>
  <si>
    <t>18*1,02 'Přepočtené koeficientem množství</t>
  </si>
  <si>
    <t>916991121</t>
  </si>
  <si>
    <t>Lože pod obrubníky, krajníky nebo obruby z dlažebních kostek z betonu prostého</t>
  </si>
  <si>
    <t>1900749950</t>
  </si>
  <si>
    <t>18,00*0,015</t>
  </si>
  <si>
    <t>997221151</t>
  </si>
  <si>
    <t>Vodorovná doprava suti stavebním kolečkem s naložením a se složením z kusových materiálů, na vzdálenost do 50 m</t>
  </si>
  <si>
    <t>-152968280</t>
  </si>
  <si>
    <t xml:space="preserve">Poznámka k souboru cen:_x000D_
1. Ceny jsou určeny vodorovnou dopravu suti pro nepřístupné plochy, kam není možný příjezd dopravních prostředků – především pro vnitřní plochy objektů, např. dvorky, atria, terasy._x000D_
2. Ceny 997 22-114 jsou určeny pro sypký materiál, např. kamenivo a hmoty kamenitého charakteru stmelené vápnem, cementem nebo živicí._x000D_
3. Ceny 997 22-115 jsou určeny pro drobný kusový materiál (dlažební kostky, lomový kámen)._x000D_
</t>
  </si>
  <si>
    <t>997221561</t>
  </si>
  <si>
    <t>Vodorovná doprava suti bez naložení, ale se složením a s hrubým urovnáním z kusových materiálů, na vzdálenost do 1 km</t>
  </si>
  <si>
    <t>2140875827</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</si>
  <si>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</si>
  <si>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997221569</t>
  </si>
  <si>
    <t>Vodorovná doprava suti bez naložení, ale se složením a s hrubým urovnáním Příplatek k ceně za každý další i započatý 1 km přes 1 km</t>
  </si>
  <si>
    <t>391876877</t>
  </si>
  <si>
    <t>33,04*9 'Přepočtené koeficientem množství</t>
  </si>
  <si>
    <t>997221611</t>
  </si>
  <si>
    <t>Nakládání na dopravní prostředky pro vodorovnou dopravu suti</t>
  </si>
  <si>
    <t>-335004217</t>
  </si>
  <si>
    <t xml:space="preserve">Poznámka k souboru cen:_x000D_
1. Ceny lze použít i pro překládání při lomené dopravě._x000D_
2. Ceny nelze použít při dopravě po železnici, po vodě nebo neobvyklými dopravními prostředky._x000D_
</t>
  </si>
  <si>
    <t>997221615</t>
  </si>
  <si>
    <t>Poplatek za uložení stavebního odpadu na skládce (skládkovné) z prostého betonu zatříděného do Katalogu odpadů pod kódem 17 01 01</t>
  </si>
  <si>
    <t>-1572732944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</si>
  <si>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</si>
  <si>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998223011</t>
  </si>
  <si>
    <t>Přesun hmot pro pozemní komunikace s krytem dlážděným dopravní vzdálenost do 200 m jakékoliv délky objektu</t>
  </si>
  <si>
    <t>-1591007077</t>
  </si>
  <si>
    <t>274340620</t>
  </si>
  <si>
    <t>-1578792807</t>
  </si>
  <si>
    <t>-1586423184</t>
  </si>
  <si>
    <t>SO 03 - Výměna zámkové dlažby I. etapa - objekt C a D</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</si>
  <si>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</si>
  <si>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</si>
  <si>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-1886205480</t>
  </si>
  <si>
    <t>"odměřeno z mapových podkladů" 567,00</t>
  </si>
  <si>
    <t>122211101</t>
  </si>
  <si>
    <t>Odkopávky a prokopávky ručně zapažené i nezapažené v hornině třídy těžitelnosti I skupiny 3</t>
  </si>
  <si>
    <t>755407428</t>
  </si>
  <si>
    <t xml:space="preserve">Poznámka k souboru cen:_x000D_
1. Ceny lze použít pro jakékoliv množství odkopané zeminy._x000D_
2. V cenách jsou započteny i náklady na přehození výkopku na vzdálenost do 3 m nebo naložení na dopravní prostředek._x000D_
</t>
  </si>
  <si>
    <t>100,00*0,30*0,30</t>
  </si>
  <si>
    <t>122251104</t>
  </si>
  <si>
    <t>Odkopávky a prokopávky nezapažené strojně v hornině třídy těžitelnosti I skupiny 3 přes 100 do 500 m3</t>
  </si>
  <si>
    <t>-780947456</t>
  </si>
  <si>
    <t>567,000*0,30</t>
  </si>
  <si>
    <t>129001101</t>
  </si>
  <si>
    <t>Příplatek k cenám vykopávek za ztížení vykopávky v blízkosti podzemního vedení nebo výbušnin v horninách jakékoliv třídy</t>
  </si>
  <si>
    <t>-1383592600</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</si>
  <si>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v němž je nutno při vykopávce postupovat opatrně, větší prostor, platí cena pro celý objem výkopku v tomto prostoru._x000D_
- není v projektu uvedena, avšak která podle projektu nebo podle sdělení investora jsou pravděpodobně ve výkopišti uložena, se rovná objemu výkopu, která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</si>
  <si>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"10% celkového objemu" 170,10*0,10</t>
  </si>
  <si>
    <t>-2069640463</t>
  </si>
  <si>
    <t>179,10</t>
  </si>
  <si>
    <t>1860892140</t>
  </si>
  <si>
    <t>179,1*1,8 'Přepočtené koeficientem množství</t>
  </si>
  <si>
    <t>181152302</t>
  </si>
  <si>
    <t>Úprava pláně na stavbách silnic a dálnic strojně v zářezech mimo skalních se zhutněním</t>
  </si>
  <si>
    <t>2122959714</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</si>
  <si>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důvodu._x000D_
2. Cena 15-2303 je určena pro vyplnění sypaninou prohlubní zářezů v horninách třídy těžitelnosti II a III, skupiny 5 až 7._x000D_
3. Ceny neplatí pro zhutnění podloží pod násypy; toto zhutnění se oceňuje cenou 171 15-2101 Zhutnění podloží pod násypy._x000D_
4. Ceny neplatí pro urovnání lavic šířky do 3 m přerušujících svahy, pro urovnání dna příkopů pro jakoukoliv jejich šířku; toto urovnání se oceňuje cenami souboru cen 182 Svahování trvalých svahů do projektovaných profilů._x000D_
5. Urovnání ploch ve sklonu přes 1:5 (svahování) se oceňuje cenou 182 20-1101 Svahování trvalých svahů do projektovaných profilů._x000D_
6. Vyplnění prohlubní v horninách třídy II a III betonem nebo stabilizací se oceňuje cenami části A 01 katalogu 822-1 Komunikace pozemní a letiště._x000D_
</t>
  </si>
  <si>
    <t>147963978</t>
  </si>
  <si>
    <t>564952111</t>
  </si>
  <si>
    <t>Podklad z mechanicky zpevněného kameniva MZK (minerální beton) s rozprostřením a s hutněním, po zhutnění tl. 150 mm</t>
  </si>
  <si>
    <t>-1104099281</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</si>
  <si>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</si>
  <si>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</si>
  <si>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</si>
  <si>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-61767229</t>
  </si>
  <si>
    <t>567,00</t>
  </si>
  <si>
    <t>59245010</t>
  </si>
  <si>
    <t>dlažba zámková tvaru I 200x165x80mm barevná</t>
  </si>
  <si>
    <t>1130881388</t>
  </si>
  <si>
    <t>567*1,02 'Přepočtené koeficientem množství</t>
  </si>
  <si>
    <t>899231111</t>
  </si>
  <si>
    <t>Výšková úprava uličního vstupu nebo vpusti do 200 mm zvýšením mříže</t>
  </si>
  <si>
    <t>-195107435</t>
  </si>
  <si>
    <t>899331111</t>
  </si>
  <si>
    <t>Výšková úprava uličního vstupu nebo vpusti do 200 mm zvýšením poklopu</t>
  </si>
  <si>
    <t>1598271799</t>
  </si>
  <si>
    <t>916131213</t>
  </si>
  <si>
    <t>Osazení silničního obrubníku betonového se zřízením lože, s vyplněním a zatřením spár cementovou maltou stojatého s boční opěrou z betonu prostého, do lože z betonu prostého</t>
  </si>
  <si>
    <t>1617654211</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</si>
  <si>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</si>
  <si>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59217029</t>
  </si>
  <si>
    <t>obrubník betonový silniční nájezdový 1000x150x150mm</t>
  </si>
  <si>
    <t>1689610113</t>
  </si>
  <si>
    <t>462733211</t>
  </si>
  <si>
    <t>7,000*0,015</t>
  </si>
  <si>
    <t>-2031252348</t>
  </si>
  <si>
    <t>1919242724</t>
  </si>
  <si>
    <t>167,265*9 'Přepočtené koeficientem množství</t>
  </si>
  <si>
    <t>-604408871</t>
  </si>
  <si>
    <t>586697433</t>
  </si>
  <si>
    <t>-1491640176</t>
  </si>
  <si>
    <t>451183583</t>
  </si>
  <si>
    <t>043154000</t>
  </si>
  <si>
    <t>Zkoušky hutnicí</t>
  </si>
  <si>
    <t>398506048</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</si>
  <si>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</si>
  <si>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</si>
  <si>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</si>
  <si>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</si>
  <si>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i/>
        <sz val="8"/>
        <rFont val="Arial CE"/>
        <charset val="238"/>
      </rPr>
      <t xml:space="preserve">Rekapitulace rekonstrukce </t>
    </r>
    <r>
      <rPr>
        <sz val="8"/>
        <rFont val="Arial CE"/>
        <charset val="238"/>
      </rPr>
      <t>obsahuje sestavu Rekapitulace rekonstrukce a Rekapitulace objektů rekonstrukce a soupisů prací.</t>
    </r>
  </si>
  <si>
    <r>
      <t xml:space="preserve">V sestavě </t>
    </r>
    <r>
      <rPr>
        <b/>
        <sz val="8"/>
        <rFont val="Arial CE"/>
        <charset val="238"/>
      </rPr>
      <t>Rekapitulace rekonstrukce</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</si>
  <si>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</si>
  <si>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</si>
  <si>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rekonstrukce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</si>
  <si>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</si>
  <si>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</si>
  <si>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</si>
  <si>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</si>
  <si>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</si>
  <si>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</si>
  <si>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</si>
  <si>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</si>
  <si>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</si>
  <si>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</si>
  <si>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</si>
  <si>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</si>
  <si>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</si>
  <si>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</si>
  <si>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rekonstrukce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</si>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</sst>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9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41" fillId="0" borderId="1" xfId="0" applyFont="1" applyBorder="1" applyAlignment="1">
      <alignment horizontal="left" vertical="center" wrapTex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left" vertical="center"/>
    </xf>
    <xf numFmtId="0" fontId="40"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59"/>
  <sheetViews>
    <sheetView showGridLines="0" topLeftCell="A94" workbookViewId="0">
      <selection activeCell="E14" sqref="E14:AJ14"/>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34"/>
      <c r="AS2" s="334"/>
      <c r="AT2" s="334"/>
      <c r="AU2" s="334"/>
      <c r="AV2" s="334"/>
      <c r="AW2" s="334"/>
      <c r="AX2" s="334"/>
      <c r="AY2" s="334"/>
      <c r="AZ2" s="334"/>
      <c r="BA2" s="334"/>
      <c r="BB2" s="334"/>
      <c r="BC2" s="334"/>
      <c r="BD2" s="334"/>
      <c r="BE2" s="334"/>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5" t="s">
        <v>14</v>
      </c>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24"/>
      <c r="AQ5" s="24"/>
      <c r="AR5" s="22"/>
      <c r="BE5" s="362" t="s">
        <v>15</v>
      </c>
      <c r="BS5" s="19" t="s">
        <v>6</v>
      </c>
    </row>
    <row r="6" spans="1:74" s="1" customFormat="1" ht="36.950000000000003" customHeight="1">
      <c r="B6" s="23"/>
      <c r="C6" s="24"/>
      <c r="D6" s="30" t="s">
        <v>16</v>
      </c>
      <c r="E6" s="24"/>
      <c r="F6" s="24"/>
      <c r="G6" s="24"/>
      <c r="H6" s="24"/>
      <c r="I6" s="24"/>
      <c r="J6" s="24"/>
      <c r="K6" s="367" t="s">
        <v>17</v>
      </c>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24"/>
      <c r="AQ6" s="24"/>
      <c r="AR6" s="22"/>
      <c r="BE6" s="363"/>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63"/>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63"/>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3"/>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63"/>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19</v>
      </c>
      <c r="AO11" s="24"/>
      <c r="AP11" s="24"/>
      <c r="AQ11" s="24"/>
      <c r="AR11" s="22"/>
      <c r="BE11" s="363"/>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3"/>
      <c r="BS12" s="19" t="s">
        <v>6</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c r="AO13" s="24"/>
      <c r="AP13" s="24"/>
      <c r="AQ13" s="24"/>
      <c r="AR13" s="22"/>
      <c r="BE13" s="363"/>
      <c r="BS13" s="19" t="s">
        <v>6</v>
      </c>
    </row>
    <row r="14" spans="1:74" ht="12.75">
      <c r="B14" s="23"/>
      <c r="C14" s="24"/>
      <c r="D14" s="24"/>
      <c r="E14" s="368"/>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1" t="s">
        <v>29</v>
      </c>
      <c r="AL14" s="24"/>
      <c r="AM14" s="24"/>
      <c r="AN14" s="33"/>
      <c r="AO14" s="24"/>
      <c r="AP14" s="24"/>
      <c r="AQ14" s="24"/>
      <c r="AR14" s="22"/>
      <c r="BE14" s="363"/>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3"/>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63"/>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19</v>
      </c>
      <c r="AO17" s="24"/>
      <c r="AP17" s="24"/>
      <c r="AQ17" s="24"/>
      <c r="AR17" s="22"/>
      <c r="BE17" s="363"/>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3"/>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35</v>
      </c>
      <c r="AO19" s="24"/>
      <c r="AP19" s="24"/>
      <c r="AQ19" s="24"/>
      <c r="AR19" s="22"/>
      <c r="BE19" s="363"/>
      <c r="BS19" s="19" t="s">
        <v>6</v>
      </c>
    </row>
    <row r="20" spans="1:71" s="1" customFormat="1" ht="18.399999999999999"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37</v>
      </c>
      <c r="AO20" s="24"/>
      <c r="AP20" s="24"/>
      <c r="AQ20" s="24"/>
      <c r="AR20" s="22"/>
      <c r="BE20" s="363"/>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3"/>
    </row>
    <row r="22" spans="1:71" s="1" customFormat="1" ht="12" customHeight="1">
      <c r="B22" s="23"/>
      <c r="C22" s="24"/>
      <c r="D22" s="31"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3"/>
    </row>
    <row r="23" spans="1:71" s="1" customFormat="1" ht="47.25" customHeight="1">
      <c r="B23" s="23"/>
      <c r="C23" s="24"/>
      <c r="D23" s="24"/>
      <c r="E23" s="370" t="s">
        <v>39</v>
      </c>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24"/>
      <c r="AP23" s="24"/>
      <c r="AQ23" s="24"/>
      <c r="AR23" s="22"/>
      <c r="BE23" s="363"/>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3"/>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3"/>
    </row>
    <row r="26" spans="1:71" s="2" customFormat="1" ht="25.9" customHeight="1">
      <c r="A26" s="36"/>
      <c r="B26" s="37"/>
      <c r="C26" s="38"/>
      <c r="D26" s="39" t="s">
        <v>40</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1">
        <f>ROUND(AG54,2)</f>
        <v>0</v>
      </c>
      <c r="AL26" s="372"/>
      <c r="AM26" s="372"/>
      <c r="AN26" s="372"/>
      <c r="AO26" s="372"/>
      <c r="AP26" s="38"/>
      <c r="AQ26" s="38"/>
      <c r="AR26" s="41"/>
      <c r="BE26" s="363"/>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3"/>
    </row>
    <row r="28" spans="1:71" s="2" customFormat="1" ht="12.75">
      <c r="A28" s="36"/>
      <c r="B28" s="37"/>
      <c r="C28" s="38"/>
      <c r="D28" s="38"/>
      <c r="E28" s="38"/>
      <c r="F28" s="38"/>
      <c r="G28" s="38"/>
      <c r="H28" s="38"/>
      <c r="I28" s="38"/>
      <c r="J28" s="38"/>
      <c r="K28" s="38"/>
      <c r="L28" s="373" t="s">
        <v>41</v>
      </c>
      <c r="M28" s="373"/>
      <c r="N28" s="373"/>
      <c r="O28" s="373"/>
      <c r="P28" s="373"/>
      <c r="Q28" s="38"/>
      <c r="R28" s="38"/>
      <c r="S28" s="38"/>
      <c r="T28" s="38"/>
      <c r="U28" s="38"/>
      <c r="V28" s="38"/>
      <c r="W28" s="373" t="s">
        <v>42</v>
      </c>
      <c r="X28" s="373"/>
      <c r="Y28" s="373"/>
      <c r="Z28" s="373"/>
      <c r="AA28" s="373"/>
      <c r="AB28" s="373"/>
      <c r="AC28" s="373"/>
      <c r="AD28" s="373"/>
      <c r="AE28" s="373"/>
      <c r="AF28" s="38"/>
      <c r="AG28" s="38"/>
      <c r="AH28" s="38"/>
      <c r="AI28" s="38"/>
      <c r="AJ28" s="38"/>
      <c r="AK28" s="373" t="s">
        <v>43</v>
      </c>
      <c r="AL28" s="373"/>
      <c r="AM28" s="373"/>
      <c r="AN28" s="373"/>
      <c r="AO28" s="373"/>
      <c r="AP28" s="38"/>
      <c r="AQ28" s="38"/>
      <c r="AR28" s="41"/>
      <c r="BE28" s="363"/>
    </row>
    <row r="29" spans="1:71" s="3" customFormat="1" ht="14.45" customHeight="1">
      <c r="B29" s="42"/>
      <c r="C29" s="43"/>
      <c r="D29" s="31" t="s">
        <v>44</v>
      </c>
      <c r="E29" s="43"/>
      <c r="F29" s="31" t="s">
        <v>45</v>
      </c>
      <c r="G29" s="43"/>
      <c r="H29" s="43"/>
      <c r="I29" s="43"/>
      <c r="J29" s="43"/>
      <c r="K29" s="43"/>
      <c r="L29" s="351">
        <v>0.21</v>
      </c>
      <c r="M29" s="350"/>
      <c r="N29" s="350"/>
      <c r="O29" s="350"/>
      <c r="P29" s="350"/>
      <c r="Q29" s="43"/>
      <c r="R29" s="43"/>
      <c r="S29" s="43"/>
      <c r="T29" s="43"/>
      <c r="U29" s="43"/>
      <c r="V29" s="43"/>
      <c r="W29" s="349">
        <f>ROUND(AZ54, 2)</f>
        <v>0</v>
      </c>
      <c r="X29" s="350"/>
      <c r="Y29" s="350"/>
      <c r="Z29" s="350"/>
      <c r="AA29" s="350"/>
      <c r="AB29" s="350"/>
      <c r="AC29" s="350"/>
      <c r="AD29" s="350"/>
      <c r="AE29" s="350"/>
      <c r="AF29" s="43"/>
      <c r="AG29" s="43"/>
      <c r="AH29" s="43"/>
      <c r="AI29" s="43"/>
      <c r="AJ29" s="43"/>
      <c r="AK29" s="349">
        <f>ROUND(AV54, 2)</f>
        <v>0</v>
      </c>
      <c r="AL29" s="350"/>
      <c r="AM29" s="350"/>
      <c r="AN29" s="350"/>
      <c r="AO29" s="350"/>
      <c r="AP29" s="43"/>
      <c r="AQ29" s="43"/>
      <c r="AR29" s="44"/>
      <c r="BE29" s="364"/>
    </row>
    <row r="30" spans="1:71" s="3" customFormat="1" ht="14.45" customHeight="1">
      <c r="B30" s="42"/>
      <c r="C30" s="43"/>
      <c r="D30" s="43"/>
      <c r="E30" s="43"/>
      <c r="F30" s="31" t="s">
        <v>46</v>
      </c>
      <c r="G30" s="43"/>
      <c r="H30" s="43"/>
      <c r="I30" s="43"/>
      <c r="J30" s="43"/>
      <c r="K30" s="43"/>
      <c r="L30" s="351">
        <v>0.15</v>
      </c>
      <c r="M30" s="350"/>
      <c r="N30" s="350"/>
      <c r="O30" s="350"/>
      <c r="P30" s="350"/>
      <c r="Q30" s="43"/>
      <c r="R30" s="43"/>
      <c r="S30" s="43"/>
      <c r="T30" s="43"/>
      <c r="U30" s="43"/>
      <c r="V30" s="43"/>
      <c r="W30" s="349">
        <f>ROUND(BA54, 2)</f>
        <v>0</v>
      </c>
      <c r="X30" s="350"/>
      <c r="Y30" s="350"/>
      <c r="Z30" s="350"/>
      <c r="AA30" s="350"/>
      <c r="AB30" s="350"/>
      <c r="AC30" s="350"/>
      <c r="AD30" s="350"/>
      <c r="AE30" s="350"/>
      <c r="AF30" s="43"/>
      <c r="AG30" s="43"/>
      <c r="AH30" s="43"/>
      <c r="AI30" s="43"/>
      <c r="AJ30" s="43"/>
      <c r="AK30" s="349">
        <f>ROUND(AW54, 2)</f>
        <v>0</v>
      </c>
      <c r="AL30" s="350"/>
      <c r="AM30" s="350"/>
      <c r="AN30" s="350"/>
      <c r="AO30" s="350"/>
      <c r="AP30" s="43"/>
      <c r="AQ30" s="43"/>
      <c r="AR30" s="44"/>
      <c r="BE30" s="364"/>
    </row>
    <row r="31" spans="1:71" s="3" customFormat="1" ht="14.45" hidden="1" customHeight="1">
      <c r="B31" s="42"/>
      <c r="C31" s="43"/>
      <c r="D31" s="43"/>
      <c r="E31" s="43"/>
      <c r="F31" s="31" t="s">
        <v>47</v>
      </c>
      <c r="G31" s="43"/>
      <c r="H31" s="43"/>
      <c r="I31" s="43"/>
      <c r="J31" s="43"/>
      <c r="K31" s="43"/>
      <c r="L31" s="351">
        <v>0.21</v>
      </c>
      <c r="M31" s="350"/>
      <c r="N31" s="350"/>
      <c r="O31" s="350"/>
      <c r="P31" s="350"/>
      <c r="Q31" s="43"/>
      <c r="R31" s="43"/>
      <c r="S31" s="43"/>
      <c r="T31" s="43"/>
      <c r="U31" s="43"/>
      <c r="V31" s="43"/>
      <c r="W31" s="349">
        <f>ROUND(BB54, 2)</f>
        <v>0</v>
      </c>
      <c r="X31" s="350"/>
      <c r="Y31" s="350"/>
      <c r="Z31" s="350"/>
      <c r="AA31" s="350"/>
      <c r="AB31" s="350"/>
      <c r="AC31" s="350"/>
      <c r="AD31" s="350"/>
      <c r="AE31" s="350"/>
      <c r="AF31" s="43"/>
      <c r="AG31" s="43"/>
      <c r="AH31" s="43"/>
      <c r="AI31" s="43"/>
      <c r="AJ31" s="43"/>
      <c r="AK31" s="349">
        <v>0</v>
      </c>
      <c r="AL31" s="350"/>
      <c r="AM31" s="350"/>
      <c r="AN31" s="350"/>
      <c r="AO31" s="350"/>
      <c r="AP31" s="43"/>
      <c r="AQ31" s="43"/>
      <c r="AR31" s="44"/>
      <c r="BE31" s="364"/>
    </row>
    <row r="32" spans="1:71" s="3" customFormat="1" ht="14.45" hidden="1" customHeight="1">
      <c r="B32" s="42"/>
      <c r="C32" s="43"/>
      <c r="D32" s="43"/>
      <c r="E32" s="43"/>
      <c r="F32" s="31" t="s">
        <v>48</v>
      </c>
      <c r="G32" s="43"/>
      <c r="H32" s="43"/>
      <c r="I32" s="43"/>
      <c r="J32" s="43"/>
      <c r="K32" s="43"/>
      <c r="L32" s="351">
        <v>0.15</v>
      </c>
      <c r="M32" s="350"/>
      <c r="N32" s="350"/>
      <c r="O32" s="350"/>
      <c r="P32" s="350"/>
      <c r="Q32" s="43"/>
      <c r="R32" s="43"/>
      <c r="S32" s="43"/>
      <c r="T32" s="43"/>
      <c r="U32" s="43"/>
      <c r="V32" s="43"/>
      <c r="W32" s="349">
        <f>ROUND(BC54, 2)</f>
        <v>0</v>
      </c>
      <c r="X32" s="350"/>
      <c r="Y32" s="350"/>
      <c r="Z32" s="350"/>
      <c r="AA32" s="350"/>
      <c r="AB32" s="350"/>
      <c r="AC32" s="350"/>
      <c r="AD32" s="350"/>
      <c r="AE32" s="350"/>
      <c r="AF32" s="43"/>
      <c r="AG32" s="43"/>
      <c r="AH32" s="43"/>
      <c r="AI32" s="43"/>
      <c r="AJ32" s="43"/>
      <c r="AK32" s="349">
        <v>0</v>
      </c>
      <c r="AL32" s="350"/>
      <c r="AM32" s="350"/>
      <c r="AN32" s="350"/>
      <c r="AO32" s="350"/>
      <c r="AP32" s="43"/>
      <c r="AQ32" s="43"/>
      <c r="AR32" s="44"/>
      <c r="BE32" s="364"/>
    </row>
    <row r="33" spans="1:57" s="3" customFormat="1" ht="14.45" hidden="1" customHeight="1">
      <c r="B33" s="42"/>
      <c r="C33" s="43"/>
      <c r="D33" s="43"/>
      <c r="E33" s="43"/>
      <c r="F33" s="31" t="s">
        <v>49</v>
      </c>
      <c r="G33" s="43"/>
      <c r="H33" s="43"/>
      <c r="I33" s="43"/>
      <c r="J33" s="43"/>
      <c r="K33" s="43"/>
      <c r="L33" s="351">
        <v>0</v>
      </c>
      <c r="M33" s="350"/>
      <c r="N33" s="350"/>
      <c r="O33" s="350"/>
      <c r="P33" s="350"/>
      <c r="Q33" s="43"/>
      <c r="R33" s="43"/>
      <c r="S33" s="43"/>
      <c r="T33" s="43"/>
      <c r="U33" s="43"/>
      <c r="V33" s="43"/>
      <c r="W33" s="349">
        <f>ROUND(BD54, 2)</f>
        <v>0</v>
      </c>
      <c r="X33" s="350"/>
      <c r="Y33" s="350"/>
      <c r="Z33" s="350"/>
      <c r="AA33" s="350"/>
      <c r="AB33" s="350"/>
      <c r="AC33" s="350"/>
      <c r="AD33" s="350"/>
      <c r="AE33" s="350"/>
      <c r="AF33" s="43"/>
      <c r="AG33" s="43"/>
      <c r="AH33" s="43"/>
      <c r="AI33" s="43"/>
      <c r="AJ33" s="43"/>
      <c r="AK33" s="349">
        <v>0</v>
      </c>
      <c r="AL33" s="350"/>
      <c r="AM33" s="350"/>
      <c r="AN33" s="350"/>
      <c r="AO33" s="350"/>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50</v>
      </c>
      <c r="E35" s="47"/>
      <c r="F35" s="47"/>
      <c r="G35" s="47"/>
      <c r="H35" s="47"/>
      <c r="I35" s="47"/>
      <c r="J35" s="47"/>
      <c r="K35" s="47"/>
      <c r="L35" s="47"/>
      <c r="M35" s="47"/>
      <c r="N35" s="47"/>
      <c r="O35" s="47"/>
      <c r="P35" s="47"/>
      <c r="Q35" s="47"/>
      <c r="R35" s="47"/>
      <c r="S35" s="47"/>
      <c r="T35" s="48" t="s">
        <v>51</v>
      </c>
      <c r="U35" s="47"/>
      <c r="V35" s="47"/>
      <c r="W35" s="47"/>
      <c r="X35" s="352" t="s">
        <v>52</v>
      </c>
      <c r="Y35" s="353"/>
      <c r="Z35" s="353"/>
      <c r="AA35" s="353"/>
      <c r="AB35" s="353"/>
      <c r="AC35" s="47"/>
      <c r="AD35" s="47"/>
      <c r="AE35" s="47"/>
      <c r="AF35" s="47"/>
      <c r="AG35" s="47"/>
      <c r="AH35" s="47"/>
      <c r="AI35" s="47"/>
      <c r="AJ35" s="47"/>
      <c r="AK35" s="354">
        <f>SUM(AK26:AK33)</f>
        <v>0</v>
      </c>
      <c r="AL35" s="353"/>
      <c r="AM35" s="353"/>
      <c r="AN35" s="353"/>
      <c r="AO35" s="355"/>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53</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2020-08-01</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38" t="str">
        <f>K6</f>
        <v>Domov pro seniory Bukov - zpevněné plochy, zateplení fasády</v>
      </c>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Ústí nad Labem</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40" t="str">
        <f>IF(AN8= "","",AN8)</f>
        <v>13. 8. 2020</v>
      </c>
      <c r="AN47" s="340"/>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Domov pro seniory Bukov, příspěvk.org</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41" t="str">
        <f>IF(E17="","",E17)</f>
        <v/>
      </c>
      <c r="AN49" s="342"/>
      <c r="AO49" s="342"/>
      <c r="AP49" s="342"/>
      <c r="AQ49" s="38"/>
      <c r="AR49" s="41"/>
      <c r="AS49" s="343" t="s">
        <v>54</v>
      </c>
      <c r="AT49" s="344"/>
      <c r="AU49" s="62"/>
      <c r="AV49" s="62"/>
      <c r="AW49" s="62"/>
      <c r="AX49" s="62"/>
      <c r="AY49" s="62"/>
      <c r="AZ49" s="62"/>
      <c r="BA49" s="62"/>
      <c r="BB49" s="62"/>
      <c r="BC49" s="62"/>
      <c r="BD49" s="63"/>
      <c r="BE49" s="36"/>
    </row>
    <row r="50" spans="1:91" s="2" customFormat="1" ht="25.7" customHeight="1">
      <c r="A50" s="36"/>
      <c r="B50" s="37"/>
      <c r="C50" s="31" t="s">
        <v>30</v>
      </c>
      <c r="D50" s="38"/>
      <c r="E50" s="38"/>
      <c r="F50" s="38"/>
      <c r="G50" s="38"/>
      <c r="H50" s="38"/>
      <c r="I50" s="38"/>
      <c r="J50" s="38"/>
      <c r="K50" s="38"/>
      <c r="L50" s="54">
        <f>IF(E14= "Vyplň údaj","",E14)</f>
        <v>0</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41" t="str">
        <f>IF(E20="","",E20)</f>
        <v>STAVEBNÍ ROZPOČTY s.r.o.</v>
      </c>
      <c r="AN50" s="342"/>
      <c r="AO50" s="342"/>
      <c r="AP50" s="342"/>
      <c r="AQ50" s="38"/>
      <c r="AR50" s="41"/>
      <c r="AS50" s="345"/>
      <c r="AT50" s="346"/>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47"/>
      <c r="AT51" s="348"/>
      <c r="AU51" s="66"/>
      <c r="AV51" s="66"/>
      <c r="AW51" s="66"/>
      <c r="AX51" s="66"/>
      <c r="AY51" s="66"/>
      <c r="AZ51" s="66"/>
      <c r="BA51" s="66"/>
      <c r="BB51" s="66"/>
      <c r="BC51" s="66"/>
      <c r="BD51" s="67"/>
      <c r="BE51" s="36"/>
    </row>
    <row r="52" spans="1:91" s="2" customFormat="1" ht="29.25" customHeight="1">
      <c r="A52" s="36"/>
      <c r="B52" s="37"/>
      <c r="C52" s="356" t="s">
        <v>55</v>
      </c>
      <c r="D52" s="357"/>
      <c r="E52" s="357"/>
      <c r="F52" s="357"/>
      <c r="G52" s="357"/>
      <c r="H52" s="68"/>
      <c r="I52" s="358" t="s">
        <v>56</v>
      </c>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9" t="s">
        <v>57</v>
      </c>
      <c r="AH52" s="357"/>
      <c r="AI52" s="357"/>
      <c r="AJ52" s="357"/>
      <c r="AK52" s="357"/>
      <c r="AL52" s="357"/>
      <c r="AM52" s="357"/>
      <c r="AN52" s="358" t="s">
        <v>58</v>
      </c>
      <c r="AO52" s="357"/>
      <c r="AP52" s="357"/>
      <c r="AQ52" s="69" t="s">
        <v>59</v>
      </c>
      <c r="AR52" s="41"/>
      <c r="AS52" s="70" t="s">
        <v>60</v>
      </c>
      <c r="AT52" s="71" t="s">
        <v>61</v>
      </c>
      <c r="AU52" s="71" t="s">
        <v>62</v>
      </c>
      <c r="AV52" s="71" t="s">
        <v>63</v>
      </c>
      <c r="AW52" s="71" t="s">
        <v>64</v>
      </c>
      <c r="AX52" s="71" t="s">
        <v>65</v>
      </c>
      <c r="AY52" s="71" t="s">
        <v>66</v>
      </c>
      <c r="AZ52" s="71" t="s">
        <v>67</v>
      </c>
      <c r="BA52" s="71" t="s">
        <v>68</v>
      </c>
      <c r="BB52" s="71" t="s">
        <v>69</v>
      </c>
      <c r="BC52" s="71" t="s">
        <v>70</v>
      </c>
      <c r="BD52" s="72" t="s">
        <v>71</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72</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0">
        <f>ROUND(SUM(AG55:AG57),2)</f>
        <v>0</v>
      </c>
      <c r="AH54" s="360"/>
      <c r="AI54" s="360"/>
      <c r="AJ54" s="360"/>
      <c r="AK54" s="360"/>
      <c r="AL54" s="360"/>
      <c r="AM54" s="360"/>
      <c r="AN54" s="361">
        <f>SUM(AG54,AT54)</f>
        <v>0</v>
      </c>
      <c r="AO54" s="361"/>
      <c r="AP54" s="361"/>
      <c r="AQ54" s="80" t="s">
        <v>19</v>
      </c>
      <c r="AR54" s="81"/>
      <c r="AS54" s="82">
        <f>ROUND(SUM(AS55:AS57),2)</f>
        <v>0</v>
      </c>
      <c r="AT54" s="83">
        <f>ROUND(SUM(AV54:AW54),2)</f>
        <v>0</v>
      </c>
      <c r="AU54" s="84">
        <f>ROUND(SUM(AU55:AU57),5)</f>
        <v>0</v>
      </c>
      <c r="AV54" s="83">
        <f>ROUND(AZ54*L29,2)</f>
        <v>0</v>
      </c>
      <c r="AW54" s="83">
        <f>ROUND(BA54*L30,2)</f>
        <v>0</v>
      </c>
      <c r="AX54" s="83">
        <f>ROUND(BB54*L29,2)</f>
        <v>0</v>
      </c>
      <c r="AY54" s="83">
        <f>ROUND(BC54*L30,2)</f>
        <v>0</v>
      </c>
      <c r="AZ54" s="83">
        <f>ROUND(SUM(AZ55:AZ57),2)</f>
        <v>0</v>
      </c>
      <c r="BA54" s="83">
        <f>ROUND(SUM(BA55:BA57),2)</f>
        <v>0</v>
      </c>
      <c r="BB54" s="83">
        <f>ROUND(SUM(BB55:BB57),2)</f>
        <v>0</v>
      </c>
      <c r="BC54" s="83">
        <f>ROUND(SUM(BC55:BC57),2)</f>
        <v>0</v>
      </c>
      <c r="BD54" s="85">
        <f>ROUND(SUM(BD55:BD57),2)</f>
        <v>0</v>
      </c>
      <c r="BS54" s="86" t="s">
        <v>73</v>
      </c>
      <c r="BT54" s="86" t="s">
        <v>74</v>
      </c>
      <c r="BU54" s="87" t="s">
        <v>75</v>
      </c>
      <c r="BV54" s="86" t="s">
        <v>76</v>
      </c>
      <c r="BW54" s="86" t="s">
        <v>5</v>
      </c>
      <c r="BX54" s="86" t="s">
        <v>77</v>
      </c>
      <c r="CL54" s="86" t="s">
        <v>19</v>
      </c>
    </row>
    <row r="55" spans="1:91" s="7" customFormat="1" ht="16.5" customHeight="1">
      <c r="A55" s="88" t="s">
        <v>78</v>
      </c>
      <c r="B55" s="89"/>
      <c r="C55" s="90"/>
      <c r="D55" s="337" t="s">
        <v>79</v>
      </c>
      <c r="E55" s="337"/>
      <c r="F55" s="337"/>
      <c r="G55" s="337"/>
      <c r="H55" s="337"/>
      <c r="I55" s="91"/>
      <c r="J55" s="337" t="s">
        <v>80</v>
      </c>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5">
        <f>'SO 01 - Fasáda - budova C'!J30</f>
        <v>0</v>
      </c>
      <c r="AH55" s="336"/>
      <c r="AI55" s="336"/>
      <c r="AJ55" s="336"/>
      <c r="AK55" s="336"/>
      <c r="AL55" s="336"/>
      <c r="AM55" s="336"/>
      <c r="AN55" s="335">
        <f>SUM(AG55,AT55)</f>
        <v>0</v>
      </c>
      <c r="AO55" s="336"/>
      <c r="AP55" s="336"/>
      <c r="AQ55" s="92" t="s">
        <v>81</v>
      </c>
      <c r="AR55" s="93"/>
      <c r="AS55" s="94">
        <v>0</v>
      </c>
      <c r="AT55" s="95">
        <f>ROUND(SUM(AV55:AW55),2)</f>
        <v>0</v>
      </c>
      <c r="AU55" s="96">
        <f>'SO 01 - Fasáda - budova C'!P93</f>
        <v>0</v>
      </c>
      <c r="AV55" s="95">
        <f>'SO 01 - Fasáda - budova C'!J33</f>
        <v>0</v>
      </c>
      <c r="AW55" s="95">
        <f>'SO 01 - Fasáda - budova C'!J34</f>
        <v>0</v>
      </c>
      <c r="AX55" s="95">
        <f>'SO 01 - Fasáda - budova C'!J35</f>
        <v>0</v>
      </c>
      <c r="AY55" s="95">
        <f>'SO 01 - Fasáda - budova C'!J36</f>
        <v>0</v>
      </c>
      <c r="AZ55" s="95">
        <f>'SO 01 - Fasáda - budova C'!F33</f>
        <v>0</v>
      </c>
      <c r="BA55" s="95">
        <f>'SO 01 - Fasáda - budova C'!F34</f>
        <v>0</v>
      </c>
      <c r="BB55" s="95">
        <f>'SO 01 - Fasáda - budova C'!F35</f>
        <v>0</v>
      </c>
      <c r="BC55" s="95">
        <f>'SO 01 - Fasáda - budova C'!F36</f>
        <v>0</v>
      </c>
      <c r="BD55" s="97">
        <f>'SO 01 - Fasáda - budova C'!F37</f>
        <v>0</v>
      </c>
      <c r="BT55" s="98" t="s">
        <v>82</v>
      </c>
      <c r="BV55" s="98" t="s">
        <v>76</v>
      </c>
      <c r="BW55" s="98" t="s">
        <v>83</v>
      </c>
      <c r="BX55" s="98" t="s">
        <v>5</v>
      </c>
      <c r="CL55" s="98" t="s">
        <v>19</v>
      </c>
      <c r="CM55" s="98" t="s">
        <v>82</v>
      </c>
    </row>
    <row r="56" spans="1:91" s="7" customFormat="1" ht="24.75" customHeight="1">
      <c r="A56" s="88" t="s">
        <v>78</v>
      </c>
      <c r="B56" s="89"/>
      <c r="C56" s="90"/>
      <c r="D56" s="337" t="s">
        <v>84</v>
      </c>
      <c r="E56" s="337"/>
      <c r="F56" s="337"/>
      <c r="G56" s="337"/>
      <c r="H56" s="337"/>
      <c r="I56" s="91"/>
      <c r="J56" s="337" t="s">
        <v>85</v>
      </c>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5">
        <f>'SO 02 - Odstranění travní...'!J30</f>
        <v>0</v>
      </c>
      <c r="AH56" s="336"/>
      <c r="AI56" s="336"/>
      <c r="AJ56" s="336"/>
      <c r="AK56" s="336"/>
      <c r="AL56" s="336"/>
      <c r="AM56" s="336"/>
      <c r="AN56" s="335">
        <f>SUM(AG56,AT56)</f>
        <v>0</v>
      </c>
      <c r="AO56" s="336"/>
      <c r="AP56" s="336"/>
      <c r="AQ56" s="92" t="s">
        <v>81</v>
      </c>
      <c r="AR56" s="93"/>
      <c r="AS56" s="94">
        <v>0</v>
      </c>
      <c r="AT56" s="95">
        <f>ROUND(SUM(AV56:AW56),2)</f>
        <v>0</v>
      </c>
      <c r="AU56" s="96">
        <f>'SO 02 - Odstranění travní...'!P89</f>
        <v>0</v>
      </c>
      <c r="AV56" s="95">
        <f>'SO 02 - Odstranění travní...'!J33</f>
        <v>0</v>
      </c>
      <c r="AW56" s="95">
        <f>'SO 02 - Odstranění travní...'!J34</f>
        <v>0</v>
      </c>
      <c r="AX56" s="95">
        <f>'SO 02 - Odstranění travní...'!J35</f>
        <v>0</v>
      </c>
      <c r="AY56" s="95">
        <f>'SO 02 - Odstranění travní...'!J36</f>
        <v>0</v>
      </c>
      <c r="AZ56" s="95">
        <f>'SO 02 - Odstranění travní...'!F33</f>
        <v>0</v>
      </c>
      <c r="BA56" s="95">
        <f>'SO 02 - Odstranění travní...'!F34</f>
        <v>0</v>
      </c>
      <c r="BB56" s="95">
        <f>'SO 02 - Odstranění travní...'!F35</f>
        <v>0</v>
      </c>
      <c r="BC56" s="95">
        <f>'SO 02 - Odstranění travní...'!F36</f>
        <v>0</v>
      </c>
      <c r="BD56" s="97">
        <f>'SO 02 - Odstranění travní...'!F37</f>
        <v>0</v>
      </c>
      <c r="BT56" s="98" t="s">
        <v>82</v>
      </c>
      <c r="BV56" s="98" t="s">
        <v>76</v>
      </c>
      <c r="BW56" s="98" t="s">
        <v>86</v>
      </c>
      <c r="BX56" s="98" t="s">
        <v>5</v>
      </c>
      <c r="CL56" s="98" t="s">
        <v>19</v>
      </c>
      <c r="CM56" s="98" t="s">
        <v>82</v>
      </c>
    </row>
    <row r="57" spans="1:91" s="7" customFormat="1" ht="24.75" customHeight="1">
      <c r="A57" s="88" t="s">
        <v>78</v>
      </c>
      <c r="B57" s="89"/>
      <c r="C57" s="90"/>
      <c r="D57" s="337" t="s">
        <v>87</v>
      </c>
      <c r="E57" s="337"/>
      <c r="F57" s="337"/>
      <c r="G57" s="337"/>
      <c r="H57" s="337"/>
      <c r="I57" s="91"/>
      <c r="J57" s="337" t="s">
        <v>88</v>
      </c>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5">
        <f>'SO 03 - Výměna zámkové dl...'!J30</f>
        <v>0</v>
      </c>
      <c r="AH57" s="336"/>
      <c r="AI57" s="336"/>
      <c r="AJ57" s="336"/>
      <c r="AK57" s="336"/>
      <c r="AL57" s="336"/>
      <c r="AM57" s="336"/>
      <c r="AN57" s="335">
        <f>SUM(AG57,AT57)</f>
        <v>0</v>
      </c>
      <c r="AO57" s="336"/>
      <c r="AP57" s="336"/>
      <c r="AQ57" s="92" t="s">
        <v>81</v>
      </c>
      <c r="AR57" s="93"/>
      <c r="AS57" s="99">
        <v>0</v>
      </c>
      <c r="AT57" s="100">
        <f>ROUND(SUM(AV57:AW57),2)</f>
        <v>0</v>
      </c>
      <c r="AU57" s="101">
        <f>'SO 03 - Výměna zámkové dl...'!P89</f>
        <v>0</v>
      </c>
      <c r="AV57" s="100">
        <f>'SO 03 - Výměna zámkové dl...'!J33</f>
        <v>0</v>
      </c>
      <c r="AW57" s="100">
        <f>'SO 03 - Výměna zámkové dl...'!J34</f>
        <v>0</v>
      </c>
      <c r="AX57" s="100">
        <f>'SO 03 - Výměna zámkové dl...'!J35</f>
        <v>0</v>
      </c>
      <c r="AY57" s="100">
        <f>'SO 03 - Výměna zámkové dl...'!J36</f>
        <v>0</v>
      </c>
      <c r="AZ57" s="100">
        <f>'SO 03 - Výměna zámkové dl...'!F33</f>
        <v>0</v>
      </c>
      <c r="BA57" s="100">
        <f>'SO 03 - Výměna zámkové dl...'!F34</f>
        <v>0</v>
      </c>
      <c r="BB57" s="100">
        <f>'SO 03 - Výměna zámkové dl...'!F35</f>
        <v>0</v>
      </c>
      <c r="BC57" s="100">
        <f>'SO 03 - Výměna zámkové dl...'!F36</f>
        <v>0</v>
      </c>
      <c r="BD57" s="102">
        <f>'SO 03 - Výměna zámkové dl...'!F37</f>
        <v>0</v>
      </c>
      <c r="BT57" s="98" t="s">
        <v>82</v>
      </c>
      <c r="BV57" s="98" t="s">
        <v>76</v>
      </c>
      <c r="BW57" s="98" t="s">
        <v>89</v>
      </c>
      <c r="BX57" s="98" t="s">
        <v>5</v>
      </c>
      <c r="CL57" s="98" t="s">
        <v>19</v>
      </c>
      <c r="CM57" s="98" t="s">
        <v>90</v>
      </c>
    </row>
    <row r="58" spans="1:91" s="2" customFormat="1" ht="30" customHeight="1">
      <c r="A58" s="36"/>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41"/>
      <c r="AS58" s="36"/>
      <c r="AT58" s="36"/>
      <c r="AU58" s="36"/>
      <c r="AV58" s="36"/>
      <c r="AW58" s="36"/>
      <c r="AX58" s="36"/>
      <c r="AY58" s="36"/>
      <c r="AZ58" s="36"/>
      <c r="BA58" s="36"/>
      <c r="BB58" s="36"/>
      <c r="BC58" s="36"/>
      <c r="BD58" s="36"/>
      <c r="BE58" s="36"/>
    </row>
    <row r="59" spans="1:91" s="2" customFormat="1" ht="6.95" customHeight="1">
      <c r="A59" s="36"/>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41"/>
      <c r="AS59" s="36"/>
      <c r="AT59" s="36"/>
      <c r="AU59" s="36"/>
      <c r="AV59" s="36"/>
      <c r="AW59" s="36"/>
      <c r="AX59" s="36"/>
      <c r="AY59" s="36"/>
      <c r="AZ59" s="36"/>
      <c r="BA59" s="36"/>
      <c r="BB59" s="36"/>
      <c r="BC59" s="36"/>
      <c r="BD59" s="36"/>
      <c r="BE59" s="36"/>
    </row>
  </sheetData>
  <sheetProtection sheet="1" objects="1" scenarios="1" formatColumns="0" formatRows="0"/>
  <mergeCells count="50">
    <mergeCell ref="AK30:AO30"/>
    <mergeCell ref="L30:P30"/>
    <mergeCell ref="W31:AE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AR2:BE2"/>
    <mergeCell ref="AN56:AP56"/>
    <mergeCell ref="AG56:AM56"/>
    <mergeCell ref="D56:H56"/>
    <mergeCell ref="J56:AF56"/>
    <mergeCell ref="L45:AO45"/>
    <mergeCell ref="AM47:AN47"/>
    <mergeCell ref="AM49:AP49"/>
    <mergeCell ref="AS49:AT51"/>
    <mergeCell ref="AM50:AP50"/>
    <mergeCell ref="W33:AE33"/>
    <mergeCell ref="AK33:AO33"/>
    <mergeCell ref="L33:P33"/>
    <mergeCell ref="X35:AB35"/>
    <mergeCell ref="AK35:AO35"/>
    <mergeCell ref="AK31:AO31"/>
  </mergeCells>
  <hyperlinks>
    <hyperlink ref="A55" location="'SO 01 - Fasáda - budova C'!C2" display="/"/>
    <hyperlink ref="A56" location="'SO 02 - Odstranění travní...'!C2" display="/"/>
    <hyperlink ref="A57" location="'SO 03 - Výměna zámkové dl...'!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33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4"/>
      <c r="M2" s="334"/>
      <c r="N2" s="334"/>
      <c r="O2" s="334"/>
      <c r="P2" s="334"/>
      <c r="Q2" s="334"/>
      <c r="R2" s="334"/>
      <c r="S2" s="334"/>
      <c r="T2" s="334"/>
      <c r="U2" s="334"/>
      <c r="V2" s="334"/>
      <c r="AT2" s="19" t="s">
        <v>83</v>
      </c>
    </row>
    <row r="3" spans="1:46" s="1" customFormat="1" ht="6.95" customHeight="1">
      <c r="B3" s="103"/>
      <c r="C3" s="104"/>
      <c r="D3" s="104"/>
      <c r="E3" s="104"/>
      <c r="F3" s="104"/>
      <c r="G3" s="104"/>
      <c r="H3" s="104"/>
      <c r="I3" s="104"/>
      <c r="J3" s="104"/>
      <c r="K3" s="104"/>
      <c r="L3" s="22"/>
      <c r="AT3" s="19" t="s">
        <v>82</v>
      </c>
    </row>
    <row r="4" spans="1:46" s="1" customFormat="1" ht="24.95" customHeight="1">
      <c r="B4" s="22"/>
      <c r="D4" s="105" t="s">
        <v>91</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zakázky'!K6</f>
        <v>Domov pro seniory Bukov - zpevněné plochy, zateplení fasády</v>
      </c>
      <c r="F7" s="378"/>
      <c r="G7" s="378"/>
      <c r="H7" s="378"/>
      <c r="L7" s="22"/>
    </row>
    <row r="8" spans="1:46" s="2" customFormat="1" ht="12" customHeight="1">
      <c r="A8" s="36"/>
      <c r="B8" s="41"/>
      <c r="C8" s="36"/>
      <c r="D8" s="107" t="s">
        <v>92</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93</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zakázky'!AN8</f>
        <v>13. 8. 2020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27</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26</v>
      </c>
      <c r="J17" s="32">
        <f>'Rekapitulace zakázky'!AN13</f>
        <v>0</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f>'Rekapitulace zakázky'!E14</f>
        <v>0</v>
      </c>
      <c r="F18" s="382"/>
      <c r="G18" s="382"/>
      <c r="H18" s="382"/>
      <c r="I18" s="107" t="s">
        <v>29</v>
      </c>
      <c r="J18" s="32">
        <f>'Rekapitulace zakázky'!AN14</f>
        <v>0</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tr">
        <f>IF('Rekapitulace zakázky'!AN16="","",'Rekapitulace zakázky'!AN16)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zakázky'!E17="","",'Rekapitulace zakázky'!E17)</f>
        <v xml:space="preserve"> </v>
      </c>
      <c r="F21" s="36"/>
      <c r="G21" s="36"/>
      <c r="H21" s="36"/>
      <c r="I21" s="107" t="s">
        <v>29</v>
      </c>
      <c r="J21" s="109" t="str">
        <f>IF('Rekapitulace zakázky'!AN17="","",'Rekapitulace zakázky'!AN17)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26</v>
      </c>
      <c r="J23" s="109" t="s">
        <v>35</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36</v>
      </c>
      <c r="F24" s="36"/>
      <c r="G24" s="36"/>
      <c r="H24" s="36"/>
      <c r="I24" s="107" t="s">
        <v>29</v>
      </c>
      <c r="J24" s="109" t="s">
        <v>37</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38</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3" t="s">
        <v>39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40</v>
      </c>
      <c r="E30" s="36"/>
      <c r="F30" s="36"/>
      <c r="G30" s="36"/>
      <c r="H30" s="36"/>
      <c r="I30" s="36"/>
      <c r="J30" s="116">
        <f>ROUND(J93,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42</v>
      </c>
      <c r="G32" s="36"/>
      <c r="H32" s="36"/>
      <c r="I32" s="117" t="s">
        <v>41</v>
      </c>
      <c r="J32" s="117" t="s">
        <v>43</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44</v>
      </c>
      <c r="E33" s="107" t="s">
        <v>45</v>
      </c>
      <c r="F33" s="119">
        <f>ROUND((SUM(BE93:BE330)),  2)</f>
        <v>0</v>
      </c>
      <c r="G33" s="36"/>
      <c r="H33" s="36"/>
      <c r="I33" s="120">
        <v>0.21</v>
      </c>
      <c r="J33" s="119">
        <f>ROUND(((SUM(BE93:BE330))*I33),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46</v>
      </c>
      <c r="F34" s="119">
        <f>ROUND((SUM(BF93:BF330)),  2)</f>
        <v>0</v>
      </c>
      <c r="G34" s="36"/>
      <c r="H34" s="36"/>
      <c r="I34" s="120">
        <v>0.15</v>
      </c>
      <c r="J34" s="119">
        <f>ROUND(((SUM(BF93:BF330))*I34),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47</v>
      </c>
      <c r="F35" s="119">
        <f>ROUND((SUM(BG93:BG330)),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48</v>
      </c>
      <c r="F36" s="119">
        <f>ROUND((SUM(BH93:BH330)),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49</v>
      </c>
      <c r="F37" s="119">
        <f>ROUND((SUM(BI93:BI330)),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50</v>
      </c>
      <c r="E39" s="123"/>
      <c r="F39" s="123"/>
      <c r="G39" s="124" t="s">
        <v>51</v>
      </c>
      <c r="H39" s="125" t="s">
        <v>52</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94</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Domov pro seniory Bukov - zpevněné plochy, zateplení fasády</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92</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38" t="str">
        <f>E9</f>
        <v>SO 01 - Fasáda - budova C</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Ústí nad Labem</v>
      </c>
      <c r="G52" s="38"/>
      <c r="H52" s="38"/>
      <c r="I52" s="31" t="s">
        <v>23</v>
      </c>
      <c r="J52" s="61" t="str">
        <f>IF(J12="","",J12)</f>
        <v>13. 8. 2020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Domov pro seniory Bukov, příspěvk.org</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25.7" customHeight="1">
      <c r="A55" s="36"/>
      <c r="B55" s="37"/>
      <c r="C55" s="31" t="s">
        <v>30</v>
      </c>
      <c r="D55" s="38"/>
      <c r="E55" s="38"/>
      <c r="F55" s="29">
        <f>IF(E18="","",E18)</f>
        <v>0</v>
      </c>
      <c r="G55" s="38"/>
      <c r="H55" s="38"/>
      <c r="I55" s="31" t="s">
        <v>34</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95</v>
      </c>
      <c r="D57" s="133"/>
      <c r="E57" s="133"/>
      <c r="F57" s="133"/>
      <c r="G57" s="133"/>
      <c r="H57" s="133"/>
      <c r="I57" s="133"/>
      <c r="J57" s="134" t="s">
        <v>96</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72</v>
      </c>
      <c r="D59" s="38"/>
      <c r="E59" s="38"/>
      <c r="F59" s="38"/>
      <c r="G59" s="38"/>
      <c r="H59" s="38"/>
      <c r="I59" s="38"/>
      <c r="J59" s="79">
        <f>J93</f>
        <v>0</v>
      </c>
      <c r="K59" s="38"/>
      <c r="L59" s="108"/>
      <c r="S59" s="36"/>
      <c r="T59" s="36"/>
      <c r="U59" s="36"/>
      <c r="V59" s="36"/>
      <c r="W59" s="36"/>
      <c r="X59" s="36"/>
      <c r="Y59" s="36"/>
      <c r="Z59" s="36"/>
      <c r="AA59" s="36"/>
      <c r="AB59" s="36"/>
      <c r="AC59" s="36"/>
      <c r="AD59" s="36"/>
      <c r="AE59" s="36"/>
      <c r="AU59" s="19" t="s">
        <v>97</v>
      </c>
    </row>
    <row r="60" spans="1:47" s="9" customFormat="1" ht="24.95" customHeight="1">
      <c r="B60" s="136"/>
      <c r="C60" s="137"/>
      <c r="D60" s="138" t="s">
        <v>98</v>
      </c>
      <c r="E60" s="139"/>
      <c r="F60" s="139"/>
      <c r="G60" s="139"/>
      <c r="H60" s="139"/>
      <c r="I60" s="139"/>
      <c r="J60" s="140">
        <f>J94</f>
        <v>0</v>
      </c>
      <c r="K60" s="137"/>
      <c r="L60" s="141"/>
    </row>
    <row r="61" spans="1:47" s="10" customFormat="1" ht="19.899999999999999" customHeight="1">
      <c r="B61" s="142"/>
      <c r="C61" s="143"/>
      <c r="D61" s="144" t="s">
        <v>99</v>
      </c>
      <c r="E61" s="145"/>
      <c r="F61" s="145"/>
      <c r="G61" s="145"/>
      <c r="H61" s="145"/>
      <c r="I61" s="145"/>
      <c r="J61" s="146">
        <f>J95</f>
        <v>0</v>
      </c>
      <c r="K61" s="143"/>
      <c r="L61" s="147"/>
    </row>
    <row r="62" spans="1:47" s="10" customFormat="1" ht="19.899999999999999" customHeight="1">
      <c r="B62" s="142"/>
      <c r="C62" s="143"/>
      <c r="D62" s="144" t="s">
        <v>100</v>
      </c>
      <c r="E62" s="145"/>
      <c r="F62" s="145"/>
      <c r="G62" s="145"/>
      <c r="H62" s="145"/>
      <c r="I62" s="145"/>
      <c r="J62" s="146">
        <f>J230</f>
        <v>0</v>
      </c>
      <c r="K62" s="143"/>
      <c r="L62" s="147"/>
    </row>
    <row r="63" spans="1:47" s="10" customFormat="1" ht="19.899999999999999" customHeight="1">
      <c r="B63" s="142"/>
      <c r="C63" s="143"/>
      <c r="D63" s="144" t="s">
        <v>101</v>
      </c>
      <c r="E63" s="145"/>
      <c r="F63" s="145"/>
      <c r="G63" s="145"/>
      <c r="H63" s="145"/>
      <c r="I63" s="145"/>
      <c r="J63" s="146">
        <f>J265</f>
        <v>0</v>
      </c>
      <c r="K63" s="143"/>
      <c r="L63" s="147"/>
    </row>
    <row r="64" spans="1:47" s="10" customFormat="1" ht="19.899999999999999" customHeight="1">
      <c r="B64" s="142"/>
      <c r="C64" s="143"/>
      <c r="D64" s="144" t="s">
        <v>102</v>
      </c>
      <c r="E64" s="145"/>
      <c r="F64" s="145"/>
      <c r="G64" s="145"/>
      <c r="H64" s="145"/>
      <c r="I64" s="145"/>
      <c r="J64" s="146">
        <f>J275</f>
        <v>0</v>
      </c>
      <c r="K64" s="143"/>
      <c r="L64" s="147"/>
    </row>
    <row r="65" spans="1:31" s="9" customFormat="1" ht="24.95" customHeight="1">
      <c r="B65" s="136"/>
      <c r="C65" s="137"/>
      <c r="D65" s="138" t="s">
        <v>103</v>
      </c>
      <c r="E65" s="139"/>
      <c r="F65" s="139"/>
      <c r="G65" s="139"/>
      <c r="H65" s="139"/>
      <c r="I65" s="139"/>
      <c r="J65" s="140">
        <f>J278</f>
        <v>0</v>
      </c>
      <c r="K65" s="137"/>
      <c r="L65" s="141"/>
    </row>
    <row r="66" spans="1:31" s="10" customFormat="1" ht="19.899999999999999" customHeight="1">
      <c r="B66" s="142"/>
      <c r="C66" s="143"/>
      <c r="D66" s="144" t="s">
        <v>104</v>
      </c>
      <c r="E66" s="145"/>
      <c r="F66" s="145"/>
      <c r="G66" s="145"/>
      <c r="H66" s="145"/>
      <c r="I66" s="145"/>
      <c r="J66" s="146">
        <f>J279</f>
        <v>0</v>
      </c>
      <c r="K66" s="143"/>
      <c r="L66" s="147"/>
    </row>
    <row r="67" spans="1:31" s="10" customFormat="1" ht="19.899999999999999" customHeight="1">
      <c r="B67" s="142"/>
      <c r="C67" s="143"/>
      <c r="D67" s="144" t="s">
        <v>105</v>
      </c>
      <c r="E67" s="145"/>
      <c r="F67" s="145"/>
      <c r="G67" s="145"/>
      <c r="H67" s="145"/>
      <c r="I67" s="145"/>
      <c r="J67" s="146">
        <f>J299</f>
        <v>0</v>
      </c>
      <c r="K67" s="143"/>
      <c r="L67" s="147"/>
    </row>
    <row r="68" spans="1:31" s="10" customFormat="1" ht="19.899999999999999" customHeight="1">
      <c r="B68" s="142"/>
      <c r="C68" s="143"/>
      <c r="D68" s="144" t="s">
        <v>106</v>
      </c>
      <c r="E68" s="145"/>
      <c r="F68" s="145"/>
      <c r="G68" s="145"/>
      <c r="H68" s="145"/>
      <c r="I68" s="145"/>
      <c r="J68" s="146">
        <f>J311</f>
        <v>0</v>
      </c>
      <c r="K68" s="143"/>
      <c r="L68" s="147"/>
    </row>
    <row r="69" spans="1:31" s="9" customFormat="1" ht="24.95" customHeight="1">
      <c r="B69" s="136"/>
      <c r="C69" s="137"/>
      <c r="D69" s="138" t="s">
        <v>107</v>
      </c>
      <c r="E69" s="139"/>
      <c r="F69" s="139"/>
      <c r="G69" s="139"/>
      <c r="H69" s="139"/>
      <c r="I69" s="139"/>
      <c r="J69" s="140">
        <f>J316</f>
        <v>0</v>
      </c>
      <c r="K69" s="137"/>
      <c r="L69" s="141"/>
    </row>
    <row r="70" spans="1:31" s="9" customFormat="1" ht="24.95" customHeight="1">
      <c r="B70" s="136"/>
      <c r="C70" s="137"/>
      <c r="D70" s="138" t="s">
        <v>108</v>
      </c>
      <c r="E70" s="139"/>
      <c r="F70" s="139"/>
      <c r="G70" s="139"/>
      <c r="H70" s="139"/>
      <c r="I70" s="139"/>
      <c r="J70" s="140">
        <f>J321</f>
        <v>0</v>
      </c>
      <c r="K70" s="137"/>
      <c r="L70" s="141"/>
    </row>
    <row r="71" spans="1:31" s="10" customFormat="1" ht="19.899999999999999" customHeight="1">
      <c r="B71" s="142"/>
      <c r="C71" s="143"/>
      <c r="D71" s="144" t="s">
        <v>109</v>
      </c>
      <c r="E71" s="145"/>
      <c r="F71" s="145"/>
      <c r="G71" s="145"/>
      <c r="H71" s="145"/>
      <c r="I71" s="145"/>
      <c r="J71" s="146">
        <f>J322</f>
        <v>0</v>
      </c>
      <c r="K71" s="143"/>
      <c r="L71" s="147"/>
    </row>
    <row r="72" spans="1:31" s="10" customFormat="1" ht="19.899999999999999" customHeight="1">
      <c r="B72" s="142"/>
      <c r="C72" s="143"/>
      <c r="D72" s="144" t="s">
        <v>110</v>
      </c>
      <c r="E72" s="145"/>
      <c r="F72" s="145"/>
      <c r="G72" s="145"/>
      <c r="H72" s="145"/>
      <c r="I72" s="145"/>
      <c r="J72" s="146">
        <f>J325</f>
        <v>0</v>
      </c>
      <c r="K72" s="143"/>
      <c r="L72" s="147"/>
    </row>
    <row r="73" spans="1:31" s="10" customFormat="1" ht="19.899999999999999" customHeight="1">
      <c r="B73" s="142"/>
      <c r="C73" s="143"/>
      <c r="D73" s="144" t="s">
        <v>111</v>
      </c>
      <c r="E73" s="145"/>
      <c r="F73" s="145"/>
      <c r="G73" s="145"/>
      <c r="H73" s="145"/>
      <c r="I73" s="145"/>
      <c r="J73" s="146">
        <f>J329</f>
        <v>0</v>
      </c>
      <c r="K73" s="143"/>
      <c r="L73" s="147"/>
    </row>
    <row r="74" spans="1:31" s="2" customFormat="1" ht="21.7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6.95" customHeight="1">
      <c r="A75" s="36"/>
      <c r="B75" s="49"/>
      <c r="C75" s="50"/>
      <c r="D75" s="50"/>
      <c r="E75" s="50"/>
      <c r="F75" s="50"/>
      <c r="G75" s="50"/>
      <c r="H75" s="50"/>
      <c r="I75" s="50"/>
      <c r="J75" s="50"/>
      <c r="K75" s="50"/>
      <c r="L75" s="108"/>
      <c r="S75" s="36"/>
      <c r="T75" s="36"/>
      <c r="U75" s="36"/>
      <c r="V75" s="36"/>
      <c r="W75" s="36"/>
      <c r="X75" s="36"/>
      <c r="Y75" s="36"/>
      <c r="Z75" s="36"/>
      <c r="AA75" s="36"/>
      <c r="AB75" s="36"/>
      <c r="AC75" s="36"/>
      <c r="AD75" s="36"/>
      <c r="AE75" s="36"/>
    </row>
    <row r="79" spans="1:31" s="2" customFormat="1" ht="6.95" customHeight="1">
      <c r="A79" s="36"/>
      <c r="B79" s="51"/>
      <c r="C79" s="52"/>
      <c r="D79" s="52"/>
      <c r="E79" s="52"/>
      <c r="F79" s="52"/>
      <c r="G79" s="52"/>
      <c r="H79" s="52"/>
      <c r="I79" s="52"/>
      <c r="J79" s="52"/>
      <c r="K79" s="52"/>
      <c r="L79" s="108"/>
      <c r="S79" s="36"/>
      <c r="T79" s="36"/>
      <c r="U79" s="36"/>
      <c r="V79" s="36"/>
      <c r="W79" s="36"/>
      <c r="X79" s="36"/>
      <c r="Y79" s="36"/>
      <c r="Z79" s="36"/>
      <c r="AA79" s="36"/>
      <c r="AB79" s="36"/>
      <c r="AC79" s="36"/>
      <c r="AD79" s="36"/>
      <c r="AE79" s="36"/>
    </row>
    <row r="80" spans="1:31" s="2" customFormat="1" ht="24.95" customHeight="1">
      <c r="A80" s="36"/>
      <c r="B80" s="37"/>
      <c r="C80" s="25" t="s">
        <v>112</v>
      </c>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2" customHeight="1">
      <c r="A82" s="36"/>
      <c r="B82" s="37"/>
      <c r="C82" s="31" t="s">
        <v>16</v>
      </c>
      <c r="D82" s="38"/>
      <c r="E82" s="38"/>
      <c r="F82" s="38"/>
      <c r="G82" s="38"/>
      <c r="H82" s="38"/>
      <c r="I82" s="38"/>
      <c r="J82" s="38"/>
      <c r="K82" s="38"/>
      <c r="L82" s="108"/>
      <c r="S82" s="36"/>
      <c r="T82" s="36"/>
      <c r="U82" s="36"/>
      <c r="V82" s="36"/>
      <c r="W82" s="36"/>
      <c r="X82" s="36"/>
      <c r="Y82" s="36"/>
      <c r="Z82" s="36"/>
      <c r="AA82" s="36"/>
      <c r="AB82" s="36"/>
      <c r="AC82" s="36"/>
      <c r="AD82" s="36"/>
      <c r="AE82" s="36"/>
    </row>
    <row r="83" spans="1:65" s="2" customFormat="1" ht="16.5" customHeight="1">
      <c r="A83" s="36"/>
      <c r="B83" s="37"/>
      <c r="C83" s="38"/>
      <c r="D83" s="38"/>
      <c r="E83" s="375" t="str">
        <f>E7</f>
        <v>Domov pro seniory Bukov - zpevněné plochy, zateplení fasády</v>
      </c>
      <c r="F83" s="376"/>
      <c r="G83" s="376"/>
      <c r="H83" s="376"/>
      <c r="I83" s="38"/>
      <c r="J83" s="38"/>
      <c r="K83" s="38"/>
      <c r="L83" s="108"/>
      <c r="S83" s="36"/>
      <c r="T83" s="36"/>
      <c r="U83" s="36"/>
      <c r="V83" s="36"/>
      <c r="W83" s="36"/>
      <c r="X83" s="36"/>
      <c r="Y83" s="36"/>
      <c r="Z83" s="36"/>
      <c r="AA83" s="36"/>
      <c r="AB83" s="36"/>
      <c r="AC83" s="36"/>
      <c r="AD83" s="36"/>
      <c r="AE83" s="36"/>
    </row>
    <row r="84" spans="1:65" s="2" customFormat="1" ht="12" customHeight="1">
      <c r="A84" s="36"/>
      <c r="B84" s="37"/>
      <c r="C84" s="31" t="s">
        <v>92</v>
      </c>
      <c r="D84" s="38"/>
      <c r="E84" s="38"/>
      <c r="F84" s="38"/>
      <c r="G84" s="38"/>
      <c r="H84" s="38"/>
      <c r="I84" s="38"/>
      <c r="J84" s="38"/>
      <c r="K84" s="38"/>
      <c r="L84" s="108"/>
      <c r="S84" s="36"/>
      <c r="T84" s="36"/>
      <c r="U84" s="36"/>
      <c r="V84" s="36"/>
      <c r="W84" s="36"/>
      <c r="X84" s="36"/>
      <c r="Y84" s="36"/>
      <c r="Z84" s="36"/>
      <c r="AA84" s="36"/>
      <c r="AB84" s="36"/>
      <c r="AC84" s="36"/>
      <c r="AD84" s="36"/>
      <c r="AE84" s="36"/>
    </row>
    <row r="85" spans="1:65" s="2" customFormat="1" ht="16.5" customHeight="1">
      <c r="A85" s="36"/>
      <c r="B85" s="37"/>
      <c r="C85" s="38"/>
      <c r="D85" s="38"/>
      <c r="E85" s="338" t="str">
        <f>E9</f>
        <v>SO 01 - Fasáda - budova C</v>
      </c>
      <c r="F85" s="374"/>
      <c r="G85" s="374"/>
      <c r="H85" s="374"/>
      <c r="I85" s="38"/>
      <c r="J85" s="38"/>
      <c r="K85" s="38"/>
      <c r="L85" s="108"/>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08"/>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F12</f>
        <v>Ústí nad Labem</v>
      </c>
      <c r="G87" s="38"/>
      <c r="H87" s="38"/>
      <c r="I87" s="31" t="s">
        <v>23</v>
      </c>
      <c r="J87" s="61" t="str">
        <f>IF(J12="","",J12)</f>
        <v>13. 8. 2020</v>
      </c>
      <c r="K87" s="38"/>
      <c r="L87" s="108"/>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E15</f>
        <v>Domov pro seniory Bukov, příspěvk.org</v>
      </c>
      <c r="G89" s="38"/>
      <c r="H89" s="38"/>
      <c r="I89" s="31" t="s">
        <v>31</v>
      </c>
      <c r="J89" s="34" t="str">
        <f>E21</f>
        <v xml:space="preserve"> </v>
      </c>
      <c r="K89" s="38"/>
      <c r="L89" s="108"/>
      <c r="S89" s="36"/>
      <c r="T89" s="36"/>
      <c r="U89" s="36"/>
      <c r="V89" s="36"/>
      <c r="W89" s="36"/>
      <c r="X89" s="36"/>
      <c r="Y89" s="36"/>
      <c r="Z89" s="36"/>
      <c r="AA89" s="36"/>
      <c r="AB89" s="36"/>
      <c r="AC89" s="36"/>
      <c r="AD89" s="36"/>
      <c r="AE89" s="36"/>
    </row>
    <row r="90" spans="1:65" s="2" customFormat="1" ht="25.7" customHeight="1">
      <c r="A90" s="36"/>
      <c r="B90" s="37"/>
      <c r="C90" s="31" t="s">
        <v>30</v>
      </c>
      <c r="D90" s="38"/>
      <c r="E90" s="38"/>
      <c r="F90" s="29">
        <f>IF(E18="","",E18)</f>
        <v>0</v>
      </c>
      <c r="G90" s="38"/>
      <c r="H90" s="38"/>
      <c r="I90" s="31" t="s">
        <v>34</v>
      </c>
      <c r="J90" s="34" t="str">
        <f>E24</f>
        <v>STAVEBNÍ ROZPOČTY s.r.o.</v>
      </c>
      <c r="K90" s="38"/>
      <c r="L90" s="108"/>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08"/>
      <c r="S91" s="36"/>
      <c r="T91" s="36"/>
      <c r="U91" s="36"/>
      <c r="V91" s="36"/>
      <c r="W91" s="36"/>
      <c r="X91" s="36"/>
      <c r="Y91" s="36"/>
      <c r="Z91" s="36"/>
      <c r="AA91" s="36"/>
      <c r="AB91" s="36"/>
      <c r="AC91" s="36"/>
      <c r="AD91" s="36"/>
      <c r="AE91" s="36"/>
    </row>
    <row r="92" spans="1:65" s="11" customFormat="1" ht="29.25" customHeight="1">
      <c r="A92" s="148"/>
      <c r="B92" s="149"/>
      <c r="C92" s="150" t="s">
        <v>113</v>
      </c>
      <c r="D92" s="151" t="s">
        <v>59</v>
      </c>
      <c r="E92" s="151" t="s">
        <v>55</v>
      </c>
      <c r="F92" s="151" t="s">
        <v>56</v>
      </c>
      <c r="G92" s="151" t="s">
        <v>114</v>
      </c>
      <c r="H92" s="151" t="s">
        <v>115</v>
      </c>
      <c r="I92" s="151" t="s">
        <v>116</v>
      </c>
      <c r="J92" s="151" t="s">
        <v>96</v>
      </c>
      <c r="K92" s="152" t="s">
        <v>117</v>
      </c>
      <c r="L92" s="153"/>
      <c r="M92" s="70" t="s">
        <v>19</v>
      </c>
      <c r="N92" s="71" t="s">
        <v>44</v>
      </c>
      <c r="O92" s="71" t="s">
        <v>118</v>
      </c>
      <c r="P92" s="71" t="s">
        <v>119</v>
      </c>
      <c r="Q92" s="71" t="s">
        <v>120</v>
      </c>
      <c r="R92" s="71" t="s">
        <v>121</v>
      </c>
      <c r="S92" s="71" t="s">
        <v>122</v>
      </c>
      <c r="T92" s="72" t="s">
        <v>123</v>
      </c>
      <c r="U92" s="148"/>
      <c r="V92" s="148"/>
      <c r="W92" s="148"/>
      <c r="X92" s="148"/>
      <c r="Y92" s="148"/>
      <c r="Z92" s="148"/>
      <c r="AA92" s="148"/>
      <c r="AB92" s="148"/>
      <c r="AC92" s="148"/>
      <c r="AD92" s="148"/>
      <c r="AE92" s="148"/>
    </row>
    <row r="93" spans="1:65" s="2" customFormat="1" ht="22.9" customHeight="1">
      <c r="A93" s="36"/>
      <c r="B93" s="37"/>
      <c r="C93" s="77" t="s">
        <v>124</v>
      </c>
      <c r="D93" s="38"/>
      <c r="E93" s="38"/>
      <c r="F93" s="38"/>
      <c r="G93" s="38"/>
      <c r="H93" s="38"/>
      <c r="I93" s="38"/>
      <c r="J93" s="154">
        <f>BK93</f>
        <v>0</v>
      </c>
      <c r="K93" s="38"/>
      <c r="L93" s="41"/>
      <c r="M93" s="73"/>
      <c r="N93" s="155"/>
      <c r="O93" s="74"/>
      <c r="P93" s="156">
        <f>P94+P278+P316+P321</f>
        <v>0</v>
      </c>
      <c r="Q93" s="74"/>
      <c r="R93" s="156">
        <f>R94+R278+R316+R321</f>
        <v>4.1381885499999989</v>
      </c>
      <c r="S93" s="74"/>
      <c r="T93" s="157">
        <f>T94+T278+T316+T321</f>
        <v>5.7509000000000005E-2</v>
      </c>
      <c r="U93" s="36"/>
      <c r="V93" s="36"/>
      <c r="W93" s="36"/>
      <c r="X93" s="36"/>
      <c r="Y93" s="36"/>
      <c r="Z93" s="36"/>
      <c r="AA93" s="36"/>
      <c r="AB93" s="36"/>
      <c r="AC93" s="36"/>
      <c r="AD93" s="36"/>
      <c r="AE93" s="36"/>
      <c r="AT93" s="19" t="s">
        <v>73</v>
      </c>
      <c r="AU93" s="19" t="s">
        <v>97</v>
      </c>
      <c r="BK93" s="158">
        <f>BK94+BK278+BK316+BK321</f>
        <v>0</v>
      </c>
    </row>
    <row r="94" spans="1:65" s="12" customFormat="1" ht="25.9" customHeight="1">
      <c r="B94" s="159"/>
      <c r="C94" s="160"/>
      <c r="D94" s="161" t="s">
        <v>73</v>
      </c>
      <c r="E94" s="162" t="s">
        <v>125</v>
      </c>
      <c r="F94" s="162" t="s">
        <v>126</v>
      </c>
      <c r="G94" s="160"/>
      <c r="H94" s="160"/>
      <c r="I94" s="163"/>
      <c r="J94" s="164">
        <f>BK94</f>
        <v>0</v>
      </c>
      <c r="K94" s="160"/>
      <c r="L94" s="165"/>
      <c r="M94" s="166"/>
      <c r="N94" s="167"/>
      <c r="O94" s="167"/>
      <c r="P94" s="168">
        <f>P95+P230+P265+P275</f>
        <v>0</v>
      </c>
      <c r="Q94" s="167"/>
      <c r="R94" s="168">
        <f>R95+R230+R265+R275</f>
        <v>4.0626382999999988</v>
      </c>
      <c r="S94" s="167"/>
      <c r="T94" s="169">
        <f>T95+T230+T265+T275</f>
        <v>0</v>
      </c>
      <c r="AR94" s="170" t="s">
        <v>82</v>
      </c>
      <c r="AT94" s="171" t="s">
        <v>73</v>
      </c>
      <c r="AU94" s="171" t="s">
        <v>74</v>
      </c>
      <c r="AY94" s="170" t="s">
        <v>127</v>
      </c>
      <c r="BK94" s="172">
        <f>BK95+BK230+BK265+BK275</f>
        <v>0</v>
      </c>
    </row>
    <row r="95" spans="1:65" s="12" customFormat="1" ht="22.9" customHeight="1">
      <c r="B95" s="159"/>
      <c r="C95" s="160"/>
      <c r="D95" s="161" t="s">
        <v>73</v>
      </c>
      <c r="E95" s="173" t="s">
        <v>128</v>
      </c>
      <c r="F95" s="173" t="s">
        <v>129</v>
      </c>
      <c r="G95" s="160"/>
      <c r="H95" s="160"/>
      <c r="I95" s="163"/>
      <c r="J95" s="174">
        <f>BK95</f>
        <v>0</v>
      </c>
      <c r="K95" s="160"/>
      <c r="L95" s="165"/>
      <c r="M95" s="166"/>
      <c r="N95" s="167"/>
      <c r="O95" s="167"/>
      <c r="P95" s="168">
        <f>SUM(P96:P229)</f>
        <v>0</v>
      </c>
      <c r="Q95" s="167"/>
      <c r="R95" s="168">
        <f>SUM(R96:R229)</f>
        <v>4.0626382999999988</v>
      </c>
      <c r="S95" s="167"/>
      <c r="T95" s="169">
        <f>SUM(T96:T229)</f>
        <v>0</v>
      </c>
      <c r="AR95" s="170" t="s">
        <v>82</v>
      </c>
      <c r="AT95" s="171" t="s">
        <v>73</v>
      </c>
      <c r="AU95" s="171" t="s">
        <v>82</v>
      </c>
      <c r="AY95" s="170" t="s">
        <v>127</v>
      </c>
      <c r="BK95" s="172">
        <f>SUM(BK96:BK229)</f>
        <v>0</v>
      </c>
    </row>
    <row r="96" spans="1:65" s="2" customFormat="1" ht="24.2" customHeight="1">
      <c r="A96" s="36"/>
      <c r="B96" s="37"/>
      <c r="C96" s="175" t="s">
        <v>82</v>
      </c>
      <c r="D96" s="175" t="s">
        <v>130</v>
      </c>
      <c r="E96" s="176" t="s">
        <v>131</v>
      </c>
      <c r="F96" s="177" t="s">
        <v>132</v>
      </c>
      <c r="G96" s="178" t="s">
        <v>133</v>
      </c>
      <c r="H96" s="179">
        <v>122.905</v>
      </c>
      <c r="I96" s="180"/>
      <c r="J96" s="181">
        <f>ROUND(I96*H96,2)</f>
        <v>0</v>
      </c>
      <c r="K96" s="177" t="s">
        <v>134</v>
      </c>
      <c r="L96" s="41"/>
      <c r="M96" s="182" t="s">
        <v>19</v>
      </c>
      <c r="N96" s="183" t="s">
        <v>46</v>
      </c>
      <c r="O96" s="66"/>
      <c r="P96" s="184">
        <f>O96*H96</f>
        <v>0</v>
      </c>
      <c r="Q96" s="184">
        <v>1.4E-3</v>
      </c>
      <c r="R96" s="184">
        <f>Q96*H96</f>
        <v>0.172067</v>
      </c>
      <c r="S96" s="184">
        <v>0</v>
      </c>
      <c r="T96" s="185">
        <f>S96*H96</f>
        <v>0</v>
      </c>
      <c r="U96" s="36"/>
      <c r="V96" s="36"/>
      <c r="W96" s="36"/>
      <c r="X96" s="36"/>
      <c r="Y96" s="36"/>
      <c r="Z96" s="36"/>
      <c r="AA96" s="36"/>
      <c r="AB96" s="36"/>
      <c r="AC96" s="36"/>
      <c r="AD96" s="36"/>
      <c r="AE96" s="36"/>
      <c r="AR96" s="186" t="s">
        <v>135</v>
      </c>
      <c r="AT96" s="186" t="s">
        <v>130</v>
      </c>
      <c r="AU96" s="186" t="s">
        <v>90</v>
      </c>
      <c r="AY96" s="19" t="s">
        <v>127</v>
      </c>
      <c r="BE96" s="187">
        <f>IF(N96="základní",J96,0)</f>
        <v>0</v>
      </c>
      <c r="BF96" s="187">
        <f>IF(N96="snížená",J96,0)</f>
        <v>0</v>
      </c>
      <c r="BG96" s="187">
        <f>IF(N96="zákl. přenesená",J96,0)</f>
        <v>0</v>
      </c>
      <c r="BH96" s="187">
        <f>IF(N96="sníž. přenesená",J96,0)</f>
        <v>0</v>
      </c>
      <c r="BI96" s="187">
        <f>IF(N96="nulová",J96,0)</f>
        <v>0</v>
      </c>
      <c r="BJ96" s="19" t="s">
        <v>90</v>
      </c>
      <c r="BK96" s="187">
        <f>ROUND(I96*H96,2)</f>
        <v>0</v>
      </c>
      <c r="BL96" s="19" t="s">
        <v>135</v>
      </c>
      <c r="BM96" s="186" t="s">
        <v>136</v>
      </c>
    </row>
    <row r="97" spans="1:65" s="2" customFormat="1" ht="14.45" customHeight="1">
      <c r="A97" s="36"/>
      <c r="B97" s="37"/>
      <c r="C97" s="175" t="s">
        <v>90</v>
      </c>
      <c r="D97" s="175" t="s">
        <v>130</v>
      </c>
      <c r="E97" s="176" t="s">
        <v>137</v>
      </c>
      <c r="F97" s="177" t="s">
        <v>138</v>
      </c>
      <c r="G97" s="178" t="s">
        <v>133</v>
      </c>
      <c r="H97" s="179">
        <v>122.905</v>
      </c>
      <c r="I97" s="180"/>
      <c r="J97" s="181">
        <f>ROUND(I97*H97,2)</f>
        <v>0</v>
      </c>
      <c r="K97" s="177" t="s">
        <v>134</v>
      </c>
      <c r="L97" s="41"/>
      <c r="M97" s="182" t="s">
        <v>19</v>
      </c>
      <c r="N97" s="183" t="s">
        <v>46</v>
      </c>
      <c r="O97" s="66"/>
      <c r="P97" s="184">
        <f>O97*H97</f>
        <v>0</v>
      </c>
      <c r="Q97" s="184">
        <v>5.4599999999999996E-3</v>
      </c>
      <c r="R97" s="184">
        <f>Q97*H97</f>
        <v>0.67106129999999997</v>
      </c>
      <c r="S97" s="184">
        <v>0</v>
      </c>
      <c r="T97" s="185">
        <f>S97*H97</f>
        <v>0</v>
      </c>
      <c r="U97" s="36"/>
      <c r="V97" s="36"/>
      <c r="W97" s="36"/>
      <c r="X97" s="36"/>
      <c r="Y97" s="36"/>
      <c r="Z97" s="36"/>
      <c r="AA97" s="36"/>
      <c r="AB97" s="36"/>
      <c r="AC97" s="36"/>
      <c r="AD97" s="36"/>
      <c r="AE97" s="36"/>
      <c r="AR97" s="186" t="s">
        <v>135</v>
      </c>
      <c r="AT97" s="186" t="s">
        <v>130</v>
      </c>
      <c r="AU97" s="186" t="s">
        <v>90</v>
      </c>
      <c r="AY97" s="19" t="s">
        <v>127</v>
      </c>
      <c r="BE97" s="187">
        <f>IF(N97="základní",J97,0)</f>
        <v>0</v>
      </c>
      <c r="BF97" s="187">
        <f>IF(N97="snížená",J97,0)</f>
        <v>0</v>
      </c>
      <c r="BG97" s="187">
        <f>IF(N97="zákl. přenesená",J97,0)</f>
        <v>0</v>
      </c>
      <c r="BH97" s="187">
        <f>IF(N97="sníž. přenesená",J97,0)</f>
        <v>0</v>
      </c>
      <c r="BI97" s="187">
        <f>IF(N97="nulová",J97,0)</f>
        <v>0</v>
      </c>
      <c r="BJ97" s="19" t="s">
        <v>90</v>
      </c>
      <c r="BK97" s="187">
        <f>ROUND(I97*H97,2)</f>
        <v>0</v>
      </c>
      <c r="BL97" s="19" t="s">
        <v>135</v>
      </c>
      <c r="BM97" s="186" t="s">
        <v>139</v>
      </c>
    </row>
    <row r="98" spans="1:65" s="2" customFormat="1" ht="97.5">
      <c r="A98" s="36"/>
      <c r="B98" s="37"/>
      <c r="C98" s="38"/>
      <c r="D98" s="188" t="s">
        <v>140</v>
      </c>
      <c r="E98" s="38"/>
      <c r="F98" s="189" t="s">
        <v>141</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140</v>
      </c>
      <c r="AU98" s="19" t="s">
        <v>90</v>
      </c>
    </row>
    <row r="99" spans="1:65" s="13" customFormat="1">
      <c r="B99" s="193"/>
      <c r="C99" s="194"/>
      <c r="D99" s="188" t="s">
        <v>142</v>
      </c>
      <c r="E99" s="195" t="s">
        <v>19</v>
      </c>
      <c r="F99" s="196" t="s">
        <v>143</v>
      </c>
      <c r="G99" s="194"/>
      <c r="H99" s="197">
        <v>122.905</v>
      </c>
      <c r="I99" s="198"/>
      <c r="J99" s="194"/>
      <c r="K99" s="194"/>
      <c r="L99" s="199"/>
      <c r="M99" s="200"/>
      <c r="N99" s="201"/>
      <c r="O99" s="201"/>
      <c r="P99" s="201"/>
      <c r="Q99" s="201"/>
      <c r="R99" s="201"/>
      <c r="S99" s="201"/>
      <c r="T99" s="202"/>
      <c r="AT99" s="203" t="s">
        <v>142</v>
      </c>
      <c r="AU99" s="203" t="s">
        <v>90</v>
      </c>
      <c r="AV99" s="13" t="s">
        <v>90</v>
      </c>
      <c r="AW99" s="13" t="s">
        <v>33</v>
      </c>
      <c r="AX99" s="13" t="s">
        <v>82</v>
      </c>
      <c r="AY99" s="203" t="s">
        <v>127</v>
      </c>
    </row>
    <row r="100" spans="1:65" s="2" customFormat="1" ht="24.2" customHeight="1">
      <c r="A100" s="36"/>
      <c r="B100" s="37"/>
      <c r="C100" s="175" t="s">
        <v>144</v>
      </c>
      <c r="D100" s="175" t="s">
        <v>130</v>
      </c>
      <c r="E100" s="176" t="s">
        <v>145</v>
      </c>
      <c r="F100" s="177" t="s">
        <v>146</v>
      </c>
      <c r="G100" s="178" t="s">
        <v>133</v>
      </c>
      <c r="H100" s="179">
        <v>368.71499999999997</v>
      </c>
      <c r="I100" s="180"/>
      <c r="J100" s="181">
        <f>ROUND(I100*H100,2)</f>
        <v>0</v>
      </c>
      <c r="K100" s="177" t="s">
        <v>134</v>
      </c>
      <c r="L100" s="41"/>
      <c r="M100" s="182" t="s">
        <v>19</v>
      </c>
      <c r="N100" s="183" t="s">
        <v>46</v>
      </c>
      <c r="O100" s="66"/>
      <c r="P100" s="184">
        <f>O100*H100</f>
        <v>0</v>
      </c>
      <c r="Q100" s="184">
        <v>2.0999999999999999E-3</v>
      </c>
      <c r="R100" s="184">
        <f>Q100*H100</f>
        <v>0.77430149999999986</v>
      </c>
      <c r="S100" s="184">
        <v>0</v>
      </c>
      <c r="T100" s="185">
        <f>S100*H100</f>
        <v>0</v>
      </c>
      <c r="U100" s="36"/>
      <c r="V100" s="36"/>
      <c r="W100" s="36"/>
      <c r="X100" s="36"/>
      <c r="Y100" s="36"/>
      <c r="Z100" s="36"/>
      <c r="AA100" s="36"/>
      <c r="AB100" s="36"/>
      <c r="AC100" s="36"/>
      <c r="AD100" s="36"/>
      <c r="AE100" s="36"/>
      <c r="AR100" s="186" t="s">
        <v>135</v>
      </c>
      <c r="AT100" s="186" t="s">
        <v>130</v>
      </c>
      <c r="AU100" s="186" t="s">
        <v>90</v>
      </c>
      <c r="AY100" s="19" t="s">
        <v>127</v>
      </c>
      <c r="BE100" s="187">
        <f>IF(N100="základní",J100,0)</f>
        <v>0</v>
      </c>
      <c r="BF100" s="187">
        <f>IF(N100="snížená",J100,0)</f>
        <v>0</v>
      </c>
      <c r="BG100" s="187">
        <f>IF(N100="zákl. přenesená",J100,0)</f>
        <v>0</v>
      </c>
      <c r="BH100" s="187">
        <f>IF(N100="sníž. přenesená",J100,0)</f>
        <v>0</v>
      </c>
      <c r="BI100" s="187">
        <f>IF(N100="nulová",J100,0)</f>
        <v>0</v>
      </c>
      <c r="BJ100" s="19" t="s">
        <v>90</v>
      </c>
      <c r="BK100" s="187">
        <f>ROUND(I100*H100,2)</f>
        <v>0</v>
      </c>
      <c r="BL100" s="19" t="s">
        <v>135</v>
      </c>
      <c r="BM100" s="186" t="s">
        <v>147</v>
      </c>
    </row>
    <row r="101" spans="1:65" s="2" customFormat="1" ht="97.5">
      <c r="A101" s="36"/>
      <c r="B101" s="37"/>
      <c r="C101" s="38"/>
      <c r="D101" s="188" t="s">
        <v>140</v>
      </c>
      <c r="E101" s="38"/>
      <c r="F101" s="189" t="s">
        <v>141</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140</v>
      </c>
      <c r="AU101" s="19" t="s">
        <v>90</v>
      </c>
    </row>
    <row r="102" spans="1:65" s="13" customFormat="1">
      <c r="B102" s="193"/>
      <c r="C102" s="194"/>
      <c r="D102" s="188" t="s">
        <v>142</v>
      </c>
      <c r="E102" s="194"/>
      <c r="F102" s="196" t="s">
        <v>148</v>
      </c>
      <c r="G102" s="194"/>
      <c r="H102" s="197">
        <v>368.71499999999997</v>
      </c>
      <c r="I102" s="198"/>
      <c r="J102" s="194"/>
      <c r="K102" s="194"/>
      <c r="L102" s="199"/>
      <c r="M102" s="200"/>
      <c r="N102" s="201"/>
      <c r="O102" s="201"/>
      <c r="P102" s="201"/>
      <c r="Q102" s="201"/>
      <c r="R102" s="201"/>
      <c r="S102" s="201"/>
      <c r="T102" s="202"/>
      <c r="AT102" s="203" t="s">
        <v>142</v>
      </c>
      <c r="AU102" s="203" t="s">
        <v>90</v>
      </c>
      <c r="AV102" s="13" t="s">
        <v>90</v>
      </c>
      <c r="AW102" s="13" t="s">
        <v>4</v>
      </c>
      <c r="AX102" s="13" t="s">
        <v>82</v>
      </c>
      <c r="AY102" s="203" t="s">
        <v>127</v>
      </c>
    </row>
    <row r="103" spans="1:65" s="2" customFormat="1" ht="24.2" customHeight="1">
      <c r="A103" s="36"/>
      <c r="B103" s="37"/>
      <c r="C103" s="175" t="s">
        <v>135</v>
      </c>
      <c r="D103" s="175" t="s">
        <v>130</v>
      </c>
      <c r="E103" s="176" t="s">
        <v>149</v>
      </c>
      <c r="F103" s="177" t="s">
        <v>150</v>
      </c>
      <c r="G103" s="178" t="s">
        <v>151</v>
      </c>
      <c r="H103" s="179">
        <v>13</v>
      </c>
      <c r="I103" s="180"/>
      <c r="J103" s="181">
        <f>ROUND(I103*H103,2)</f>
        <v>0</v>
      </c>
      <c r="K103" s="177" t="s">
        <v>134</v>
      </c>
      <c r="L103" s="41"/>
      <c r="M103" s="182" t="s">
        <v>19</v>
      </c>
      <c r="N103" s="183" t="s">
        <v>46</v>
      </c>
      <c r="O103" s="66"/>
      <c r="P103" s="184">
        <f>O103*H103</f>
        <v>0</v>
      </c>
      <c r="Q103" s="184">
        <v>0</v>
      </c>
      <c r="R103" s="184">
        <f>Q103*H103</f>
        <v>0</v>
      </c>
      <c r="S103" s="184">
        <v>0</v>
      </c>
      <c r="T103" s="185">
        <f>S103*H103</f>
        <v>0</v>
      </c>
      <c r="U103" s="36"/>
      <c r="V103" s="36"/>
      <c r="W103" s="36"/>
      <c r="X103" s="36"/>
      <c r="Y103" s="36"/>
      <c r="Z103" s="36"/>
      <c r="AA103" s="36"/>
      <c r="AB103" s="36"/>
      <c r="AC103" s="36"/>
      <c r="AD103" s="36"/>
      <c r="AE103" s="36"/>
      <c r="AR103" s="186" t="s">
        <v>135</v>
      </c>
      <c r="AT103" s="186" t="s">
        <v>130</v>
      </c>
      <c r="AU103" s="186" t="s">
        <v>90</v>
      </c>
      <c r="AY103" s="19" t="s">
        <v>127</v>
      </c>
      <c r="BE103" s="187">
        <f>IF(N103="základní",J103,0)</f>
        <v>0</v>
      </c>
      <c r="BF103" s="187">
        <f>IF(N103="snížená",J103,0)</f>
        <v>0</v>
      </c>
      <c r="BG103" s="187">
        <f>IF(N103="zákl. přenesená",J103,0)</f>
        <v>0</v>
      </c>
      <c r="BH103" s="187">
        <f>IF(N103="sníž. přenesená",J103,0)</f>
        <v>0</v>
      </c>
      <c r="BI103" s="187">
        <f>IF(N103="nulová",J103,0)</f>
        <v>0</v>
      </c>
      <c r="BJ103" s="19" t="s">
        <v>90</v>
      </c>
      <c r="BK103" s="187">
        <f>ROUND(I103*H103,2)</f>
        <v>0</v>
      </c>
      <c r="BL103" s="19" t="s">
        <v>135</v>
      </c>
      <c r="BM103" s="186" t="s">
        <v>152</v>
      </c>
    </row>
    <row r="104" spans="1:65" s="2" customFormat="1" ht="58.5">
      <c r="A104" s="36"/>
      <c r="B104" s="37"/>
      <c r="C104" s="38"/>
      <c r="D104" s="188" t="s">
        <v>140</v>
      </c>
      <c r="E104" s="38"/>
      <c r="F104" s="189" t="s">
        <v>153</v>
      </c>
      <c r="G104" s="38"/>
      <c r="H104" s="38"/>
      <c r="I104" s="190"/>
      <c r="J104" s="38"/>
      <c r="K104" s="38"/>
      <c r="L104" s="41"/>
      <c r="M104" s="191"/>
      <c r="N104" s="192"/>
      <c r="O104" s="66"/>
      <c r="P104" s="66"/>
      <c r="Q104" s="66"/>
      <c r="R104" s="66"/>
      <c r="S104" s="66"/>
      <c r="T104" s="67"/>
      <c r="U104" s="36"/>
      <c r="V104" s="36"/>
      <c r="W104" s="36"/>
      <c r="X104" s="36"/>
      <c r="Y104" s="36"/>
      <c r="Z104" s="36"/>
      <c r="AA104" s="36"/>
      <c r="AB104" s="36"/>
      <c r="AC104" s="36"/>
      <c r="AD104" s="36"/>
      <c r="AE104" s="36"/>
      <c r="AT104" s="19" t="s">
        <v>140</v>
      </c>
      <c r="AU104" s="19" t="s">
        <v>90</v>
      </c>
    </row>
    <row r="105" spans="1:65" s="13" customFormat="1">
      <c r="B105" s="193"/>
      <c r="C105" s="194"/>
      <c r="D105" s="188" t="s">
        <v>142</v>
      </c>
      <c r="E105" s="195" t="s">
        <v>19</v>
      </c>
      <c r="F105" s="196" t="s">
        <v>154</v>
      </c>
      <c r="G105" s="194"/>
      <c r="H105" s="197">
        <v>10</v>
      </c>
      <c r="I105" s="198"/>
      <c r="J105" s="194"/>
      <c r="K105" s="194"/>
      <c r="L105" s="199"/>
      <c r="M105" s="200"/>
      <c r="N105" s="201"/>
      <c r="O105" s="201"/>
      <c r="P105" s="201"/>
      <c r="Q105" s="201"/>
      <c r="R105" s="201"/>
      <c r="S105" s="201"/>
      <c r="T105" s="202"/>
      <c r="AT105" s="203" t="s">
        <v>142</v>
      </c>
      <c r="AU105" s="203" t="s">
        <v>90</v>
      </c>
      <c r="AV105" s="13" t="s">
        <v>90</v>
      </c>
      <c r="AW105" s="13" t="s">
        <v>33</v>
      </c>
      <c r="AX105" s="13" t="s">
        <v>74</v>
      </c>
      <c r="AY105" s="203" t="s">
        <v>127</v>
      </c>
    </row>
    <row r="106" spans="1:65" s="13" customFormat="1">
      <c r="B106" s="193"/>
      <c r="C106" s="194"/>
      <c r="D106" s="188" t="s">
        <v>142</v>
      </c>
      <c r="E106" s="195" t="s">
        <v>19</v>
      </c>
      <c r="F106" s="196" t="s">
        <v>155</v>
      </c>
      <c r="G106" s="194"/>
      <c r="H106" s="197">
        <v>3</v>
      </c>
      <c r="I106" s="198"/>
      <c r="J106" s="194"/>
      <c r="K106" s="194"/>
      <c r="L106" s="199"/>
      <c r="M106" s="200"/>
      <c r="N106" s="201"/>
      <c r="O106" s="201"/>
      <c r="P106" s="201"/>
      <c r="Q106" s="201"/>
      <c r="R106" s="201"/>
      <c r="S106" s="201"/>
      <c r="T106" s="202"/>
      <c r="AT106" s="203" t="s">
        <v>142</v>
      </c>
      <c r="AU106" s="203" t="s">
        <v>90</v>
      </c>
      <c r="AV106" s="13" t="s">
        <v>90</v>
      </c>
      <c r="AW106" s="13" t="s">
        <v>33</v>
      </c>
      <c r="AX106" s="13" t="s">
        <v>74</v>
      </c>
      <c r="AY106" s="203" t="s">
        <v>127</v>
      </c>
    </row>
    <row r="107" spans="1:65" s="14" customFormat="1">
      <c r="B107" s="204"/>
      <c r="C107" s="205"/>
      <c r="D107" s="188" t="s">
        <v>142</v>
      </c>
      <c r="E107" s="206" t="s">
        <v>19</v>
      </c>
      <c r="F107" s="207" t="s">
        <v>156</v>
      </c>
      <c r="G107" s="205"/>
      <c r="H107" s="208">
        <v>13</v>
      </c>
      <c r="I107" s="209"/>
      <c r="J107" s="205"/>
      <c r="K107" s="205"/>
      <c r="L107" s="210"/>
      <c r="M107" s="211"/>
      <c r="N107" s="212"/>
      <c r="O107" s="212"/>
      <c r="P107" s="212"/>
      <c r="Q107" s="212"/>
      <c r="R107" s="212"/>
      <c r="S107" s="212"/>
      <c r="T107" s="213"/>
      <c r="AT107" s="214" t="s">
        <v>142</v>
      </c>
      <c r="AU107" s="214" t="s">
        <v>90</v>
      </c>
      <c r="AV107" s="14" t="s">
        <v>135</v>
      </c>
      <c r="AW107" s="14" t="s">
        <v>33</v>
      </c>
      <c r="AX107" s="14" t="s">
        <v>82</v>
      </c>
      <c r="AY107" s="214" t="s">
        <v>127</v>
      </c>
    </row>
    <row r="108" spans="1:65" s="2" customFormat="1" ht="14.45" customHeight="1">
      <c r="A108" s="36"/>
      <c r="B108" s="37"/>
      <c r="C108" s="215" t="s">
        <v>157</v>
      </c>
      <c r="D108" s="215" t="s">
        <v>158</v>
      </c>
      <c r="E108" s="216" t="s">
        <v>159</v>
      </c>
      <c r="F108" s="217" t="s">
        <v>160</v>
      </c>
      <c r="G108" s="218" t="s">
        <v>151</v>
      </c>
      <c r="H108" s="219">
        <v>10.5</v>
      </c>
      <c r="I108" s="220"/>
      <c r="J108" s="221">
        <f>ROUND(I108*H108,2)</f>
        <v>0</v>
      </c>
      <c r="K108" s="217" t="s">
        <v>134</v>
      </c>
      <c r="L108" s="222"/>
      <c r="M108" s="223" t="s">
        <v>19</v>
      </c>
      <c r="N108" s="224" t="s">
        <v>46</v>
      </c>
      <c r="O108" s="66"/>
      <c r="P108" s="184">
        <f>O108*H108</f>
        <v>0</v>
      </c>
      <c r="Q108" s="184">
        <v>5.0000000000000001E-4</v>
      </c>
      <c r="R108" s="184">
        <f>Q108*H108</f>
        <v>5.2500000000000003E-3</v>
      </c>
      <c r="S108" s="184">
        <v>0</v>
      </c>
      <c r="T108" s="185">
        <f>S108*H108</f>
        <v>0</v>
      </c>
      <c r="U108" s="36"/>
      <c r="V108" s="36"/>
      <c r="W108" s="36"/>
      <c r="X108" s="36"/>
      <c r="Y108" s="36"/>
      <c r="Z108" s="36"/>
      <c r="AA108" s="36"/>
      <c r="AB108" s="36"/>
      <c r="AC108" s="36"/>
      <c r="AD108" s="36"/>
      <c r="AE108" s="36"/>
      <c r="AR108" s="186" t="s">
        <v>161</v>
      </c>
      <c r="AT108" s="186" t="s">
        <v>158</v>
      </c>
      <c r="AU108" s="186" t="s">
        <v>90</v>
      </c>
      <c r="AY108" s="19" t="s">
        <v>127</v>
      </c>
      <c r="BE108" s="187">
        <f>IF(N108="základní",J108,0)</f>
        <v>0</v>
      </c>
      <c r="BF108" s="187">
        <f>IF(N108="snížená",J108,0)</f>
        <v>0</v>
      </c>
      <c r="BG108" s="187">
        <f>IF(N108="zákl. přenesená",J108,0)</f>
        <v>0</v>
      </c>
      <c r="BH108" s="187">
        <f>IF(N108="sníž. přenesená",J108,0)</f>
        <v>0</v>
      </c>
      <c r="BI108" s="187">
        <f>IF(N108="nulová",J108,0)</f>
        <v>0</v>
      </c>
      <c r="BJ108" s="19" t="s">
        <v>90</v>
      </c>
      <c r="BK108" s="187">
        <f>ROUND(I108*H108,2)</f>
        <v>0</v>
      </c>
      <c r="BL108" s="19" t="s">
        <v>135</v>
      </c>
      <c r="BM108" s="186" t="s">
        <v>162</v>
      </c>
    </row>
    <row r="109" spans="1:65" s="13" customFormat="1">
      <c r="B109" s="193"/>
      <c r="C109" s="194"/>
      <c r="D109" s="188" t="s">
        <v>142</v>
      </c>
      <c r="E109" s="194"/>
      <c r="F109" s="196" t="s">
        <v>163</v>
      </c>
      <c r="G109" s="194"/>
      <c r="H109" s="197">
        <v>10.5</v>
      </c>
      <c r="I109" s="198"/>
      <c r="J109" s="194"/>
      <c r="K109" s="194"/>
      <c r="L109" s="199"/>
      <c r="M109" s="200"/>
      <c r="N109" s="201"/>
      <c r="O109" s="201"/>
      <c r="P109" s="201"/>
      <c r="Q109" s="201"/>
      <c r="R109" s="201"/>
      <c r="S109" s="201"/>
      <c r="T109" s="202"/>
      <c r="AT109" s="203" t="s">
        <v>142</v>
      </c>
      <c r="AU109" s="203" t="s">
        <v>90</v>
      </c>
      <c r="AV109" s="13" t="s">
        <v>90</v>
      </c>
      <c r="AW109" s="13" t="s">
        <v>4</v>
      </c>
      <c r="AX109" s="13" t="s">
        <v>82</v>
      </c>
      <c r="AY109" s="203" t="s">
        <v>127</v>
      </c>
    </row>
    <row r="110" spans="1:65" s="2" customFormat="1" ht="14.45" customHeight="1">
      <c r="A110" s="36"/>
      <c r="B110" s="37"/>
      <c r="C110" s="215" t="s">
        <v>128</v>
      </c>
      <c r="D110" s="215" t="s">
        <v>158</v>
      </c>
      <c r="E110" s="216" t="s">
        <v>164</v>
      </c>
      <c r="F110" s="217" t="s">
        <v>165</v>
      </c>
      <c r="G110" s="218" t="s">
        <v>151</v>
      </c>
      <c r="H110" s="219">
        <v>3</v>
      </c>
      <c r="I110" s="220"/>
      <c r="J110" s="221">
        <f>ROUND(I110*H110,2)</f>
        <v>0</v>
      </c>
      <c r="K110" s="217" t="s">
        <v>134</v>
      </c>
      <c r="L110" s="222"/>
      <c r="M110" s="223" t="s">
        <v>19</v>
      </c>
      <c r="N110" s="224" t="s">
        <v>46</v>
      </c>
      <c r="O110" s="66"/>
      <c r="P110" s="184">
        <f>O110*H110</f>
        <v>0</v>
      </c>
      <c r="Q110" s="184">
        <v>5.0000000000000001E-4</v>
      </c>
      <c r="R110" s="184">
        <f>Q110*H110</f>
        <v>1.5E-3</v>
      </c>
      <c r="S110" s="184">
        <v>0</v>
      </c>
      <c r="T110" s="185">
        <f>S110*H110</f>
        <v>0</v>
      </c>
      <c r="U110" s="36"/>
      <c r="V110" s="36"/>
      <c r="W110" s="36"/>
      <c r="X110" s="36"/>
      <c r="Y110" s="36"/>
      <c r="Z110" s="36"/>
      <c r="AA110" s="36"/>
      <c r="AB110" s="36"/>
      <c r="AC110" s="36"/>
      <c r="AD110" s="36"/>
      <c r="AE110" s="36"/>
      <c r="AR110" s="186" t="s">
        <v>161</v>
      </c>
      <c r="AT110" s="186" t="s">
        <v>158</v>
      </c>
      <c r="AU110" s="186" t="s">
        <v>90</v>
      </c>
      <c r="AY110" s="19" t="s">
        <v>127</v>
      </c>
      <c r="BE110" s="187">
        <f>IF(N110="základní",J110,0)</f>
        <v>0</v>
      </c>
      <c r="BF110" s="187">
        <f>IF(N110="snížená",J110,0)</f>
        <v>0</v>
      </c>
      <c r="BG110" s="187">
        <f>IF(N110="zákl. přenesená",J110,0)</f>
        <v>0</v>
      </c>
      <c r="BH110" s="187">
        <f>IF(N110="sníž. přenesená",J110,0)</f>
        <v>0</v>
      </c>
      <c r="BI110" s="187">
        <f>IF(N110="nulová",J110,0)</f>
        <v>0</v>
      </c>
      <c r="BJ110" s="19" t="s">
        <v>90</v>
      </c>
      <c r="BK110" s="187">
        <f>ROUND(I110*H110,2)</f>
        <v>0</v>
      </c>
      <c r="BL110" s="19" t="s">
        <v>135</v>
      </c>
      <c r="BM110" s="186" t="s">
        <v>166</v>
      </c>
    </row>
    <row r="111" spans="1:65" s="2" customFormat="1" ht="24.2" customHeight="1">
      <c r="A111" s="36"/>
      <c r="B111" s="37"/>
      <c r="C111" s="175" t="s">
        <v>167</v>
      </c>
      <c r="D111" s="175" t="s">
        <v>130</v>
      </c>
      <c r="E111" s="176" t="s">
        <v>168</v>
      </c>
      <c r="F111" s="177" t="s">
        <v>169</v>
      </c>
      <c r="G111" s="178" t="s">
        <v>151</v>
      </c>
      <c r="H111" s="179">
        <v>38.780999999999999</v>
      </c>
      <c r="I111" s="180"/>
      <c r="J111" s="181">
        <f>ROUND(I111*H111,2)</f>
        <v>0</v>
      </c>
      <c r="K111" s="177" t="s">
        <v>134</v>
      </c>
      <c r="L111" s="41"/>
      <c r="M111" s="182" t="s">
        <v>19</v>
      </c>
      <c r="N111" s="183" t="s">
        <v>46</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135</v>
      </c>
      <c r="AT111" s="186" t="s">
        <v>130</v>
      </c>
      <c r="AU111" s="186" t="s">
        <v>90</v>
      </c>
      <c r="AY111" s="19" t="s">
        <v>127</v>
      </c>
      <c r="BE111" s="187">
        <f>IF(N111="základní",J111,0)</f>
        <v>0</v>
      </c>
      <c r="BF111" s="187">
        <f>IF(N111="snížená",J111,0)</f>
        <v>0</v>
      </c>
      <c r="BG111" s="187">
        <f>IF(N111="zákl. přenesená",J111,0)</f>
        <v>0</v>
      </c>
      <c r="BH111" s="187">
        <f>IF(N111="sníž. přenesená",J111,0)</f>
        <v>0</v>
      </c>
      <c r="BI111" s="187">
        <f>IF(N111="nulová",J111,0)</f>
        <v>0</v>
      </c>
      <c r="BJ111" s="19" t="s">
        <v>90</v>
      </c>
      <c r="BK111" s="187">
        <f>ROUND(I111*H111,2)</f>
        <v>0</v>
      </c>
      <c r="BL111" s="19" t="s">
        <v>135</v>
      </c>
      <c r="BM111" s="186" t="s">
        <v>170</v>
      </c>
    </row>
    <row r="112" spans="1:65" s="2" customFormat="1" ht="58.5">
      <c r="A112" s="36"/>
      <c r="B112" s="37"/>
      <c r="C112" s="38"/>
      <c r="D112" s="188" t="s">
        <v>140</v>
      </c>
      <c r="E112" s="38"/>
      <c r="F112" s="189" t="s">
        <v>153</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140</v>
      </c>
      <c r="AU112" s="19" t="s">
        <v>90</v>
      </c>
    </row>
    <row r="113" spans="1:65" s="13" customFormat="1">
      <c r="B113" s="193"/>
      <c r="C113" s="194"/>
      <c r="D113" s="188" t="s">
        <v>142</v>
      </c>
      <c r="E113" s="195" t="s">
        <v>19</v>
      </c>
      <c r="F113" s="196" t="s">
        <v>171</v>
      </c>
      <c r="G113" s="194"/>
      <c r="H113" s="197">
        <v>24.581</v>
      </c>
      <c r="I113" s="198"/>
      <c r="J113" s="194"/>
      <c r="K113" s="194"/>
      <c r="L113" s="199"/>
      <c r="M113" s="200"/>
      <c r="N113" s="201"/>
      <c r="O113" s="201"/>
      <c r="P113" s="201"/>
      <c r="Q113" s="201"/>
      <c r="R113" s="201"/>
      <c r="S113" s="201"/>
      <c r="T113" s="202"/>
      <c r="AT113" s="203" t="s">
        <v>142</v>
      </c>
      <c r="AU113" s="203" t="s">
        <v>90</v>
      </c>
      <c r="AV113" s="13" t="s">
        <v>90</v>
      </c>
      <c r="AW113" s="13" t="s">
        <v>33</v>
      </c>
      <c r="AX113" s="13" t="s">
        <v>74</v>
      </c>
      <c r="AY113" s="203" t="s">
        <v>127</v>
      </c>
    </row>
    <row r="114" spans="1:65" s="13" customFormat="1">
      <c r="B114" s="193"/>
      <c r="C114" s="194"/>
      <c r="D114" s="188" t="s">
        <v>142</v>
      </c>
      <c r="E114" s="195" t="s">
        <v>19</v>
      </c>
      <c r="F114" s="196" t="s">
        <v>172</v>
      </c>
      <c r="G114" s="194"/>
      <c r="H114" s="197">
        <v>2.4</v>
      </c>
      <c r="I114" s="198"/>
      <c r="J114" s="194"/>
      <c r="K114" s="194"/>
      <c r="L114" s="199"/>
      <c r="M114" s="200"/>
      <c r="N114" s="201"/>
      <c r="O114" s="201"/>
      <c r="P114" s="201"/>
      <c r="Q114" s="201"/>
      <c r="R114" s="201"/>
      <c r="S114" s="201"/>
      <c r="T114" s="202"/>
      <c r="AT114" s="203" t="s">
        <v>142</v>
      </c>
      <c r="AU114" s="203" t="s">
        <v>90</v>
      </c>
      <c r="AV114" s="13" t="s">
        <v>90</v>
      </c>
      <c r="AW114" s="13" t="s">
        <v>33</v>
      </c>
      <c r="AX114" s="13" t="s">
        <v>74</v>
      </c>
      <c r="AY114" s="203" t="s">
        <v>127</v>
      </c>
    </row>
    <row r="115" spans="1:65" s="13" customFormat="1">
      <c r="B115" s="193"/>
      <c r="C115" s="194"/>
      <c r="D115" s="188" t="s">
        <v>142</v>
      </c>
      <c r="E115" s="195" t="s">
        <v>19</v>
      </c>
      <c r="F115" s="196" t="s">
        <v>173</v>
      </c>
      <c r="G115" s="194"/>
      <c r="H115" s="197">
        <v>1.8</v>
      </c>
      <c r="I115" s="198"/>
      <c r="J115" s="194"/>
      <c r="K115" s="194"/>
      <c r="L115" s="199"/>
      <c r="M115" s="200"/>
      <c r="N115" s="201"/>
      <c r="O115" s="201"/>
      <c r="P115" s="201"/>
      <c r="Q115" s="201"/>
      <c r="R115" s="201"/>
      <c r="S115" s="201"/>
      <c r="T115" s="202"/>
      <c r="AT115" s="203" t="s">
        <v>142</v>
      </c>
      <c r="AU115" s="203" t="s">
        <v>90</v>
      </c>
      <c r="AV115" s="13" t="s">
        <v>90</v>
      </c>
      <c r="AW115" s="13" t="s">
        <v>33</v>
      </c>
      <c r="AX115" s="13" t="s">
        <v>74</v>
      </c>
      <c r="AY115" s="203" t="s">
        <v>127</v>
      </c>
    </row>
    <row r="116" spans="1:65" s="13" customFormat="1">
      <c r="B116" s="193"/>
      <c r="C116" s="194"/>
      <c r="D116" s="188" t="s">
        <v>142</v>
      </c>
      <c r="E116" s="195" t="s">
        <v>19</v>
      </c>
      <c r="F116" s="196" t="s">
        <v>154</v>
      </c>
      <c r="G116" s="194"/>
      <c r="H116" s="197">
        <v>10</v>
      </c>
      <c r="I116" s="198"/>
      <c r="J116" s="194"/>
      <c r="K116" s="194"/>
      <c r="L116" s="199"/>
      <c r="M116" s="200"/>
      <c r="N116" s="201"/>
      <c r="O116" s="201"/>
      <c r="P116" s="201"/>
      <c r="Q116" s="201"/>
      <c r="R116" s="201"/>
      <c r="S116" s="201"/>
      <c r="T116" s="202"/>
      <c r="AT116" s="203" t="s">
        <v>142</v>
      </c>
      <c r="AU116" s="203" t="s">
        <v>90</v>
      </c>
      <c r="AV116" s="13" t="s">
        <v>90</v>
      </c>
      <c r="AW116" s="13" t="s">
        <v>33</v>
      </c>
      <c r="AX116" s="13" t="s">
        <v>74</v>
      </c>
      <c r="AY116" s="203" t="s">
        <v>127</v>
      </c>
    </row>
    <row r="117" spans="1:65" s="14" customFormat="1">
      <c r="B117" s="204"/>
      <c r="C117" s="205"/>
      <c r="D117" s="188" t="s">
        <v>142</v>
      </c>
      <c r="E117" s="206" t="s">
        <v>19</v>
      </c>
      <c r="F117" s="207" t="s">
        <v>156</v>
      </c>
      <c r="G117" s="205"/>
      <c r="H117" s="208">
        <v>38.780999999999999</v>
      </c>
      <c r="I117" s="209"/>
      <c r="J117" s="205"/>
      <c r="K117" s="205"/>
      <c r="L117" s="210"/>
      <c r="M117" s="211"/>
      <c r="N117" s="212"/>
      <c r="O117" s="212"/>
      <c r="P117" s="212"/>
      <c r="Q117" s="212"/>
      <c r="R117" s="212"/>
      <c r="S117" s="212"/>
      <c r="T117" s="213"/>
      <c r="AT117" s="214" t="s">
        <v>142</v>
      </c>
      <c r="AU117" s="214" t="s">
        <v>90</v>
      </c>
      <c r="AV117" s="14" t="s">
        <v>135</v>
      </c>
      <c r="AW117" s="14" t="s">
        <v>33</v>
      </c>
      <c r="AX117" s="14" t="s">
        <v>82</v>
      </c>
      <c r="AY117" s="214" t="s">
        <v>127</v>
      </c>
    </row>
    <row r="118" spans="1:65" s="2" customFormat="1" ht="14.45" customHeight="1">
      <c r="A118" s="36"/>
      <c r="B118" s="37"/>
      <c r="C118" s="215" t="s">
        <v>161</v>
      </c>
      <c r="D118" s="215" t="s">
        <v>158</v>
      </c>
      <c r="E118" s="216" t="s">
        <v>174</v>
      </c>
      <c r="F118" s="217" t="s">
        <v>175</v>
      </c>
      <c r="G118" s="218" t="s">
        <v>151</v>
      </c>
      <c r="H118" s="219">
        <v>40.72</v>
      </c>
      <c r="I118" s="220"/>
      <c r="J118" s="221">
        <f>ROUND(I118*H118,2)</f>
        <v>0</v>
      </c>
      <c r="K118" s="217" t="s">
        <v>134</v>
      </c>
      <c r="L118" s="222"/>
      <c r="M118" s="223" t="s">
        <v>19</v>
      </c>
      <c r="N118" s="224" t="s">
        <v>46</v>
      </c>
      <c r="O118" s="66"/>
      <c r="P118" s="184">
        <f>O118*H118</f>
        <v>0</v>
      </c>
      <c r="Q118" s="184">
        <v>1E-4</v>
      </c>
      <c r="R118" s="184">
        <f>Q118*H118</f>
        <v>4.0720000000000001E-3</v>
      </c>
      <c r="S118" s="184">
        <v>0</v>
      </c>
      <c r="T118" s="185">
        <f>S118*H118</f>
        <v>0</v>
      </c>
      <c r="U118" s="36"/>
      <c r="V118" s="36"/>
      <c r="W118" s="36"/>
      <c r="X118" s="36"/>
      <c r="Y118" s="36"/>
      <c r="Z118" s="36"/>
      <c r="AA118" s="36"/>
      <c r="AB118" s="36"/>
      <c r="AC118" s="36"/>
      <c r="AD118" s="36"/>
      <c r="AE118" s="36"/>
      <c r="AR118" s="186" t="s">
        <v>161</v>
      </c>
      <c r="AT118" s="186" t="s">
        <v>158</v>
      </c>
      <c r="AU118" s="186" t="s">
        <v>90</v>
      </c>
      <c r="AY118" s="19" t="s">
        <v>127</v>
      </c>
      <c r="BE118" s="187">
        <f>IF(N118="základní",J118,0)</f>
        <v>0</v>
      </c>
      <c r="BF118" s="187">
        <f>IF(N118="snížená",J118,0)</f>
        <v>0</v>
      </c>
      <c r="BG118" s="187">
        <f>IF(N118="zákl. přenesená",J118,0)</f>
        <v>0</v>
      </c>
      <c r="BH118" s="187">
        <f>IF(N118="sníž. přenesená",J118,0)</f>
        <v>0</v>
      </c>
      <c r="BI118" s="187">
        <f>IF(N118="nulová",J118,0)</f>
        <v>0</v>
      </c>
      <c r="BJ118" s="19" t="s">
        <v>90</v>
      </c>
      <c r="BK118" s="187">
        <f>ROUND(I118*H118,2)</f>
        <v>0</v>
      </c>
      <c r="BL118" s="19" t="s">
        <v>135</v>
      </c>
      <c r="BM118" s="186" t="s">
        <v>176</v>
      </c>
    </row>
    <row r="119" spans="1:65" s="13" customFormat="1">
      <c r="B119" s="193"/>
      <c r="C119" s="194"/>
      <c r="D119" s="188" t="s">
        <v>142</v>
      </c>
      <c r="E119" s="194"/>
      <c r="F119" s="196" t="s">
        <v>177</v>
      </c>
      <c r="G119" s="194"/>
      <c r="H119" s="197">
        <v>40.72</v>
      </c>
      <c r="I119" s="198"/>
      <c r="J119" s="194"/>
      <c r="K119" s="194"/>
      <c r="L119" s="199"/>
      <c r="M119" s="200"/>
      <c r="N119" s="201"/>
      <c r="O119" s="201"/>
      <c r="P119" s="201"/>
      <c r="Q119" s="201"/>
      <c r="R119" s="201"/>
      <c r="S119" s="201"/>
      <c r="T119" s="202"/>
      <c r="AT119" s="203" t="s">
        <v>142</v>
      </c>
      <c r="AU119" s="203" t="s">
        <v>90</v>
      </c>
      <c r="AV119" s="13" t="s">
        <v>90</v>
      </c>
      <c r="AW119" s="13" t="s">
        <v>4</v>
      </c>
      <c r="AX119" s="13" t="s">
        <v>82</v>
      </c>
      <c r="AY119" s="203" t="s">
        <v>127</v>
      </c>
    </row>
    <row r="120" spans="1:65" s="2" customFormat="1" ht="24.2" customHeight="1">
      <c r="A120" s="36"/>
      <c r="B120" s="37"/>
      <c r="C120" s="175" t="s">
        <v>178</v>
      </c>
      <c r="D120" s="175" t="s">
        <v>130</v>
      </c>
      <c r="E120" s="176" t="s">
        <v>179</v>
      </c>
      <c r="F120" s="177" t="s">
        <v>180</v>
      </c>
      <c r="G120" s="178" t="s">
        <v>151</v>
      </c>
      <c r="H120" s="179">
        <v>8.4</v>
      </c>
      <c r="I120" s="180"/>
      <c r="J120" s="181">
        <f>ROUND(I120*H120,2)</f>
        <v>0</v>
      </c>
      <c r="K120" s="177" t="s">
        <v>134</v>
      </c>
      <c r="L120" s="41"/>
      <c r="M120" s="182" t="s">
        <v>19</v>
      </c>
      <c r="N120" s="183" t="s">
        <v>46</v>
      </c>
      <c r="O120" s="66"/>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135</v>
      </c>
      <c r="AT120" s="186" t="s">
        <v>130</v>
      </c>
      <c r="AU120" s="186" t="s">
        <v>90</v>
      </c>
      <c r="AY120" s="19" t="s">
        <v>127</v>
      </c>
      <c r="BE120" s="187">
        <f>IF(N120="základní",J120,0)</f>
        <v>0</v>
      </c>
      <c r="BF120" s="187">
        <f>IF(N120="snížená",J120,0)</f>
        <v>0</v>
      </c>
      <c r="BG120" s="187">
        <f>IF(N120="zákl. přenesená",J120,0)</f>
        <v>0</v>
      </c>
      <c r="BH120" s="187">
        <f>IF(N120="sníž. přenesená",J120,0)</f>
        <v>0</v>
      </c>
      <c r="BI120" s="187">
        <f>IF(N120="nulová",J120,0)</f>
        <v>0</v>
      </c>
      <c r="BJ120" s="19" t="s">
        <v>90</v>
      </c>
      <c r="BK120" s="187">
        <f>ROUND(I120*H120,2)</f>
        <v>0</v>
      </c>
      <c r="BL120" s="19" t="s">
        <v>135</v>
      </c>
      <c r="BM120" s="186" t="s">
        <v>181</v>
      </c>
    </row>
    <row r="121" spans="1:65" s="2" customFormat="1" ht="58.5">
      <c r="A121" s="36"/>
      <c r="B121" s="37"/>
      <c r="C121" s="38"/>
      <c r="D121" s="188" t="s">
        <v>140</v>
      </c>
      <c r="E121" s="38"/>
      <c r="F121" s="189" t="s">
        <v>153</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140</v>
      </c>
      <c r="AU121" s="19" t="s">
        <v>90</v>
      </c>
    </row>
    <row r="122" spans="1:65" s="13" customFormat="1">
      <c r="B122" s="193"/>
      <c r="C122" s="194"/>
      <c r="D122" s="188" t="s">
        <v>142</v>
      </c>
      <c r="E122" s="195" t="s">
        <v>19</v>
      </c>
      <c r="F122" s="196" t="s">
        <v>182</v>
      </c>
      <c r="G122" s="194"/>
      <c r="H122" s="197">
        <v>6.6</v>
      </c>
      <c r="I122" s="198"/>
      <c r="J122" s="194"/>
      <c r="K122" s="194"/>
      <c r="L122" s="199"/>
      <c r="M122" s="200"/>
      <c r="N122" s="201"/>
      <c r="O122" s="201"/>
      <c r="P122" s="201"/>
      <c r="Q122" s="201"/>
      <c r="R122" s="201"/>
      <c r="S122" s="201"/>
      <c r="T122" s="202"/>
      <c r="AT122" s="203" t="s">
        <v>142</v>
      </c>
      <c r="AU122" s="203" t="s">
        <v>90</v>
      </c>
      <c r="AV122" s="13" t="s">
        <v>90</v>
      </c>
      <c r="AW122" s="13" t="s">
        <v>33</v>
      </c>
      <c r="AX122" s="13" t="s">
        <v>74</v>
      </c>
      <c r="AY122" s="203" t="s">
        <v>127</v>
      </c>
    </row>
    <row r="123" spans="1:65" s="13" customFormat="1">
      <c r="B123" s="193"/>
      <c r="C123" s="194"/>
      <c r="D123" s="188" t="s">
        <v>142</v>
      </c>
      <c r="E123" s="195" t="s">
        <v>19</v>
      </c>
      <c r="F123" s="196" t="s">
        <v>183</v>
      </c>
      <c r="G123" s="194"/>
      <c r="H123" s="197">
        <v>1.8</v>
      </c>
      <c r="I123" s="198"/>
      <c r="J123" s="194"/>
      <c r="K123" s="194"/>
      <c r="L123" s="199"/>
      <c r="M123" s="200"/>
      <c r="N123" s="201"/>
      <c r="O123" s="201"/>
      <c r="P123" s="201"/>
      <c r="Q123" s="201"/>
      <c r="R123" s="201"/>
      <c r="S123" s="201"/>
      <c r="T123" s="202"/>
      <c r="AT123" s="203" t="s">
        <v>142</v>
      </c>
      <c r="AU123" s="203" t="s">
        <v>90</v>
      </c>
      <c r="AV123" s="13" t="s">
        <v>90</v>
      </c>
      <c r="AW123" s="13" t="s">
        <v>33</v>
      </c>
      <c r="AX123" s="13" t="s">
        <v>74</v>
      </c>
      <c r="AY123" s="203" t="s">
        <v>127</v>
      </c>
    </row>
    <row r="124" spans="1:65" s="14" customFormat="1">
      <c r="B124" s="204"/>
      <c r="C124" s="205"/>
      <c r="D124" s="188" t="s">
        <v>142</v>
      </c>
      <c r="E124" s="206" t="s">
        <v>19</v>
      </c>
      <c r="F124" s="207" t="s">
        <v>156</v>
      </c>
      <c r="G124" s="205"/>
      <c r="H124" s="208">
        <v>8.4</v>
      </c>
      <c r="I124" s="209"/>
      <c r="J124" s="205"/>
      <c r="K124" s="205"/>
      <c r="L124" s="210"/>
      <c r="M124" s="211"/>
      <c r="N124" s="212"/>
      <c r="O124" s="212"/>
      <c r="P124" s="212"/>
      <c r="Q124" s="212"/>
      <c r="R124" s="212"/>
      <c r="S124" s="212"/>
      <c r="T124" s="213"/>
      <c r="AT124" s="214" t="s">
        <v>142</v>
      </c>
      <c r="AU124" s="214" t="s">
        <v>90</v>
      </c>
      <c r="AV124" s="14" t="s">
        <v>135</v>
      </c>
      <c r="AW124" s="14" t="s">
        <v>33</v>
      </c>
      <c r="AX124" s="14" t="s">
        <v>82</v>
      </c>
      <c r="AY124" s="214" t="s">
        <v>127</v>
      </c>
    </row>
    <row r="125" spans="1:65" s="2" customFormat="1" ht="14.45" customHeight="1">
      <c r="A125" s="36"/>
      <c r="B125" s="37"/>
      <c r="C125" s="215" t="s">
        <v>184</v>
      </c>
      <c r="D125" s="215" t="s">
        <v>158</v>
      </c>
      <c r="E125" s="216" t="s">
        <v>185</v>
      </c>
      <c r="F125" s="217" t="s">
        <v>186</v>
      </c>
      <c r="G125" s="218" t="s">
        <v>151</v>
      </c>
      <c r="H125" s="219">
        <v>8.82</v>
      </c>
      <c r="I125" s="220"/>
      <c r="J125" s="221">
        <f>ROUND(I125*H125,2)</f>
        <v>0</v>
      </c>
      <c r="K125" s="217" t="s">
        <v>134</v>
      </c>
      <c r="L125" s="222"/>
      <c r="M125" s="223" t="s">
        <v>19</v>
      </c>
      <c r="N125" s="224" t="s">
        <v>46</v>
      </c>
      <c r="O125" s="66"/>
      <c r="P125" s="184">
        <f>O125*H125</f>
        <v>0</v>
      </c>
      <c r="Q125" s="184">
        <v>4.0000000000000003E-5</v>
      </c>
      <c r="R125" s="184">
        <f>Q125*H125</f>
        <v>3.5280000000000006E-4</v>
      </c>
      <c r="S125" s="184">
        <v>0</v>
      </c>
      <c r="T125" s="185">
        <f>S125*H125</f>
        <v>0</v>
      </c>
      <c r="U125" s="36"/>
      <c r="V125" s="36"/>
      <c r="W125" s="36"/>
      <c r="X125" s="36"/>
      <c r="Y125" s="36"/>
      <c r="Z125" s="36"/>
      <c r="AA125" s="36"/>
      <c r="AB125" s="36"/>
      <c r="AC125" s="36"/>
      <c r="AD125" s="36"/>
      <c r="AE125" s="36"/>
      <c r="AR125" s="186" t="s">
        <v>161</v>
      </c>
      <c r="AT125" s="186" t="s">
        <v>158</v>
      </c>
      <c r="AU125" s="186" t="s">
        <v>90</v>
      </c>
      <c r="AY125" s="19" t="s">
        <v>127</v>
      </c>
      <c r="BE125" s="187">
        <f>IF(N125="základní",J125,0)</f>
        <v>0</v>
      </c>
      <c r="BF125" s="187">
        <f>IF(N125="snížená",J125,0)</f>
        <v>0</v>
      </c>
      <c r="BG125" s="187">
        <f>IF(N125="zákl. přenesená",J125,0)</f>
        <v>0</v>
      </c>
      <c r="BH125" s="187">
        <f>IF(N125="sníž. přenesená",J125,0)</f>
        <v>0</v>
      </c>
      <c r="BI125" s="187">
        <f>IF(N125="nulová",J125,0)</f>
        <v>0</v>
      </c>
      <c r="BJ125" s="19" t="s">
        <v>90</v>
      </c>
      <c r="BK125" s="187">
        <f>ROUND(I125*H125,2)</f>
        <v>0</v>
      </c>
      <c r="BL125" s="19" t="s">
        <v>135</v>
      </c>
      <c r="BM125" s="186" t="s">
        <v>187</v>
      </c>
    </row>
    <row r="126" spans="1:65" s="13" customFormat="1">
      <c r="B126" s="193"/>
      <c r="C126" s="194"/>
      <c r="D126" s="188" t="s">
        <v>142</v>
      </c>
      <c r="E126" s="194"/>
      <c r="F126" s="196" t="s">
        <v>188</v>
      </c>
      <c r="G126" s="194"/>
      <c r="H126" s="197">
        <v>8.82</v>
      </c>
      <c r="I126" s="198"/>
      <c r="J126" s="194"/>
      <c r="K126" s="194"/>
      <c r="L126" s="199"/>
      <c r="M126" s="200"/>
      <c r="N126" s="201"/>
      <c r="O126" s="201"/>
      <c r="P126" s="201"/>
      <c r="Q126" s="201"/>
      <c r="R126" s="201"/>
      <c r="S126" s="201"/>
      <c r="T126" s="202"/>
      <c r="AT126" s="203" t="s">
        <v>142</v>
      </c>
      <c r="AU126" s="203" t="s">
        <v>90</v>
      </c>
      <c r="AV126" s="13" t="s">
        <v>90</v>
      </c>
      <c r="AW126" s="13" t="s">
        <v>4</v>
      </c>
      <c r="AX126" s="13" t="s">
        <v>82</v>
      </c>
      <c r="AY126" s="203" t="s">
        <v>127</v>
      </c>
    </row>
    <row r="127" spans="1:65" s="2" customFormat="1" ht="24.2" customHeight="1">
      <c r="A127" s="36"/>
      <c r="B127" s="37"/>
      <c r="C127" s="175" t="s">
        <v>189</v>
      </c>
      <c r="D127" s="175" t="s">
        <v>130</v>
      </c>
      <c r="E127" s="176" t="s">
        <v>190</v>
      </c>
      <c r="F127" s="177" t="s">
        <v>191</v>
      </c>
      <c r="G127" s="178" t="s">
        <v>133</v>
      </c>
      <c r="H127" s="179">
        <v>110.765</v>
      </c>
      <c r="I127" s="180"/>
      <c r="J127" s="181">
        <f>ROUND(I127*H127,2)</f>
        <v>0</v>
      </c>
      <c r="K127" s="177" t="s">
        <v>134</v>
      </c>
      <c r="L127" s="41"/>
      <c r="M127" s="182" t="s">
        <v>19</v>
      </c>
      <c r="N127" s="183" t="s">
        <v>46</v>
      </c>
      <c r="O127" s="66"/>
      <c r="P127" s="184">
        <f>O127*H127</f>
        <v>0</v>
      </c>
      <c r="Q127" s="184">
        <v>8.6E-3</v>
      </c>
      <c r="R127" s="184">
        <f>Q127*H127</f>
        <v>0.95257899999999995</v>
      </c>
      <c r="S127" s="184">
        <v>0</v>
      </c>
      <c r="T127" s="185">
        <f>S127*H127</f>
        <v>0</v>
      </c>
      <c r="U127" s="36"/>
      <c r="V127" s="36"/>
      <c r="W127" s="36"/>
      <c r="X127" s="36"/>
      <c r="Y127" s="36"/>
      <c r="Z127" s="36"/>
      <c r="AA127" s="36"/>
      <c r="AB127" s="36"/>
      <c r="AC127" s="36"/>
      <c r="AD127" s="36"/>
      <c r="AE127" s="36"/>
      <c r="AR127" s="186" t="s">
        <v>135</v>
      </c>
      <c r="AT127" s="186" t="s">
        <v>130</v>
      </c>
      <c r="AU127" s="186" t="s">
        <v>90</v>
      </c>
      <c r="AY127" s="19" t="s">
        <v>127</v>
      </c>
      <c r="BE127" s="187">
        <f>IF(N127="základní",J127,0)</f>
        <v>0</v>
      </c>
      <c r="BF127" s="187">
        <f>IF(N127="snížená",J127,0)</f>
        <v>0</v>
      </c>
      <c r="BG127" s="187">
        <f>IF(N127="zákl. přenesená",J127,0)</f>
        <v>0</v>
      </c>
      <c r="BH127" s="187">
        <f>IF(N127="sníž. přenesená",J127,0)</f>
        <v>0</v>
      </c>
      <c r="BI127" s="187">
        <f>IF(N127="nulová",J127,0)</f>
        <v>0</v>
      </c>
      <c r="BJ127" s="19" t="s">
        <v>90</v>
      </c>
      <c r="BK127" s="187">
        <f>ROUND(I127*H127,2)</f>
        <v>0</v>
      </c>
      <c r="BL127" s="19" t="s">
        <v>135</v>
      </c>
      <c r="BM127" s="186" t="s">
        <v>192</v>
      </c>
    </row>
    <row r="128" spans="1:65" s="2" customFormat="1" ht="165.75">
      <c r="A128" s="36"/>
      <c r="B128" s="37"/>
      <c r="C128" s="38"/>
      <c r="D128" s="188" t="s">
        <v>140</v>
      </c>
      <c r="E128" s="38"/>
      <c r="F128" s="189" t="s">
        <v>193</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140</v>
      </c>
      <c r="AU128" s="19" t="s">
        <v>90</v>
      </c>
    </row>
    <row r="129" spans="1:65" s="15" customFormat="1">
      <c r="B129" s="225"/>
      <c r="C129" s="226"/>
      <c r="D129" s="188" t="s">
        <v>142</v>
      </c>
      <c r="E129" s="227" t="s">
        <v>19</v>
      </c>
      <c r="F129" s="228" t="s">
        <v>194</v>
      </c>
      <c r="G129" s="226"/>
      <c r="H129" s="227" t="s">
        <v>19</v>
      </c>
      <c r="I129" s="229"/>
      <c r="J129" s="226"/>
      <c r="K129" s="226"/>
      <c r="L129" s="230"/>
      <c r="M129" s="231"/>
      <c r="N129" s="232"/>
      <c r="O129" s="232"/>
      <c r="P129" s="232"/>
      <c r="Q129" s="232"/>
      <c r="R129" s="232"/>
      <c r="S129" s="232"/>
      <c r="T129" s="233"/>
      <c r="AT129" s="234" t="s">
        <v>142</v>
      </c>
      <c r="AU129" s="234" t="s">
        <v>90</v>
      </c>
      <c r="AV129" s="15" t="s">
        <v>82</v>
      </c>
      <c r="AW129" s="15" t="s">
        <v>33</v>
      </c>
      <c r="AX129" s="15" t="s">
        <v>74</v>
      </c>
      <c r="AY129" s="234" t="s">
        <v>127</v>
      </c>
    </row>
    <row r="130" spans="1:65" s="13" customFormat="1">
      <c r="B130" s="193"/>
      <c r="C130" s="194"/>
      <c r="D130" s="188" t="s">
        <v>142</v>
      </c>
      <c r="E130" s="195" t="s">
        <v>19</v>
      </c>
      <c r="F130" s="196" t="s">
        <v>195</v>
      </c>
      <c r="G130" s="194"/>
      <c r="H130" s="197">
        <v>30.5</v>
      </c>
      <c r="I130" s="198"/>
      <c r="J130" s="194"/>
      <c r="K130" s="194"/>
      <c r="L130" s="199"/>
      <c r="M130" s="200"/>
      <c r="N130" s="201"/>
      <c r="O130" s="201"/>
      <c r="P130" s="201"/>
      <c r="Q130" s="201"/>
      <c r="R130" s="201"/>
      <c r="S130" s="201"/>
      <c r="T130" s="202"/>
      <c r="AT130" s="203" t="s">
        <v>142</v>
      </c>
      <c r="AU130" s="203" t="s">
        <v>90</v>
      </c>
      <c r="AV130" s="13" t="s">
        <v>90</v>
      </c>
      <c r="AW130" s="13" t="s">
        <v>33</v>
      </c>
      <c r="AX130" s="13" t="s">
        <v>74</v>
      </c>
      <c r="AY130" s="203" t="s">
        <v>127</v>
      </c>
    </row>
    <row r="131" spans="1:65" s="13" customFormat="1">
      <c r="B131" s="193"/>
      <c r="C131" s="194"/>
      <c r="D131" s="188" t="s">
        <v>142</v>
      </c>
      <c r="E131" s="195" t="s">
        <v>19</v>
      </c>
      <c r="F131" s="196" t="s">
        <v>196</v>
      </c>
      <c r="G131" s="194"/>
      <c r="H131" s="197">
        <v>66</v>
      </c>
      <c r="I131" s="198"/>
      <c r="J131" s="194"/>
      <c r="K131" s="194"/>
      <c r="L131" s="199"/>
      <c r="M131" s="200"/>
      <c r="N131" s="201"/>
      <c r="O131" s="201"/>
      <c r="P131" s="201"/>
      <c r="Q131" s="201"/>
      <c r="R131" s="201"/>
      <c r="S131" s="201"/>
      <c r="T131" s="202"/>
      <c r="AT131" s="203" t="s">
        <v>142</v>
      </c>
      <c r="AU131" s="203" t="s">
        <v>90</v>
      </c>
      <c r="AV131" s="13" t="s">
        <v>90</v>
      </c>
      <c r="AW131" s="13" t="s">
        <v>33</v>
      </c>
      <c r="AX131" s="13" t="s">
        <v>74</v>
      </c>
      <c r="AY131" s="203" t="s">
        <v>127</v>
      </c>
    </row>
    <row r="132" spans="1:65" s="13" customFormat="1">
      <c r="B132" s="193"/>
      <c r="C132" s="194"/>
      <c r="D132" s="188" t="s">
        <v>142</v>
      </c>
      <c r="E132" s="195" t="s">
        <v>19</v>
      </c>
      <c r="F132" s="196" t="s">
        <v>197</v>
      </c>
      <c r="G132" s="194"/>
      <c r="H132" s="197">
        <v>26.4</v>
      </c>
      <c r="I132" s="198"/>
      <c r="J132" s="194"/>
      <c r="K132" s="194"/>
      <c r="L132" s="199"/>
      <c r="M132" s="200"/>
      <c r="N132" s="201"/>
      <c r="O132" s="201"/>
      <c r="P132" s="201"/>
      <c r="Q132" s="201"/>
      <c r="R132" s="201"/>
      <c r="S132" s="201"/>
      <c r="T132" s="202"/>
      <c r="AT132" s="203" t="s">
        <v>142</v>
      </c>
      <c r="AU132" s="203" t="s">
        <v>90</v>
      </c>
      <c r="AV132" s="13" t="s">
        <v>90</v>
      </c>
      <c r="AW132" s="13" t="s">
        <v>33</v>
      </c>
      <c r="AX132" s="13" t="s">
        <v>74</v>
      </c>
      <c r="AY132" s="203" t="s">
        <v>127</v>
      </c>
    </row>
    <row r="133" spans="1:65" s="16" customFormat="1">
      <c r="B133" s="235"/>
      <c r="C133" s="236"/>
      <c r="D133" s="188" t="s">
        <v>142</v>
      </c>
      <c r="E133" s="237" t="s">
        <v>19</v>
      </c>
      <c r="F133" s="238" t="s">
        <v>198</v>
      </c>
      <c r="G133" s="236"/>
      <c r="H133" s="239">
        <v>122.9</v>
      </c>
      <c r="I133" s="240"/>
      <c r="J133" s="236"/>
      <c r="K133" s="236"/>
      <c r="L133" s="241"/>
      <c r="M133" s="242"/>
      <c r="N133" s="243"/>
      <c r="O133" s="243"/>
      <c r="P133" s="243"/>
      <c r="Q133" s="243"/>
      <c r="R133" s="243"/>
      <c r="S133" s="243"/>
      <c r="T133" s="244"/>
      <c r="AT133" s="245" t="s">
        <v>142</v>
      </c>
      <c r="AU133" s="245" t="s">
        <v>90</v>
      </c>
      <c r="AV133" s="16" t="s">
        <v>144</v>
      </c>
      <c r="AW133" s="16" t="s">
        <v>33</v>
      </c>
      <c r="AX133" s="16" t="s">
        <v>74</v>
      </c>
      <c r="AY133" s="245" t="s">
        <v>127</v>
      </c>
    </row>
    <row r="134" spans="1:65" s="15" customFormat="1">
      <c r="B134" s="225"/>
      <c r="C134" s="226"/>
      <c r="D134" s="188" t="s">
        <v>142</v>
      </c>
      <c r="E134" s="227" t="s">
        <v>19</v>
      </c>
      <c r="F134" s="228" t="s">
        <v>199</v>
      </c>
      <c r="G134" s="226"/>
      <c r="H134" s="227" t="s">
        <v>19</v>
      </c>
      <c r="I134" s="229"/>
      <c r="J134" s="226"/>
      <c r="K134" s="226"/>
      <c r="L134" s="230"/>
      <c r="M134" s="231"/>
      <c r="N134" s="232"/>
      <c r="O134" s="232"/>
      <c r="P134" s="232"/>
      <c r="Q134" s="232"/>
      <c r="R134" s="232"/>
      <c r="S134" s="232"/>
      <c r="T134" s="233"/>
      <c r="AT134" s="234" t="s">
        <v>142</v>
      </c>
      <c r="AU134" s="234" t="s">
        <v>90</v>
      </c>
      <c r="AV134" s="15" t="s">
        <v>82</v>
      </c>
      <c r="AW134" s="15" t="s">
        <v>33</v>
      </c>
      <c r="AX134" s="15" t="s">
        <v>74</v>
      </c>
      <c r="AY134" s="234" t="s">
        <v>127</v>
      </c>
    </row>
    <row r="135" spans="1:65" s="13" customFormat="1">
      <c r="B135" s="193"/>
      <c r="C135" s="194"/>
      <c r="D135" s="188" t="s">
        <v>142</v>
      </c>
      <c r="E135" s="195" t="s">
        <v>19</v>
      </c>
      <c r="F135" s="196" t="s">
        <v>200</v>
      </c>
      <c r="G135" s="194"/>
      <c r="H135" s="197">
        <v>-2.16</v>
      </c>
      <c r="I135" s="198"/>
      <c r="J135" s="194"/>
      <c r="K135" s="194"/>
      <c r="L135" s="199"/>
      <c r="M135" s="200"/>
      <c r="N135" s="201"/>
      <c r="O135" s="201"/>
      <c r="P135" s="201"/>
      <c r="Q135" s="201"/>
      <c r="R135" s="201"/>
      <c r="S135" s="201"/>
      <c r="T135" s="202"/>
      <c r="AT135" s="203" t="s">
        <v>142</v>
      </c>
      <c r="AU135" s="203" t="s">
        <v>90</v>
      </c>
      <c r="AV135" s="13" t="s">
        <v>90</v>
      </c>
      <c r="AW135" s="13" t="s">
        <v>33</v>
      </c>
      <c r="AX135" s="13" t="s">
        <v>74</v>
      </c>
      <c r="AY135" s="203" t="s">
        <v>127</v>
      </c>
    </row>
    <row r="136" spans="1:65" s="13" customFormat="1">
      <c r="B136" s="193"/>
      <c r="C136" s="194"/>
      <c r="D136" s="188" t="s">
        <v>142</v>
      </c>
      <c r="E136" s="195" t="s">
        <v>19</v>
      </c>
      <c r="F136" s="196" t="s">
        <v>201</v>
      </c>
      <c r="G136" s="194"/>
      <c r="H136" s="197">
        <v>-0.81</v>
      </c>
      <c r="I136" s="198"/>
      <c r="J136" s="194"/>
      <c r="K136" s="194"/>
      <c r="L136" s="199"/>
      <c r="M136" s="200"/>
      <c r="N136" s="201"/>
      <c r="O136" s="201"/>
      <c r="P136" s="201"/>
      <c r="Q136" s="201"/>
      <c r="R136" s="201"/>
      <c r="S136" s="201"/>
      <c r="T136" s="202"/>
      <c r="AT136" s="203" t="s">
        <v>142</v>
      </c>
      <c r="AU136" s="203" t="s">
        <v>90</v>
      </c>
      <c r="AV136" s="13" t="s">
        <v>90</v>
      </c>
      <c r="AW136" s="13" t="s">
        <v>33</v>
      </c>
      <c r="AX136" s="13" t="s">
        <v>74</v>
      </c>
      <c r="AY136" s="203" t="s">
        <v>127</v>
      </c>
    </row>
    <row r="137" spans="1:65" s="13" customFormat="1">
      <c r="B137" s="193"/>
      <c r="C137" s="194"/>
      <c r="D137" s="188" t="s">
        <v>142</v>
      </c>
      <c r="E137" s="195" t="s">
        <v>19</v>
      </c>
      <c r="F137" s="196" t="s">
        <v>202</v>
      </c>
      <c r="G137" s="194"/>
      <c r="H137" s="197">
        <v>-0.625</v>
      </c>
      <c r="I137" s="198"/>
      <c r="J137" s="194"/>
      <c r="K137" s="194"/>
      <c r="L137" s="199"/>
      <c r="M137" s="200"/>
      <c r="N137" s="201"/>
      <c r="O137" s="201"/>
      <c r="P137" s="201"/>
      <c r="Q137" s="201"/>
      <c r="R137" s="201"/>
      <c r="S137" s="201"/>
      <c r="T137" s="202"/>
      <c r="AT137" s="203" t="s">
        <v>142</v>
      </c>
      <c r="AU137" s="203" t="s">
        <v>90</v>
      </c>
      <c r="AV137" s="13" t="s">
        <v>90</v>
      </c>
      <c r="AW137" s="13" t="s">
        <v>33</v>
      </c>
      <c r="AX137" s="13" t="s">
        <v>74</v>
      </c>
      <c r="AY137" s="203" t="s">
        <v>127</v>
      </c>
    </row>
    <row r="138" spans="1:65" s="16" customFormat="1">
      <c r="B138" s="235"/>
      <c r="C138" s="236"/>
      <c r="D138" s="188" t="s">
        <v>142</v>
      </c>
      <c r="E138" s="237" t="s">
        <v>19</v>
      </c>
      <c r="F138" s="238" t="s">
        <v>198</v>
      </c>
      <c r="G138" s="236"/>
      <c r="H138" s="239">
        <v>-3.5950000000000002</v>
      </c>
      <c r="I138" s="240"/>
      <c r="J138" s="236"/>
      <c r="K138" s="236"/>
      <c r="L138" s="241"/>
      <c r="M138" s="242"/>
      <c r="N138" s="243"/>
      <c r="O138" s="243"/>
      <c r="P138" s="243"/>
      <c r="Q138" s="243"/>
      <c r="R138" s="243"/>
      <c r="S138" s="243"/>
      <c r="T138" s="244"/>
      <c r="AT138" s="245" t="s">
        <v>142</v>
      </c>
      <c r="AU138" s="245" t="s">
        <v>90</v>
      </c>
      <c r="AV138" s="16" t="s">
        <v>144</v>
      </c>
      <c r="AW138" s="16" t="s">
        <v>33</v>
      </c>
      <c r="AX138" s="16" t="s">
        <v>74</v>
      </c>
      <c r="AY138" s="245" t="s">
        <v>127</v>
      </c>
    </row>
    <row r="139" spans="1:65" s="13" customFormat="1">
      <c r="B139" s="193"/>
      <c r="C139" s="194"/>
      <c r="D139" s="188" t="s">
        <v>142</v>
      </c>
      <c r="E139" s="195" t="s">
        <v>19</v>
      </c>
      <c r="F139" s="196" t="s">
        <v>203</v>
      </c>
      <c r="G139" s="194"/>
      <c r="H139" s="197">
        <v>-8.5399999999999991</v>
      </c>
      <c r="I139" s="198"/>
      <c r="J139" s="194"/>
      <c r="K139" s="194"/>
      <c r="L139" s="199"/>
      <c r="M139" s="200"/>
      <c r="N139" s="201"/>
      <c r="O139" s="201"/>
      <c r="P139" s="201"/>
      <c r="Q139" s="201"/>
      <c r="R139" s="201"/>
      <c r="S139" s="201"/>
      <c r="T139" s="202"/>
      <c r="AT139" s="203" t="s">
        <v>142</v>
      </c>
      <c r="AU139" s="203" t="s">
        <v>90</v>
      </c>
      <c r="AV139" s="13" t="s">
        <v>90</v>
      </c>
      <c r="AW139" s="13" t="s">
        <v>33</v>
      </c>
      <c r="AX139" s="13" t="s">
        <v>74</v>
      </c>
      <c r="AY139" s="203" t="s">
        <v>127</v>
      </c>
    </row>
    <row r="140" spans="1:65" s="16" customFormat="1">
      <c r="B140" s="235"/>
      <c r="C140" s="236"/>
      <c r="D140" s="188" t="s">
        <v>142</v>
      </c>
      <c r="E140" s="237" t="s">
        <v>19</v>
      </c>
      <c r="F140" s="238" t="s">
        <v>198</v>
      </c>
      <c r="G140" s="236"/>
      <c r="H140" s="239">
        <v>-8.5399999999999991</v>
      </c>
      <c r="I140" s="240"/>
      <c r="J140" s="236"/>
      <c r="K140" s="236"/>
      <c r="L140" s="241"/>
      <c r="M140" s="242"/>
      <c r="N140" s="243"/>
      <c r="O140" s="243"/>
      <c r="P140" s="243"/>
      <c r="Q140" s="243"/>
      <c r="R140" s="243"/>
      <c r="S140" s="243"/>
      <c r="T140" s="244"/>
      <c r="AT140" s="245" t="s">
        <v>142</v>
      </c>
      <c r="AU140" s="245" t="s">
        <v>90</v>
      </c>
      <c r="AV140" s="16" t="s">
        <v>144</v>
      </c>
      <c r="AW140" s="16" t="s">
        <v>33</v>
      </c>
      <c r="AX140" s="16" t="s">
        <v>74</v>
      </c>
      <c r="AY140" s="245" t="s">
        <v>127</v>
      </c>
    </row>
    <row r="141" spans="1:65" s="14" customFormat="1">
      <c r="B141" s="204"/>
      <c r="C141" s="205"/>
      <c r="D141" s="188" t="s">
        <v>142</v>
      </c>
      <c r="E141" s="206" t="s">
        <v>19</v>
      </c>
      <c r="F141" s="207" t="s">
        <v>156</v>
      </c>
      <c r="G141" s="205"/>
      <c r="H141" s="208">
        <v>110.76500000000001</v>
      </c>
      <c r="I141" s="209"/>
      <c r="J141" s="205"/>
      <c r="K141" s="205"/>
      <c r="L141" s="210"/>
      <c r="M141" s="211"/>
      <c r="N141" s="212"/>
      <c r="O141" s="212"/>
      <c r="P141" s="212"/>
      <c r="Q141" s="212"/>
      <c r="R141" s="212"/>
      <c r="S141" s="212"/>
      <c r="T141" s="213"/>
      <c r="AT141" s="214" t="s">
        <v>142</v>
      </c>
      <c r="AU141" s="214" t="s">
        <v>90</v>
      </c>
      <c r="AV141" s="14" t="s">
        <v>135</v>
      </c>
      <c r="AW141" s="14" t="s">
        <v>33</v>
      </c>
      <c r="AX141" s="14" t="s">
        <v>82</v>
      </c>
      <c r="AY141" s="214" t="s">
        <v>127</v>
      </c>
    </row>
    <row r="142" spans="1:65" s="2" customFormat="1" ht="14.45" customHeight="1">
      <c r="A142" s="36"/>
      <c r="B142" s="37"/>
      <c r="C142" s="215" t="s">
        <v>204</v>
      </c>
      <c r="D142" s="215" t="s">
        <v>158</v>
      </c>
      <c r="E142" s="216" t="s">
        <v>205</v>
      </c>
      <c r="F142" s="217" t="s">
        <v>206</v>
      </c>
      <c r="G142" s="218" t="s">
        <v>133</v>
      </c>
      <c r="H142" s="219">
        <v>106.758</v>
      </c>
      <c r="I142" s="220"/>
      <c r="J142" s="221">
        <f>ROUND(I142*H142,2)</f>
        <v>0</v>
      </c>
      <c r="K142" s="217" t="s">
        <v>134</v>
      </c>
      <c r="L142" s="222"/>
      <c r="M142" s="223" t="s">
        <v>19</v>
      </c>
      <c r="N142" s="224" t="s">
        <v>46</v>
      </c>
      <c r="O142" s="66"/>
      <c r="P142" s="184">
        <f>O142*H142</f>
        <v>0</v>
      </c>
      <c r="Q142" s="184">
        <v>2.0999999999999999E-3</v>
      </c>
      <c r="R142" s="184">
        <f>Q142*H142</f>
        <v>0.22419179999999997</v>
      </c>
      <c r="S142" s="184">
        <v>0</v>
      </c>
      <c r="T142" s="185">
        <f>S142*H142</f>
        <v>0</v>
      </c>
      <c r="U142" s="36"/>
      <c r="V142" s="36"/>
      <c r="W142" s="36"/>
      <c r="X142" s="36"/>
      <c r="Y142" s="36"/>
      <c r="Z142" s="36"/>
      <c r="AA142" s="36"/>
      <c r="AB142" s="36"/>
      <c r="AC142" s="36"/>
      <c r="AD142" s="36"/>
      <c r="AE142" s="36"/>
      <c r="AR142" s="186" t="s">
        <v>161</v>
      </c>
      <c r="AT142" s="186" t="s">
        <v>158</v>
      </c>
      <c r="AU142" s="186" t="s">
        <v>90</v>
      </c>
      <c r="AY142" s="19" t="s">
        <v>127</v>
      </c>
      <c r="BE142" s="187">
        <f>IF(N142="základní",J142,0)</f>
        <v>0</v>
      </c>
      <c r="BF142" s="187">
        <f>IF(N142="snížená",J142,0)</f>
        <v>0</v>
      </c>
      <c r="BG142" s="187">
        <f>IF(N142="zákl. přenesená",J142,0)</f>
        <v>0</v>
      </c>
      <c r="BH142" s="187">
        <f>IF(N142="sníž. přenesená",J142,0)</f>
        <v>0</v>
      </c>
      <c r="BI142" s="187">
        <f>IF(N142="nulová",J142,0)</f>
        <v>0</v>
      </c>
      <c r="BJ142" s="19" t="s">
        <v>90</v>
      </c>
      <c r="BK142" s="187">
        <f>ROUND(I142*H142,2)</f>
        <v>0</v>
      </c>
      <c r="BL142" s="19" t="s">
        <v>135</v>
      </c>
      <c r="BM142" s="186" t="s">
        <v>207</v>
      </c>
    </row>
    <row r="143" spans="1:65" s="13" customFormat="1">
      <c r="B143" s="193"/>
      <c r="C143" s="194"/>
      <c r="D143" s="188" t="s">
        <v>142</v>
      </c>
      <c r="E143" s="195" t="s">
        <v>19</v>
      </c>
      <c r="F143" s="196" t="s">
        <v>208</v>
      </c>
      <c r="G143" s="194"/>
      <c r="H143" s="197">
        <v>104.66500000000001</v>
      </c>
      <c r="I143" s="198"/>
      <c r="J143" s="194"/>
      <c r="K143" s="194"/>
      <c r="L143" s="199"/>
      <c r="M143" s="200"/>
      <c r="N143" s="201"/>
      <c r="O143" s="201"/>
      <c r="P143" s="201"/>
      <c r="Q143" s="201"/>
      <c r="R143" s="201"/>
      <c r="S143" s="201"/>
      <c r="T143" s="202"/>
      <c r="AT143" s="203" t="s">
        <v>142</v>
      </c>
      <c r="AU143" s="203" t="s">
        <v>90</v>
      </c>
      <c r="AV143" s="13" t="s">
        <v>90</v>
      </c>
      <c r="AW143" s="13" t="s">
        <v>33</v>
      </c>
      <c r="AX143" s="13" t="s">
        <v>82</v>
      </c>
      <c r="AY143" s="203" t="s">
        <v>127</v>
      </c>
    </row>
    <row r="144" spans="1:65" s="13" customFormat="1">
      <c r="B144" s="193"/>
      <c r="C144" s="194"/>
      <c r="D144" s="188" t="s">
        <v>142</v>
      </c>
      <c r="E144" s="194"/>
      <c r="F144" s="196" t="s">
        <v>209</v>
      </c>
      <c r="G144" s="194"/>
      <c r="H144" s="197">
        <v>106.758</v>
      </c>
      <c r="I144" s="198"/>
      <c r="J144" s="194"/>
      <c r="K144" s="194"/>
      <c r="L144" s="199"/>
      <c r="M144" s="200"/>
      <c r="N144" s="201"/>
      <c r="O144" s="201"/>
      <c r="P144" s="201"/>
      <c r="Q144" s="201"/>
      <c r="R144" s="201"/>
      <c r="S144" s="201"/>
      <c r="T144" s="202"/>
      <c r="AT144" s="203" t="s">
        <v>142</v>
      </c>
      <c r="AU144" s="203" t="s">
        <v>90</v>
      </c>
      <c r="AV144" s="13" t="s">
        <v>90</v>
      </c>
      <c r="AW144" s="13" t="s">
        <v>4</v>
      </c>
      <c r="AX144" s="13" t="s">
        <v>82</v>
      </c>
      <c r="AY144" s="203" t="s">
        <v>127</v>
      </c>
    </row>
    <row r="145" spans="1:65" s="2" customFormat="1" ht="14.45" customHeight="1">
      <c r="A145" s="36"/>
      <c r="B145" s="37"/>
      <c r="C145" s="215" t="s">
        <v>210</v>
      </c>
      <c r="D145" s="215" t="s">
        <v>158</v>
      </c>
      <c r="E145" s="216" t="s">
        <v>211</v>
      </c>
      <c r="F145" s="217" t="s">
        <v>212</v>
      </c>
      <c r="G145" s="218" t="s">
        <v>133</v>
      </c>
      <c r="H145" s="219">
        <v>6.2220000000000004</v>
      </c>
      <c r="I145" s="220"/>
      <c r="J145" s="221">
        <f>ROUND(I145*H145,2)</f>
        <v>0</v>
      </c>
      <c r="K145" s="217" t="s">
        <v>134</v>
      </c>
      <c r="L145" s="222"/>
      <c r="M145" s="223" t="s">
        <v>19</v>
      </c>
      <c r="N145" s="224" t="s">
        <v>46</v>
      </c>
      <c r="O145" s="66"/>
      <c r="P145" s="184">
        <f>O145*H145</f>
        <v>0</v>
      </c>
      <c r="Q145" s="184">
        <v>4.1999999999999997E-3</v>
      </c>
      <c r="R145" s="184">
        <f>Q145*H145</f>
        <v>2.61324E-2</v>
      </c>
      <c r="S145" s="184">
        <v>0</v>
      </c>
      <c r="T145" s="185">
        <f>S145*H145</f>
        <v>0</v>
      </c>
      <c r="U145" s="36"/>
      <c r="V145" s="36"/>
      <c r="W145" s="36"/>
      <c r="X145" s="36"/>
      <c r="Y145" s="36"/>
      <c r="Z145" s="36"/>
      <c r="AA145" s="36"/>
      <c r="AB145" s="36"/>
      <c r="AC145" s="36"/>
      <c r="AD145" s="36"/>
      <c r="AE145" s="36"/>
      <c r="AR145" s="186" t="s">
        <v>161</v>
      </c>
      <c r="AT145" s="186" t="s">
        <v>158</v>
      </c>
      <c r="AU145" s="186" t="s">
        <v>90</v>
      </c>
      <c r="AY145" s="19" t="s">
        <v>127</v>
      </c>
      <c r="BE145" s="187">
        <f>IF(N145="základní",J145,0)</f>
        <v>0</v>
      </c>
      <c r="BF145" s="187">
        <f>IF(N145="snížená",J145,0)</f>
        <v>0</v>
      </c>
      <c r="BG145" s="187">
        <f>IF(N145="zákl. přenesená",J145,0)</f>
        <v>0</v>
      </c>
      <c r="BH145" s="187">
        <f>IF(N145="sníž. přenesená",J145,0)</f>
        <v>0</v>
      </c>
      <c r="BI145" s="187">
        <f>IF(N145="nulová",J145,0)</f>
        <v>0</v>
      </c>
      <c r="BJ145" s="19" t="s">
        <v>90</v>
      </c>
      <c r="BK145" s="187">
        <f>ROUND(I145*H145,2)</f>
        <v>0</v>
      </c>
      <c r="BL145" s="19" t="s">
        <v>135</v>
      </c>
      <c r="BM145" s="186" t="s">
        <v>213</v>
      </c>
    </row>
    <row r="146" spans="1:65" s="13" customFormat="1">
      <c r="B146" s="193"/>
      <c r="C146" s="194"/>
      <c r="D146" s="188" t="s">
        <v>142</v>
      </c>
      <c r="E146" s="195" t="s">
        <v>19</v>
      </c>
      <c r="F146" s="196" t="s">
        <v>214</v>
      </c>
      <c r="G146" s="194"/>
      <c r="H146" s="197">
        <v>6.1</v>
      </c>
      <c r="I146" s="198"/>
      <c r="J146" s="194"/>
      <c r="K146" s="194"/>
      <c r="L146" s="199"/>
      <c r="M146" s="200"/>
      <c r="N146" s="201"/>
      <c r="O146" s="201"/>
      <c r="P146" s="201"/>
      <c r="Q146" s="201"/>
      <c r="R146" s="201"/>
      <c r="S146" s="201"/>
      <c r="T146" s="202"/>
      <c r="AT146" s="203" t="s">
        <v>142</v>
      </c>
      <c r="AU146" s="203" t="s">
        <v>90</v>
      </c>
      <c r="AV146" s="13" t="s">
        <v>90</v>
      </c>
      <c r="AW146" s="13" t="s">
        <v>33</v>
      </c>
      <c r="AX146" s="13" t="s">
        <v>82</v>
      </c>
      <c r="AY146" s="203" t="s">
        <v>127</v>
      </c>
    </row>
    <row r="147" spans="1:65" s="13" customFormat="1">
      <c r="B147" s="193"/>
      <c r="C147" s="194"/>
      <c r="D147" s="188" t="s">
        <v>142</v>
      </c>
      <c r="E147" s="194"/>
      <c r="F147" s="196" t="s">
        <v>215</v>
      </c>
      <c r="G147" s="194"/>
      <c r="H147" s="197">
        <v>6.2220000000000004</v>
      </c>
      <c r="I147" s="198"/>
      <c r="J147" s="194"/>
      <c r="K147" s="194"/>
      <c r="L147" s="199"/>
      <c r="M147" s="200"/>
      <c r="N147" s="201"/>
      <c r="O147" s="201"/>
      <c r="P147" s="201"/>
      <c r="Q147" s="201"/>
      <c r="R147" s="201"/>
      <c r="S147" s="201"/>
      <c r="T147" s="202"/>
      <c r="AT147" s="203" t="s">
        <v>142</v>
      </c>
      <c r="AU147" s="203" t="s">
        <v>90</v>
      </c>
      <c r="AV147" s="13" t="s">
        <v>90</v>
      </c>
      <c r="AW147" s="13" t="s">
        <v>4</v>
      </c>
      <c r="AX147" s="13" t="s">
        <v>82</v>
      </c>
      <c r="AY147" s="203" t="s">
        <v>127</v>
      </c>
    </row>
    <row r="148" spans="1:65" s="2" customFormat="1" ht="24.2" customHeight="1">
      <c r="A148" s="36"/>
      <c r="B148" s="37"/>
      <c r="C148" s="175" t="s">
        <v>216</v>
      </c>
      <c r="D148" s="175" t="s">
        <v>130</v>
      </c>
      <c r="E148" s="176" t="s">
        <v>217</v>
      </c>
      <c r="F148" s="177" t="s">
        <v>218</v>
      </c>
      <c r="G148" s="178" t="s">
        <v>151</v>
      </c>
      <c r="H148" s="179">
        <v>12</v>
      </c>
      <c r="I148" s="180"/>
      <c r="J148" s="181">
        <f>ROUND(I148*H148,2)</f>
        <v>0</v>
      </c>
      <c r="K148" s="177" t="s">
        <v>134</v>
      </c>
      <c r="L148" s="41"/>
      <c r="M148" s="182" t="s">
        <v>19</v>
      </c>
      <c r="N148" s="183" t="s">
        <v>46</v>
      </c>
      <c r="O148" s="66"/>
      <c r="P148" s="184">
        <f>O148*H148</f>
        <v>0</v>
      </c>
      <c r="Q148" s="184">
        <v>3.3899999999999998E-3</v>
      </c>
      <c r="R148" s="184">
        <f>Q148*H148</f>
        <v>4.0679999999999994E-2</v>
      </c>
      <c r="S148" s="184">
        <v>0</v>
      </c>
      <c r="T148" s="185">
        <f>S148*H148</f>
        <v>0</v>
      </c>
      <c r="U148" s="36"/>
      <c r="V148" s="36"/>
      <c r="W148" s="36"/>
      <c r="X148" s="36"/>
      <c r="Y148" s="36"/>
      <c r="Z148" s="36"/>
      <c r="AA148" s="36"/>
      <c r="AB148" s="36"/>
      <c r="AC148" s="36"/>
      <c r="AD148" s="36"/>
      <c r="AE148" s="36"/>
      <c r="AR148" s="186" t="s">
        <v>135</v>
      </c>
      <c r="AT148" s="186" t="s">
        <v>130</v>
      </c>
      <c r="AU148" s="186" t="s">
        <v>90</v>
      </c>
      <c r="AY148" s="19" t="s">
        <v>127</v>
      </c>
      <c r="BE148" s="187">
        <f>IF(N148="základní",J148,0)</f>
        <v>0</v>
      </c>
      <c r="BF148" s="187">
        <f>IF(N148="snížená",J148,0)</f>
        <v>0</v>
      </c>
      <c r="BG148" s="187">
        <f>IF(N148="zákl. přenesená",J148,0)</f>
        <v>0</v>
      </c>
      <c r="BH148" s="187">
        <f>IF(N148="sníž. přenesená",J148,0)</f>
        <v>0</v>
      </c>
      <c r="BI148" s="187">
        <f>IF(N148="nulová",J148,0)</f>
        <v>0</v>
      </c>
      <c r="BJ148" s="19" t="s">
        <v>90</v>
      </c>
      <c r="BK148" s="187">
        <f>ROUND(I148*H148,2)</f>
        <v>0</v>
      </c>
      <c r="BL148" s="19" t="s">
        <v>135</v>
      </c>
      <c r="BM148" s="186" t="s">
        <v>219</v>
      </c>
    </row>
    <row r="149" spans="1:65" s="2" customFormat="1" ht="136.5">
      <c r="A149" s="36"/>
      <c r="B149" s="37"/>
      <c r="C149" s="38"/>
      <c r="D149" s="188" t="s">
        <v>140</v>
      </c>
      <c r="E149" s="38"/>
      <c r="F149" s="189" t="s">
        <v>220</v>
      </c>
      <c r="G149" s="38"/>
      <c r="H149" s="38"/>
      <c r="I149" s="190"/>
      <c r="J149" s="38"/>
      <c r="K149" s="38"/>
      <c r="L149" s="41"/>
      <c r="M149" s="191"/>
      <c r="N149" s="192"/>
      <c r="O149" s="66"/>
      <c r="P149" s="66"/>
      <c r="Q149" s="66"/>
      <c r="R149" s="66"/>
      <c r="S149" s="66"/>
      <c r="T149" s="67"/>
      <c r="U149" s="36"/>
      <c r="V149" s="36"/>
      <c r="W149" s="36"/>
      <c r="X149" s="36"/>
      <c r="Y149" s="36"/>
      <c r="Z149" s="36"/>
      <c r="AA149" s="36"/>
      <c r="AB149" s="36"/>
      <c r="AC149" s="36"/>
      <c r="AD149" s="36"/>
      <c r="AE149" s="36"/>
      <c r="AT149" s="19" t="s">
        <v>140</v>
      </c>
      <c r="AU149" s="19" t="s">
        <v>90</v>
      </c>
    </row>
    <row r="150" spans="1:65" s="13" customFormat="1">
      <c r="B150" s="193"/>
      <c r="C150" s="194"/>
      <c r="D150" s="188" t="s">
        <v>142</v>
      </c>
      <c r="E150" s="195" t="s">
        <v>19</v>
      </c>
      <c r="F150" s="196" t="s">
        <v>221</v>
      </c>
      <c r="G150" s="194"/>
      <c r="H150" s="197">
        <v>8.4</v>
      </c>
      <c r="I150" s="198"/>
      <c r="J150" s="194"/>
      <c r="K150" s="194"/>
      <c r="L150" s="199"/>
      <c r="M150" s="200"/>
      <c r="N150" s="201"/>
      <c r="O150" s="201"/>
      <c r="P150" s="201"/>
      <c r="Q150" s="201"/>
      <c r="R150" s="201"/>
      <c r="S150" s="201"/>
      <c r="T150" s="202"/>
      <c r="AT150" s="203" t="s">
        <v>142</v>
      </c>
      <c r="AU150" s="203" t="s">
        <v>90</v>
      </c>
      <c r="AV150" s="13" t="s">
        <v>90</v>
      </c>
      <c r="AW150" s="13" t="s">
        <v>33</v>
      </c>
      <c r="AX150" s="13" t="s">
        <v>74</v>
      </c>
      <c r="AY150" s="203" t="s">
        <v>127</v>
      </c>
    </row>
    <row r="151" spans="1:65" s="13" customFormat="1">
      <c r="B151" s="193"/>
      <c r="C151" s="194"/>
      <c r="D151" s="188" t="s">
        <v>142</v>
      </c>
      <c r="E151" s="195" t="s">
        <v>19</v>
      </c>
      <c r="F151" s="196" t="s">
        <v>222</v>
      </c>
      <c r="G151" s="194"/>
      <c r="H151" s="197">
        <v>3.6</v>
      </c>
      <c r="I151" s="198"/>
      <c r="J151" s="194"/>
      <c r="K151" s="194"/>
      <c r="L151" s="199"/>
      <c r="M151" s="200"/>
      <c r="N151" s="201"/>
      <c r="O151" s="201"/>
      <c r="P151" s="201"/>
      <c r="Q151" s="201"/>
      <c r="R151" s="201"/>
      <c r="S151" s="201"/>
      <c r="T151" s="202"/>
      <c r="AT151" s="203" t="s">
        <v>142</v>
      </c>
      <c r="AU151" s="203" t="s">
        <v>90</v>
      </c>
      <c r="AV151" s="13" t="s">
        <v>90</v>
      </c>
      <c r="AW151" s="13" t="s">
        <v>33</v>
      </c>
      <c r="AX151" s="13" t="s">
        <v>74</v>
      </c>
      <c r="AY151" s="203" t="s">
        <v>127</v>
      </c>
    </row>
    <row r="152" spans="1:65" s="14" customFormat="1">
      <c r="B152" s="204"/>
      <c r="C152" s="205"/>
      <c r="D152" s="188" t="s">
        <v>142</v>
      </c>
      <c r="E152" s="206" t="s">
        <v>19</v>
      </c>
      <c r="F152" s="207" t="s">
        <v>156</v>
      </c>
      <c r="G152" s="205"/>
      <c r="H152" s="208">
        <v>12</v>
      </c>
      <c r="I152" s="209"/>
      <c r="J152" s="205"/>
      <c r="K152" s="205"/>
      <c r="L152" s="210"/>
      <c r="M152" s="211"/>
      <c r="N152" s="212"/>
      <c r="O152" s="212"/>
      <c r="P152" s="212"/>
      <c r="Q152" s="212"/>
      <c r="R152" s="212"/>
      <c r="S152" s="212"/>
      <c r="T152" s="213"/>
      <c r="AT152" s="214" t="s">
        <v>142</v>
      </c>
      <c r="AU152" s="214" t="s">
        <v>90</v>
      </c>
      <c r="AV152" s="14" t="s">
        <v>135</v>
      </c>
      <c r="AW152" s="14" t="s">
        <v>33</v>
      </c>
      <c r="AX152" s="14" t="s">
        <v>82</v>
      </c>
      <c r="AY152" s="214" t="s">
        <v>127</v>
      </c>
    </row>
    <row r="153" spans="1:65" s="2" customFormat="1" ht="14.45" customHeight="1">
      <c r="A153" s="36"/>
      <c r="B153" s="37"/>
      <c r="C153" s="215" t="s">
        <v>8</v>
      </c>
      <c r="D153" s="215" t="s">
        <v>158</v>
      </c>
      <c r="E153" s="216" t="s">
        <v>223</v>
      </c>
      <c r="F153" s="217" t="s">
        <v>224</v>
      </c>
      <c r="G153" s="218" t="s">
        <v>133</v>
      </c>
      <c r="H153" s="219">
        <v>5.28</v>
      </c>
      <c r="I153" s="220"/>
      <c r="J153" s="221">
        <f>ROUND(I153*H153,2)</f>
        <v>0</v>
      </c>
      <c r="K153" s="217" t="s">
        <v>134</v>
      </c>
      <c r="L153" s="222"/>
      <c r="M153" s="223" t="s">
        <v>19</v>
      </c>
      <c r="N153" s="224" t="s">
        <v>46</v>
      </c>
      <c r="O153" s="66"/>
      <c r="P153" s="184">
        <f>O153*H153</f>
        <v>0</v>
      </c>
      <c r="Q153" s="184">
        <v>5.9999999999999995E-4</v>
      </c>
      <c r="R153" s="184">
        <f>Q153*H153</f>
        <v>3.1679999999999998E-3</v>
      </c>
      <c r="S153" s="184">
        <v>0</v>
      </c>
      <c r="T153" s="185">
        <f>S153*H153</f>
        <v>0</v>
      </c>
      <c r="U153" s="36"/>
      <c r="V153" s="36"/>
      <c r="W153" s="36"/>
      <c r="X153" s="36"/>
      <c r="Y153" s="36"/>
      <c r="Z153" s="36"/>
      <c r="AA153" s="36"/>
      <c r="AB153" s="36"/>
      <c r="AC153" s="36"/>
      <c r="AD153" s="36"/>
      <c r="AE153" s="36"/>
      <c r="AR153" s="186" t="s">
        <v>161</v>
      </c>
      <c r="AT153" s="186" t="s">
        <v>158</v>
      </c>
      <c r="AU153" s="186" t="s">
        <v>90</v>
      </c>
      <c r="AY153" s="19" t="s">
        <v>127</v>
      </c>
      <c r="BE153" s="187">
        <f>IF(N153="základní",J153,0)</f>
        <v>0</v>
      </c>
      <c r="BF153" s="187">
        <f>IF(N153="snížená",J153,0)</f>
        <v>0</v>
      </c>
      <c r="BG153" s="187">
        <f>IF(N153="zákl. přenesená",J153,0)</f>
        <v>0</v>
      </c>
      <c r="BH153" s="187">
        <f>IF(N153="sníž. přenesená",J153,0)</f>
        <v>0</v>
      </c>
      <c r="BI153" s="187">
        <f>IF(N153="nulová",J153,0)</f>
        <v>0</v>
      </c>
      <c r="BJ153" s="19" t="s">
        <v>90</v>
      </c>
      <c r="BK153" s="187">
        <f>ROUND(I153*H153,2)</f>
        <v>0</v>
      </c>
      <c r="BL153" s="19" t="s">
        <v>135</v>
      </c>
      <c r="BM153" s="186" t="s">
        <v>225</v>
      </c>
    </row>
    <row r="154" spans="1:65" s="13" customFormat="1">
      <c r="B154" s="193"/>
      <c r="C154" s="194"/>
      <c r="D154" s="188" t="s">
        <v>142</v>
      </c>
      <c r="E154" s="195" t="s">
        <v>19</v>
      </c>
      <c r="F154" s="196" t="s">
        <v>226</v>
      </c>
      <c r="G154" s="194"/>
      <c r="H154" s="197">
        <v>4.8</v>
      </c>
      <c r="I154" s="198"/>
      <c r="J154" s="194"/>
      <c r="K154" s="194"/>
      <c r="L154" s="199"/>
      <c r="M154" s="200"/>
      <c r="N154" s="201"/>
      <c r="O154" s="201"/>
      <c r="P154" s="201"/>
      <c r="Q154" s="201"/>
      <c r="R154" s="201"/>
      <c r="S154" s="201"/>
      <c r="T154" s="202"/>
      <c r="AT154" s="203" t="s">
        <v>142</v>
      </c>
      <c r="AU154" s="203" t="s">
        <v>90</v>
      </c>
      <c r="AV154" s="13" t="s">
        <v>90</v>
      </c>
      <c r="AW154" s="13" t="s">
        <v>33</v>
      </c>
      <c r="AX154" s="13" t="s">
        <v>82</v>
      </c>
      <c r="AY154" s="203" t="s">
        <v>127</v>
      </c>
    </row>
    <row r="155" spans="1:65" s="13" customFormat="1">
      <c r="B155" s="193"/>
      <c r="C155" s="194"/>
      <c r="D155" s="188" t="s">
        <v>142</v>
      </c>
      <c r="E155" s="194"/>
      <c r="F155" s="196" t="s">
        <v>227</v>
      </c>
      <c r="G155" s="194"/>
      <c r="H155" s="197">
        <v>5.28</v>
      </c>
      <c r="I155" s="198"/>
      <c r="J155" s="194"/>
      <c r="K155" s="194"/>
      <c r="L155" s="199"/>
      <c r="M155" s="200"/>
      <c r="N155" s="201"/>
      <c r="O155" s="201"/>
      <c r="P155" s="201"/>
      <c r="Q155" s="201"/>
      <c r="R155" s="201"/>
      <c r="S155" s="201"/>
      <c r="T155" s="202"/>
      <c r="AT155" s="203" t="s">
        <v>142</v>
      </c>
      <c r="AU155" s="203" t="s">
        <v>90</v>
      </c>
      <c r="AV155" s="13" t="s">
        <v>90</v>
      </c>
      <c r="AW155" s="13" t="s">
        <v>4</v>
      </c>
      <c r="AX155" s="13" t="s">
        <v>82</v>
      </c>
      <c r="AY155" s="203" t="s">
        <v>127</v>
      </c>
    </row>
    <row r="156" spans="1:65" s="2" customFormat="1" ht="24.2" customHeight="1">
      <c r="A156" s="36"/>
      <c r="B156" s="37"/>
      <c r="C156" s="175" t="s">
        <v>228</v>
      </c>
      <c r="D156" s="175" t="s">
        <v>130</v>
      </c>
      <c r="E156" s="176" t="s">
        <v>229</v>
      </c>
      <c r="F156" s="177" t="s">
        <v>230</v>
      </c>
      <c r="G156" s="178" t="s">
        <v>133</v>
      </c>
      <c r="H156" s="179">
        <v>8.5399999999999991</v>
      </c>
      <c r="I156" s="180"/>
      <c r="J156" s="181">
        <f>ROUND(I156*H156,2)</f>
        <v>0</v>
      </c>
      <c r="K156" s="177" t="s">
        <v>134</v>
      </c>
      <c r="L156" s="41"/>
      <c r="M156" s="182" t="s">
        <v>19</v>
      </c>
      <c r="N156" s="183" t="s">
        <v>46</v>
      </c>
      <c r="O156" s="66"/>
      <c r="P156" s="184">
        <f>O156*H156</f>
        <v>0</v>
      </c>
      <c r="Q156" s="184">
        <v>9.5999999999999992E-3</v>
      </c>
      <c r="R156" s="184">
        <f>Q156*H156</f>
        <v>8.1983999999999987E-2</v>
      </c>
      <c r="S156" s="184">
        <v>0</v>
      </c>
      <c r="T156" s="185">
        <f>S156*H156</f>
        <v>0</v>
      </c>
      <c r="U156" s="36"/>
      <c r="V156" s="36"/>
      <c r="W156" s="36"/>
      <c r="X156" s="36"/>
      <c r="Y156" s="36"/>
      <c r="Z156" s="36"/>
      <c r="AA156" s="36"/>
      <c r="AB156" s="36"/>
      <c r="AC156" s="36"/>
      <c r="AD156" s="36"/>
      <c r="AE156" s="36"/>
      <c r="AR156" s="186" t="s">
        <v>135</v>
      </c>
      <c r="AT156" s="186" t="s">
        <v>130</v>
      </c>
      <c r="AU156" s="186" t="s">
        <v>90</v>
      </c>
      <c r="AY156" s="19" t="s">
        <v>127</v>
      </c>
      <c r="BE156" s="187">
        <f>IF(N156="základní",J156,0)</f>
        <v>0</v>
      </c>
      <c r="BF156" s="187">
        <f>IF(N156="snížená",J156,0)</f>
        <v>0</v>
      </c>
      <c r="BG156" s="187">
        <f>IF(N156="zákl. přenesená",J156,0)</f>
        <v>0</v>
      </c>
      <c r="BH156" s="187">
        <f>IF(N156="sníž. přenesená",J156,0)</f>
        <v>0</v>
      </c>
      <c r="BI156" s="187">
        <f>IF(N156="nulová",J156,0)</f>
        <v>0</v>
      </c>
      <c r="BJ156" s="19" t="s">
        <v>90</v>
      </c>
      <c r="BK156" s="187">
        <f>ROUND(I156*H156,2)</f>
        <v>0</v>
      </c>
      <c r="BL156" s="19" t="s">
        <v>135</v>
      </c>
      <c r="BM156" s="186" t="s">
        <v>231</v>
      </c>
    </row>
    <row r="157" spans="1:65" s="2" customFormat="1" ht="165.75">
      <c r="A157" s="36"/>
      <c r="B157" s="37"/>
      <c r="C157" s="38"/>
      <c r="D157" s="188" t="s">
        <v>140</v>
      </c>
      <c r="E157" s="38"/>
      <c r="F157" s="189" t="s">
        <v>193</v>
      </c>
      <c r="G157" s="38"/>
      <c r="H157" s="38"/>
      <c r="I157" s="190"/>
      <c r="J157" s="38"/>
      <c r="K157" s="38"/>
      <c r="L157" s="41"/>
      <c r="M157" s="191"/>
      <c r="N157" s="192"/>
      <c r="O157" s="66"/>
      <c r="P157" s="66"/>
      <c r="Q157" s="66"/>
      <c r="R157" s="66"/>
      <c r="S157" s="66"/>
      <c r="T157" s="67"/>
      <c r="U157" s="36"/>
      <c r="V157" s="36"/>
      <c r="W157" s="36"/>
      <c r="X157" s="36"/>
      <c r="Y157" s="36"/>
      <c r="Z157" s="36"/>
      <c r="AA157" s="36"/>
      <c r="AB157" s="36"/>
      <c r="AC157" s="36"/>
      <c r="AD157" s="36"/>
      <c r="AE157" s="36"/>
      <c r="AT157" s="19" t="s">
        <v>140</v>
      </c>
      <c r="AU157" s="19" t="s">
        <v>90</v>
      </c>
    </row>
    <row r="158" spans="1:65" s="13" customFormat="1">
      <c r="B158" s="193"/>
      <c r="C158" s="194"/>
      <c r="D158" s="188" t="s">
        <v>142</v>
      </c>
      <c r="E158" s="195" t="s">
        <v>19</v>
      </c>
      <c r="F158" s="196" t="s">
        <v>232</v>
      </c>
      <c r="G158" s="194"/>
      <c r="H158" s="197">
        <v>8.5399999999999991</v>
      </c>
      <c r="I158" s="198"/>
      <c r="J158" s="194"/>
      <c r="K158" s="194"/>
      <c r="L158" s="199"/>
      <c r="M158" s="200"/>
      <c r="N158" s="201"/>
      <c r="O158" s="201"/>
      <c r="P158" s="201"/>
      <c r="Q158" s="201"/>
      <c r="R158" s="201"/>
      <c r="S158" s="201"/>
      <c r="T158" s="202"/>
      <c r="AT158" s="203" t="s">
        <v>142</v>
      </c>
      <c r="AU158" s="203" t="s">
        <v>90</v>
      </c>
      <c r="AV158" s="13" t="s">
        <v>90</v>
      </c>
      <c r="AW158" s="13" t="s">
        <v>33</v>
      </c>
      <c r="AX158" s="13" t="s">
        <v>82</v>
      </c>
      <c r="AY158" s="203" t="s">
        <v>127</v>
      </c>
    </row>
    <row r="159" spans="1:65" s="2" customFormat="1" ht="14.45" customHeight="1">
      <c r="A159" s="36"/>
      <c r="B159" s="37"/>
      <c r="C159" s="215" t="s">
        <v>233</v>
      </c>
      <c r="D159" s="215" t="s">
        <v>158</v>
      </c>
      <c r="E159" s="216" t="s">
        <v>234</v>
      </c>
      <c r="F159" s="217" t="s">
        <v>235</v>
      </c>
      <c r="G159" s="218" t="s">
        <v>133</v>
      </c>
      <c r="H159" s="219">
        <v>8.7110000000000003</v>
      </c>
      <c r="I159" s="220"/>
      <c r="J159" s="221">
        <f>ROUND(I159*H159,2)</f>
        <v>0</v>
      </c>
      <c r="K159" s="217" t="s">
        <v>134</v>
      </c>
      <c r="L159" s="222"/>
      <c r="M159" s="223" t="s">
        <v>19</v>
      </c>
      <c r="N159" s="224" t="s">
        <v>46</v>
      </c>
      <c r="O159" s="66"/>
      <c r="P159" s="184">
        <f>O159*H159</f>
        <v>0</v>
      </c>
      <c r="Q159" s="184">
        <v>2.1999999999999999E-2</v>
      </c>
      <c r="R159" s="184">
        <f>Q159*H159</f>
        <v>0.19164200000000001</v>
      </c>
      <c r="S159" s="184">
        <v>0</v>
      </c>
      <c r="T159" s="185">
        <f>S159*H159</f>
        <v>0</v>
      </c>
      <c r="U159" s="36"/>
      <c r="V159" s="36"/>
      <c r="W159" s="36"/>
      <c r="X159" s="36"/>
      <c r="Y159" s="36"/>
      <c r="Z159" s="36"/>
      <c r="AA159" s="36"/>
      <c r="AB159" s="36"/>
      <c r="AC159" s="36"/>
      <c r="AD159" s="36"/>
      <c r="AE159" s="36"/>
      <c r="AR159" s="186" t="s">
        <v>161</v>
      </c>
      <c r="AT159" s="186" t="s">
        <v>158</v>
      </c>
      <c r="AU159" s="186" t="s">
        <v>90</v>
      </c>
      <c r="AY159" s="19" t="s">
        <v>127</v>
      </c>
      <c r="BE159" s="187">
        <f>IF(N159="základní",J159,0)</f>
        <v>0</v>
      </c>
      <c r="BF159" s="187">
        <f>IF(N159="snížená",J159,0)</f>
        <v>0</v>
      </c>
      <c r="BG159" s="187">
        <f>IF(N159="zákl. přenesená",J159,0)</f>
        <v>0</v>
      </c>
      <c r="BH159" s="187">
        <f>IF(N159="sníž. přenesená",J159,0)</f>
        <v>0</v>
      </c>
      <c r="BI159" s="187">
        <f>IF(N159="nulová",J159,0)</f>
        <v>0</v>
      </c>
      <c r="BJ159" s="19" t="s">
        <v>90</v>
      </c>
      <c r="BK159" s="187">
        <f>ROUND(I159*H159,2)</f>
        <v>0</v>
      </c>
      <c r="BL159" s="19" t="s">
        <v>135</v>
      </c>
      <c r="BM159" s="186" t="s">
        <v>236</v>
      </c>
    </row>
    <row r="160" spans="1:65" s="13" customFormat="1">
      <c r="B160" s="193"/>
      <c r="C160" s="194"/>
      <c r="D160" s="188" t="s">
        <v>142</v>
      </c>
      <c r="E160" s="194"/>
      <c r="F160" s="196" t="s">
        <v>237</v>
      </c>
      <c r="G160" s="194"/>
      <c r="H160" s="197">
        <v>8.7110000000000003</v>
      </c>
      <c r="I160" s="198"/>
      <c r="J160" s="194"/>
      <c r="K160" s="194"/>
      <c r="L160" s="199"/>
      <c r="M160" s="200"/>
      <c r="N160" s="201"/>
      <c r="O160" s="201"/>
      <c r="P160" s="201"/>
      <c r="Q160" s="201"/>
      <c r="R160" s="201"/>
      <c r="S160" s="201"/>
      <c r="T160" s="202"/>
      <c r="AT160" s="203" t="s">
        <v>142</v>
      </c>
      <c r="AU160" s="203" t="s">
        <v>90</v>
      </c>
      <c r="AV160" s="13" t="s">
        <v>90</v>
      </c>
      <c r="AW160" s="13" t="s">
        <v>4</v>
      </c>
      <c r="AX160" s="13" t="s">
        <v>82</v>
      </c>
      <c r="AY160" s="203" t="s">
        <v>127</v>
      </c>
    </row>
    <row r="161" spans="1:65" s="2" customFormat="1" ht="24.2" customHeight="1">
      <c r="A161" s="36"/>
      <c r="B161" s="37"/>
      <c r="C161" s="175" t="s">
        <v>238</v>
      </c>
      <c r="D161" s="175" t="s">
        <v>130</v>
      </c>
      <c r="E161" s="176" t="s">
        <v>239</v>
      </c>
      <c r="F161" s="177" t="s">
        <v>240</v>
      </c>
      <c r="G161" s="178" t="s">
        <v>133</v>
      </c>
      <c r="H161" s="179">
        <v>110.765</v>
      </c>
      <c r="I161" s="180"/>
      <c r="J161" s="181">
        <f>ROUND(I161*H161,2)</f>
        <v>0</v>
      </c>
      <c r="K161" s="177" t="s">
        <v>134</v>
      </c>
      <c r="L161" s="41"/>
      <c r="M161" s="182" t="s">
        <v>19</v>
      </c>
      <c r="N161" s="183" t="s">
        <v>46</v>
      </c>
      <c r="O161" s="66"/>
      <c r="P161" s="184">
        <f>O161*H161</f>
        <v>0</v>
      </c>
      <c r="Q161" s="184">
        <v>6.0000000000000002E-5</v>
      </c>
      <c r="R161" s="184">
        <f>Q161*H161</f>
        <v>6.6459000000000006E-3</v>
      </c>
      <c r="S161" s="184">
        <v>0</v>
      </c>
      <c r="T161" s="185">
        <f>S161*H161</f>
        <v>0</v>
      </c>
      <c r="U161" s="36"/>
      <c r="V161" s="36"/>
      <c r="W161" s="36"/>
      <c r="X161" s="36"/>
      <c r="Y161" s="36"/>
      <c r="Z161" s="36"/>
      <c r="AA161" s="36"/>
      <c r="AB161" s="36"/>
      <c r="AC161" s="36"/>
      <c r="AD161" s="36"/>
      <c r="AE161" s="36"/>
      <c r="AR161" s="186" t="s">
        <v>135</v>
      </c>
      <c r="AT161" s="186" t="s">
        <v>130</v>
      </c>
      <c r="AU161" s="186" t="s">
        <v>90</v>
      </c>
      <c r="AY161" s="19" t="s">
        <v>127</v>
      </c>
      <c r="BE161" s="187">
        <f>IF(N161="základní",J161,0)</f>
        <v>0</v>
      </c>
      <c r="BF161" s="187">
        <f>IF(N161="snížená",J161,0)</f>
        <v>0</v>
      </c>
      <c r="BG161" s="187">
        <f>IF(N161="zákl. přenesená",J161,0)</f>
        <v>0</v>
      </c>
      <c r="BH161" s="187">
        <f>IF(N161="sníž. přenesená",J161,0)</f>
        <v>0</v>
      </c>
      <c r="BI161" s="187">
        <f>IF(N161="nulová",J161,0)</f>
        <v>0</v>
      </c>
      <c r="BJ161" s="19" t="s">
        <v>90</v>
      </c>
      <c r="BK161" s="187">
        <f>ROUND(I161*H161,2)</f>
        <v>0</v>
      </c>
      <c r="BL161" s="19" t="s">
        <v>135</v>
      </c>
      <c r="BM161" s="186" t="s">
        <v>241</v>
      </c>
    </row>
    <row r="162" spans="1:65" s="2" customFormat="1" ht="165.75">
      <c r="A162" s="36"/>
      <c r="B162" s="37"/>
      <c r="C162" s="38"/>
      <c r="D162" s="188" t="s">
        <v>140</v>
      </c>
      <c r="E162" s="38"/>
      <c r="F162" s="189" t="s">
        <v>193</v>
      </c>
      <c r="G162" s="38"/>
      <c r="H162" s="38"/>
      <c r="I162" s="190"/>
      <c r="J162" s="38"/>
      <c r="K162" s="38"/>
      <c r="L162" s="41"/>
      <c r="M162" s="191"/>
      <c r="N162" s="192"/>
      <c r="O162" s="66"/>
      <c r="P162" s="66"/>
      <c r="Q162" s="66"/>
      <c r="R162" s="66"/>
      <c r="S162" s="66"/>
      <c r="T162" s="67"/>
      <c r="U162" s="36"/>
      <c r="V162" s="36"/>
      <c r="W162" s="36"/>
      <c r="X162" s="36"/>
      <c r="Y162" s="36"/>
      <c r="Z162" s="36"/>
      <c r="AA162" s="36"/>
      <c r="AB162" s="36"/>
      <c r="AC162" s="36"/>
      <c r="AD162" s="36"/>
      <c r="AE162" s="36"/>
      <c r="AT162" s="19" t="s">
        <v>140</v>
      </c>
      <c r="AU162" s="19" t="s">
        <v>90</v>
      </c>
    </row>
    <row r="163" spans="1:65" s="2" customFormat="1" ht="24.2" customHeight="1">
      <c r="A163" s="36"/>
      <c r="B163" s="37"/>
      <c r="C163" s="175" t="s">
        <v>242</v>
      </c>
      <c r="D163" s="175" t="s">
        <v>130</v>
      </c>
      <c r="E163" s="176" t="s">
        <v>243</v>
      </c>
      <c r="F163" s="177" t="s">
        <v>244</v>
      </c>
      <c r="G163" s="178" t="s">
        <v>133</v>
      </c>
      <c r="H163" s="179">
        <v>8.5399999999999991</v>
      </c>
      <c r="I163" s="180"/>
      <c r="J163" s="181">
        <f>ROUND(I163*H163,2)</f>
        <v>0</v>
      </c>
      <c r="K163" s="177" t="s">
        <v>134</v>
      </c>
      <c r="L163" s="41"/>
      <c r="M163" s="182" t="s">
        <v>19</v>
      </c>
      <c r="N163" s="183" t="s">
        <v>46</v>
      </c>
      <c r="O163" s="66"/>
      <c r="P163" s="184">
        <f>O163*H163</f>
        <v>0</v>
      </c>
      <c r="Q163" s="184">
        <v>6.0000000000000002E-5</v>
      </c>
      <c r="R163" s="184">
        <f>Q163*H163</f>
        <v>5.1239999999999999E-4</v>
      </c>
      <c r="S163" s="184">
        <v>0</v>
      </c>
      <c r="T163" s="185">
        <f>S163*H163</f>
        <v>0</v>
      </c>
      <c r="U163" s="36"/>
      <c r="V163" s="36"/>
      <c r="W163" s="36"/>
      <c r="X163" s="36"/>
      <c r="Y163" s="36"/>
      <c r="Z163" s="36"/>
      <c r="AA163" s="36"/>
      <c r="AB163" s="36"/>
      <c r="AC163" s="36"/>
      <c r="AD163" s="36"/>
      <c r="AE163" s="36"/>
      <c r="AR163" s="186" t="s">
        <v>135</v>
      </c>
      <c r="AT163" s="186" t="s">
        <v>130</v>
      </c>
      <c r="AU163" s="186" t="s">
        <v>90</v>
      </c>
      <c r="AY163" s="19" t="s">
        <v>127</v>
      </c>
      <c r="BE163" s="187">
        <f>IF(N163="základní",J163,0)</f>
        <v>0</v>
      </c>
      <c r="BF163" s="187">
        <f>IF(N163="snížená",J163,0)</f>
        <v>0</v>
      </c>
      <c r="BG163" s="187">
        <f>IF(N163="zákl. přenesená",J163,0)</f>
        <v>0</v>
      </c>
      <c r="BH163" s="187">
        <f>IF(N163="sníž. přenesená",J163,0)</f>
        <v>0</v>
      </c>
      <c r="BI163" s="187">
        <f>IF(N163="nulová",J163,0)</f>
        <v>0</v>
      </c>
      <c r="BJ163" s="19" t="s">
        <v>90</v>
      </c>
      <c r="BK163" s="187">
        <f>ROUND(I163*H163,2)</f>
        <v>0</v>
      </c>
      <c r="BL163" s="19" t="s">
        <v>135</v>
      </c>
      <c r="BM163" s="186" t="s">
        <v>245</v>
      </c>
    </row>
    <row r="164" spans="1:65" s="2" customFormat="1" ht="165.75">
      <c r="A164" s="36"/>
      <c r="B164" s="37"/>
      <c r="C164" s="38"/>
      <c r="D164" s="188" t="s">
        <v>140</v>
      </c>
      <c r="E164" s="38"/>
      <c r="F164" s="189" t="s">
        <v>193</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140</v>
      </c>
      <c r="AU164" s="19" t="s">
        <v>90</v>
      </c>
    </row>
    <row r="165" spans="1:65" s="2" customFormat="1" ht="24.2" customHeight="1">
      <c r="A165" s="36"/>
      <c r="B165" s="37"/>
      <c r="C165" s="175" t="s">
        <v>246</v>
      </c>
      <c r="D165" s="175" t="s">
        <v>130</v>
      </c>
      <c r="E165" s="176" t="s">
        <v>247</v>
      </c>
      <c r="F165" s="177" t="s">
        <v>248</v>
      </c>
      <c r="G165" s="178" t="s">
        <v>133</v>
      </c>
      <c r="H165" s="179">
        <v>24.4</v>
      </c>
      <c r="I165" s="180"/>
      <c r="J165" s="181">
        <f>ROUND(I165*H165,2)</f>
        <v>0</v>
      </c>
      <c r="K165" s="177" t="s">
        <v>134</v>
      </c>
      <c r="L165" s="41"/>
      <c r="M165" s="182" t="s">
        <v>19</v>
      </c>
      <c r="N165" s="183" t="s">
        <v>46</v>
      </c>
      <c r="O165" s="66"/>
      <c r="P165" s="184">
        <f>O165*H165</f>
        <v>0</v>
      </c>
      <c r="Q165" s="184">
        <v>0</v>
      </c>
      <c r="R165" s="184">
        <f>Q165*H165</f>
        <v>0</v>
      </c>
      <c r="S165" s="184">
        <v>0</v>
      </c>
      <c r="T165" s="185">
        <f>S165*H165</f>
        <v>0</v>
      </c>
      <c r="U165" s="36"/>
      <c r="V165" s="36"/>
      <c r="W165" s="36"/>
      <c r="X165" s="36"/>
      <c r="Y165" s="36"/>
      <c r="Z165" s="36"/>
      <c r="AA165" s="36"/>
      <c r="AB165" s="36"/>
      <c r="AC165" s="36"/>
      <c r="AD165" s="36"/>
      <c r="AE165" s="36"/>
      <c r="AR165" s="186" t="s">
        <v>135</v>
      </c>
      <c r="AT165" s="186" t="s">
        <v>130</v>
      </c>
      <c r="AU165" s="186" t="s">
        <v>90</v>
      </c>
      <c r="AY165" s="19" t="s">
        <v>127</v>
      </c>
      <c r="BE165" s="187">
        <f>IF(N165="základní",J165,0)</f>
        <v>0</v>
      </c>
      <c r="BF165" s="187">
        <f>IF(N165="snížená",J165,0)</f>
        <v>0</v>
      </c>
      <c r="BG165" s="187">
        <f>IF(N165="zákl. přenesená",J165,0)</f>
        <v>0</v>
      </c>
      <c r="BH165" s="187">
        <f>IF(N165="sníž. přenesená",J165,0)</f>
        <v>0</v>
      </c>
      <c r="BI165" s="187">
        <f>IF(N165="nulová",J165,0)</f>
        <v>0</v>
      </c>
      <c r="BJ165" s="19" t="s">
        <v>90</v>
      </c>
      <c r="BK165" s="187">
        <f>ROUND(I165*H165,2)</f>
        <v>0</v>
      </c>
      <c r="BL165" s="19" t="s">
        <v>135</v>
      </c>
      <c r="BM165" s="186" t="s">
        <v>249</v>
      </c>
    </row>
    <row r="166" spans="1:65" s="2" customFormat="1" ht="165.75">
      <c r="A166" s="36"/>
      <c r="B166" s="37"/>
      <c r="C166" s="38"/>
      <c r="D166" s="188" t="s">
        <v>140</v>
      </c>
      <c r="E166" s="38"/>
      <c r="F166" s="189" t="s">
        <v>193</v>
      </c>
      <c r="G166" s="38"/>
      <c r="H166" s="38"/>
      <c r="I166" s="190"/>
      <c r="J166" s="38"/>
      <c r="K166" s="38"/>
      <c r="L166" s="41"/>
      <c r="M166" s="191"/>
      <c r="N166" s="192"/>
      <c r="O166" s="66"/>
      <c r="P166" s="66"/>
      <c r="Q166" s="66"/>
      <c r="R166" s="66"/>
      <c r="S166" s="66"/>
      <c r="T166" s="67"/>
      <c r="U166" s="36"/>
      <c r="V166" s="36"/>
      <c r="W166" s="36"/>
      <c r="X166" s="36"/>
      <c r="Y166" s="36"/>
      <c r="Z166" s="36"/>
      <c r="AA166" s="36"/>
      <c r="AB166" s="36"/>
      <c r="AC166" s="36"/>
      <c r="AD166" s="36"/>
      <c r="AE166" s="36"/>
      <c r="AT166" s="19" t="s">
        <v>140</v>
      </c>
      <c r="AU166" s="19" t="s">
        <v>90</v>
      </c>
    </row>
    <row r="167" spans="1:65" s="13" customFormat="1">
      <c r="B167" s="193"/>
      <c r="C167" s="194"/>
      <c r="D167" s="188" t="s">
        <v>142</v>
      </c>
      <c r="E167" s="195" t="s">
        <v>19</v>
      </c>
      <c r="F167" s="196" t="s">
        <v>250</v>
      </c>
      <c r="G167" s="194"/>
      <c r="H167" s="197">
        <v>24.4</v>
      </c>
      <c r="I167" s="198"/>
      <c r="J167" s="194"/>
      <c r="K167" s="194"/>
      <c r="L167" s="199"/>
      <c r="M167" s="200"/>
      <c r="N167" s="201"/>
      <c r="O167" s="201"/>
      <c r="P167" s="201"/>
      <c r="Q167" s="201"/>
      <c r="R167" s="201"/>
      <c r="S167" s="201"/>
      <c r="T167" s="202"/>
      <c r="AT167" s="203" t="s">
        <v>142</v>
      </c>
      <c r="AU167" s="203" t="s">
        <v>90</v>
      </c>
      <c r="AV167" s="13" t="s">
        <v>90</v>
      </c>
      <c r="AW167" s="13" t="s">
        <v>33</v>
      </c>
      <c r="AX167" s="13" t="s">
        <v>82</v>
      </c>
      <c r="AY167" s="203" t="s">
        <v>127</v>
      </c>
    </row>
    <row r="168" spans="1:65" s="2" customFormat="1" ht="14.45" customHeight="1">
      <c r="A168" s="36"/>
      <c r="B168" s="37"/>
      <c r="C168" s="175" t="s">
        <v>7</v>
      </c>
      <c r="D168" s="175" t="s">
        <v>130</v>
      </c>
      <c r="E168" s="176" t="s">
        <v>251</v>
      </c>
      <c r="F168" s="177" t="s">
        <v>252</v>
      </c>
      <c r="G168" s="178" t="s">
        <v>151</v>
      </c>
      <c r="H168" s="179">
        <v>12.2</v>
      </c>
      <c r="I168" s="180"/>
      <c r="J168" s="181">
        <f>ROUND(I168*H168,2)</f>
        <v>0</v>
      </c>
      <c r="K168" s="177" t="s">
        <v>134</v>
      </c>
      <c r="L168" s="41"/>
      <c r="M168" s="182" t="s">
        <v>19</v>
      </c>
      <c r="N168" s="183" t="s">
        <v>46</v>
      </c>
      <c r="O168" s="66"/>
      <c r="P168" s="184">
        <f>O168*H168</f>
        <v>0</v>
      </c>
      <c r="Q168" s="184">
        <v>3.0000000000000001E-5</v>
      </c>
      <c r="R168" s="184">
        <f>Q168*H168</f>
        <v>3.6600000000000001E-4</v>
      </c>
      <c r="S168" s="184">
        <v>0</v>
      </c>
      <c r="T168" s="185">
        <f>S168*H168</f>
        <v>0</v>
      </c>
      <c r="U168" s="36"/>
      <c r="V168" s="36"/>
      <c r="W168" s="36"/>
      <c r="X168" s="36"/>
      <c r="Y168" s="36"/>
      <c r="Z168" s="36"/>
      <c r="AA168" s="36"/>
      <c r="AB168" s="36"/>
      <c r="AC168" s="36"/>
      <c r="AD168" s="36"/>
      <c r="AE168" s="36"/>
      <c r="AR168" s="186" t="s">
        <v>135</v>
      </c>
      <c r="AT168" s="186" t="s">
        <v>130</v>
      </c>
      <c r="AU168" s="186" t="s">
        <v>90</v>
      </c>
      <c r="AY168" s="19" t="s">
        <v>127</v>
      </c>
      <c r="BE168" s="187">
        <f>IF(N168="základní",J168,0)</f>
        <v>0</v>
      </c>
      <c r="BF168" s="187">
        <f>IF(N168="snížená",J168,0)</f>
        <v>0</v>
      </c>
      <c r="BG168" s="187">
        <f>IF(N168="zákl. přenesená",J168,0)</f>
        <v>0</v>
      </c>
      <c r="BH168" s="187">
        <f>IF(N168="sníž. přenesená",J168,0)</f>
        <v>0</v>
      </c>
      <c r="BI168" s="187">
        <f>IF(N168="nulová",J168,0)</f>
        <v>0</v>
      </c>
      <c r="BJ168" s="19" t="s">
        <v>90</v>
      </c>
      <c r="BK168" s="187">
        <f>ROUND(I168*H168,2)</f>
        <v>0</v>
      </c>
      <c r="BL168" s="19" t="s">
        <v>135</v>
      </c>
      <c r="BM168" s="186" t="s">
        <v>253</v>
      </c>
    </row>
    <row r="169" spans="1:65" s="2" customFormat="1" ht="39">
      <c r="A169" s="36"/>
      <c r="B169" s="37"/>
      <c r="C169" s="38"/>
      <c r="D169" s="188" t="s">
        <v>140</v>
      </c>
      <c r="E169" s="38"/>
      <c r="F169" s="189" t="s">
        <v>254</v>
      </c>
      <c r="G169" s="38"/>
      <c r="H169" s="38"/>
      <c r="I169" s="190"/>
      <c r="J169" s="38"/>
      <c r="K169" s="38"/>
      <c r="L169" s="41"/>
      <c r="M169" s="191"/>
      <c r="N169" s="192"/>
      <c r="O169" s="66"/>
      <c r="P169" s="66"/>
      <c r="Q169" s="66"/>
      <c r="R169" s="66"/>
      <c r="S169" s="66"/>
      <c r="T169" s="67"/>
      <c r="U169" s="36"/>
      <c r="V169" s="36"/>
      <c r="W169" s="36"/>
      <c r="X169" s="36"/>
      <c r="Y169" s="36"/>
      <c r="Z169" s="36"/>
      <c r="AA169" s="36"/>
      <c r="AB169" s="36"/>
      <c r="AC169" s="36"/>
      <c r="AD169" s="36"/>
      <c r="AE169" s="36"/>
      <c r="AT169" s="19" t="s">
        <v>140</v>
      </c>
      <c r="AU169" s="19" t="s">
        <v>90</v>
      </c>
    </row>
    <row r="170" spans="1:65" s="2" customFormat="1" ht="14.45" customHeight="1">
      <c r="A170" s="36"/>
      <c r="B170" s="37"/>
      <c r="C170" s="215" t="s">
        <v>255</v>
      </c>
      <c r="D170" s="215" t="s">
        <v>158</v>
      </c>
      <c r="E170" s="216" t="s">
        <v>256</v>
      </c>
      <c r="F170" s="217" t="s">
        <v>257</v>
      </c>
      <c r="G170" s="218" t="s">
        <v>151</v>
      </c>
      <c r="H170" s="219">
        <v>12.81</v>
      </c>
      <c r="I170" s="220"/>
      <c r="J170" s="221">
        <f>ROUND(I170*H170,2)</f>
        <v>0</v>
      </c>
      <c r="K170" s="217" t="s">
        <v>134</v>
      </c>
      <c r="L170" s="222"/>
      <c r="M170" s="223" t="s">
        <v>19</v>
      </c>
      <c r="N170" s="224" t="s">
        <v>46</v>
      </c>
      <c r="O170" s="66"/>
      <c r="P170" s="184">
        <f>O170*H170</f>
        <v>0</v>
      </c>
      <c r="Q170" s="184">
        <v>4.2000000000000002E-4</v>
      </c>
      <c r="R170" s="184">
        <f>Q170*H170</f>
        <v>5.3802000000000008E-3</v>
      </c>
      <c r="S170" s="184">
        <v>0</v>
      </c>
      <c r="T170" s="185">
        <f>S170*H170</f>
        <v>0</v>
      </c>
      <c r="U170" s="36"/>
      <c r="V170" s="36"/>
      <c r="W170" s="36"/>
      <c r="X170" s="36"/>
      <c r="Y170" s="36"/>
      <c r="Z170" s="36"/>
      <c r="AA170" s="36"/>
      <c r="AB170" s="36"/>
      <c r="AC170" s="36"/>
      <c r="AD170" s="36"/>
      <c r="AE170" s="36"/>
      <c r="AR170" s="186" t="s">
        <v>161</v>
      </c>
      <c r="AT170" s="186" t="s">
        <v>158</v>
      </c>
      <c r="AU170" s="186" t="s">
        <v>90</v>
      </c>
      <c r="AY170" s="19" t="s">
        <v>127</v>
      </c>
      <c r="BE170" s="187">
        <f>IF(N170="základní",J170,0)</f>
        <v>0</v>
      </c>
      <c r="BF170" s="187">
        <f>IF(N170="snížená",J170,0)</f>
        <v>0</v>
      </c>
      <c r="BG170" s="187">
        <f>IF(N170="zákl. přenesená",J170,0)</f>
        <v>0</v>
      </c>
      <c r="BH170" s="187">
        <f>IF(N170="sníž. přenesená",J170,0)</f>
        <v>0</v>
      </c>
      <c r="BI170" s="187">
        <f>IF(N170="nulová",J170,0)</f>
        <v>0</v>
      </c>
      <c r="BJ170" s="19" t="s">
        <v>90</v>
      </c>
      <c r="BK170" s="187">
        <f>ROUND(I170*H170,2)</f>
        <v>0</v>
      </c>
      <c r="BL170" s="19" t="s">
        <v>135</v>
      </c>
      <c r="BM170" s="186" t="s">
        <v>258</v>
      </c>
    </row>
    <row r="171" spans="1:65" s="13" customFormat="1">
      <c r="B171" s="193"/>
      <c r="C171" s="194"/>
      <c r="D171" s="188" t="s">
        <v>142</v>
      </c>
      <c r="E171" s="194"/>
      <c r="F171" s="196" t="s">
        <v>259</v>
      </c>
      <c r="G171" s="194"/>
      <c r="H171" s="197">
        <v>12.81</v>
      </c>
      <c r="I171" s="198"/>
      <c r="J171" s="194"/>
      <c r="K171" s="194"/>
      <c r="L171" s="199"/>
      <c r="M171" s="200"/>
      <c r="N171" s="201"/>
      <c r="O171" s="201"/>
      <c r="P171" s="201"/>
      <c r="Q171" s="201"/>
      <c r="R171" s="201"/>
      <c r="S171" s="201"/>
      <c r="T171" s="202"/>
      <c r="AT171" s="203" t="s">
        <v>142</v>
      </c>
      <c r="AU171" s="203" t="s">
        <v>90</v>
      </c>
      <c r="AV171" s="13" t="s">
        <v>90</v>
      </c>
      <c r="AW171" s="13" t="s">
        <v>4</v>
      </c>
      <c r="AX171" s="13" t="s">
        <v>82</v>
      </c>
      <c r="AY171" s="203" t="s">
        <v>127</v>
      </c>
    </row>
    <row r="172" spans="1:65" s="2" customFormat="1" ht="14.45" customHeight="1">
      <c r="A172" s="36"/>
      <c r="B172" s="37"/>
      <c r="C172" s="215" t="s">
        <v>260</v>
      </c>
      <c r="D172" s="215" t="s">
        <v>158</v>
      </c>
      <c r="E172" s="216" t="s">
        <v>261</v>
      </c>
      <c r="F172" s="217" t="s">
        <v>262</v>
      </c>
      <c r="G172" s="218" t="s">
        <v>263</v>
      </c>
      <c r="H172" s="219">
        <v>6.3</v>
      </c>
      <c r="I172" s="220"/>
      <c r="J172" s="221">
        <f>ROUND(I172*H172,2)</f>
        <v>0</v>
      </c>
      <c r="K172" s="217" t="s">
        <v>134</v>
      </c>
      <c r="L172" s="222"/>
      <c r="M172" s="223" t="s">
        <v>19</v>
      </c>
      <c r="N172" s="224" t="s">
        <v>46</v>
      </c>
      <c r="O172" s="66"/>
      <c r="P172" s="184">
        <f>O172*H172</f>
        <v>0</v>
      </c>
      <c r="Q172" s="184">
        <v>0</v>
      </c>
      <c r="R172" s="184">
        <f>Q172*H172</f>
        <v>0</v>
      </c>
      <c r="S172" s="184">
        <v>0</v>
      </c>
      <c r="T172" s="185">
        <f>S172*H172</f>
        <v>0</v>
      </c>
      <c r="U172" s="36"/>
      <c r="V172" s="36"/>
      <c r="W172" s="36"/>
      <c r="X172" s="36"/>
      <c r="Y172" s="36"/>
      <c r="Z172" s="36"/>
      <c r="AA172" s="36"/>
      <c r="AB172" s="36"/>
      <c r="AC172" s="36"/>
      <c r="AD172" s="36"/>
      <c r="AE172" s="36"/>
      <c r="AR172" s="186" t="s">
        <v>161</v>
      </c>
      <c r="AT172" s="186" t="s">
        <v>158</v>
      </c>
      <c r="AU172" s="186" t="s">
        <v>90</v>
      </c>
      <c r="AY172" s="19" t="s">
        <v>127</v>
      </c>
      <c r="BE172" s="187">
        <f>IF(N172="základní",J172,0)</f>
        <v>0</v>
      </c>
      <c r="BF172" s="187">
        <f>IF(N172="snížená",J172,0)</f>
        <v>0</v>
      </c>
      <c r="BG172" s="187">
        <f>IF(N172="zákl. přenesená",J172,0)</f>
        <v>0</v>
      </c>
      <c r="BH172" s="187">
        <f>IF(N172="sníž. přenesená",J172,0)</f>
        <v>0</v>
      </c>
      <c r="BI172" s="187">
        <f>IF(N172="nulová",J172,0)</f>
        <v>0</v>
      </c>
      <c r="BJ172" s="19" t="s">
        <v>90</v>
      </c>
      <c r="BK172" s="187">
        <f>ROUND(I172*H172,2)</f>
        <v>0</v>
      </c>
      <c r="BL172" s="19" t="s">
        <v>135</v>
      </c>
      <c r="BM172" s="186" t="s">
        <v>264</v>
      </c>
    </row>
    <row r="173" spans="1:65" s="13" customFormat="1">
      <c r="B173" s="193"/>
      <c r="C173" s="194"/>
      <c r="D173" s="188" t="s">
        <v>142</v>
      </c>
      <c r="E173" s="194"/>
      <c r="F173" s="196" t="s">
        <v>265</v>
      </c>
      <c r="G173" s="194"/>
      <c r="H173" s="197">
        <v>6.3</v>
      </c>
      <c r="I173" s="198"/>
      <c r="J173" s="194"/>
      <c r="K173" s="194"/>
      <c r="L173" s="199"/>
      <c r="M173" s="200"/>
      <c r="N173" s="201"/>
      <c r="O173" s="201"/>
      <c r="P173" s="201"/>
      <c r="Q173" s="201"/>
      <c r="R173" s="201"/>
      <c r="S173" s="201"/>
      <c r="T173" s="202"/>
      <c r="AT173" s="203" t="s">
        <v>142</v>
      </c>
      <c r="AU173" s="203" t="s">
        <v>90</v>
      </c>
      <c r="AV173" s="13" t="s">
        <v>90</v>
      </c>
      <c r="AW173" s="13" t="s">
        <v>4</v>
      </c>
      <c r="AX173" s="13" t="s">
        <v>82</v>
      </c>
      <c r="AY173" s="203" t="s">
        <v>127</v>
      </c>
    </row>
    <row r="174" spans="1:65" s="2" customFormat="1" ht="14.45" customHeight="1">
      <c r="A174" s="36"/>
      <c r="B174" s="37"/>
      <c r="C174" s="215" t="s">
        <v>266</v>
      </c>
      <c r="D174" s="215" t="s">
        <v>158</v>
      </c>
      <c r="E174" s="216" t="s">
        <v>267</v>
      </c>
      <c r="F174" s="217" t="s">
        <v>268</v>
      </c>
      <c r="G174" s="218" t="s">
        <v>263</v>
      </c>
      <c r="H174" s="219">
        <v>24.4</v>
      </c>
      <c r="I174" s="220"/>
      <c r="J174" s="221">
        <f>ROUND(I174*H174,2)</f>
        <v>0</v>
      </c>
      <c r="K174" s="217" t="s">
        <v>134</v>
      </c>
      <c r="L174" s="222"/>
      <c r="M174" s="223" t="s">
        <v>19</v>
      </c>
      <c r="N174" s="224" t="s">
        <v>46</v>
      </c>
      <c r="O174" s="66"/>
      <c r="P174" s="184">
        <f>O174*H174</f>
        <v>0</v>
      </c>
      <c r="Q174" s="184">
        <v>1.0000000000000001E-5</v>
      </c>
      <c r="R174" s="184">
        <f>Q174*H174</f>
        <v>2.4399999999999999E-4</v>
      </c>
      <c r="S174" s="184">
        <v>0</v>
      </c>
      <c r="T174" s="185">
        <f>S174*H174</f>
        <v>0</v>
      </c>
      <c r="U174" s="36"/>
      <c r="V174" s="36"/>
      <c r="W174" s="36"/>
      <c r="X174" s="36"/>
      <c r="Y174" s="36"/>
      <c r="Z174" s="36"/>
      <c r="AA174" s="36"/>
      <c r="AB174" s="36"/>
      <c r="AC174" s="36"/>
      <c r="AD174" s="36"/>
      <c r="AE174" s="36"/>
      <c r="AR174" s="186" t="s">
        <v>161</v>
      </c>
      <c r="AT174" s="186" t="s">
        <v>158</v>
      </c>
      <c r="AU174" s="186" t="s">
        <v>90</v>
      </c>
      <c r="AY174" s="19" t="s">
        <v>127</v>
      </c>
      <c r="BE174" s="187">
        <f>IF(N174="základní",J174,0)</f>
        <v>0</v>
      </c>
      <c r="BF174" s="187">
        <f>IF(N174="snížená",J174,0)</f>
        <v>0</v>
      </c>
      <c r="BG174" s="187">
        <f>IF(N174="zákl. přenesená",J174,0)</f>
        <v>0</v>
      </c>
      <c r="BH174" s="187">
        <f>IF(N174="sníž. přenesená",J174,0)</f>
        <v>0</v>
      </c>
      <c r="BI174" s="187">
        <f>IF(N174="nulová",J174,0)</f>
        <v>0</v>
      </c>
      <c r="BJ174" s="19" t="s">
        <v>90</v>
      </c>
      <c r="BK174" s="187">
        <f>ROUND(I174*H174,2)</f>
        <v>0</v>
      </c>
      <c r="BL174" s="19" t="s">
        <v>135</v>
      </c>
      <c r="BM174" s="186" t="s">
        <v>269</v>
      </c>
    </row>
    <row r="175" spans="1:65" s="13" customFormat="1">
      <c r="B175" s="193"/>
      <c r="C175" s="194"/>
      <c r="D175" s="188" t="s">
        <v>142</v>
      </c>
      <c r="E175" s="195" t="s">
        <v>19</v>
      </c>
      <c r="F175" s="196" t="s">
        <v>270</v>
      </c>
      <c r="G175" s="194"/>
      <c r="H175" s="197">
        <v>24.4</v>
      </c>
      <c r="I175" s="198"/>
      <c r="J175" s="194"/>
      <c r="K175" s="194"/>
      <c r="L175" s="199"/>
      <c r="M175" s="200"/>
      <c r="N175" s="201"/>
      <c r="O175" s="201"/>
      <c r="P175" s="201"/>
      <c r="Q175" s="201"/>
      <c r="R175" s="201"/>
      <c r="S175" s="201"/>
      <c r="T175" s="202"/>
      <c r="AT175" s="203" t="s">
        <v>142</v>
      </c>
      <c r="AU175" s="203" t="s">
        <v>90</v>
      </c>
      <c r="AV175" s="13" t="s">
        <v>90</v>
      </c>
      <c r="AW175" s="13" t="s">
        <v>33</v>
      </c>
      <c r="AX175" s="13" t="s">
        <v>82</v>
      </c>
      <c r="AY175" s="203" t="s">
        <v>127</v>
      </c>
    </row>
    <row r="176" spans="1:65" s="2" customFormat="1" ht="14.45" customHeight="1">
      <c r="A176" s="36"/>
      <c r="B176" s="37"/>
      <c r="C176" s="175" t="s">
        <v>271</v>
      </c>
      <c r="D176" s="175" t="s">
        <v>130</v>
      </c>
      <c r="E176" s="176" t="s">
        <v>272</v>
      </c>
      <c r="F176" s="177" t="s">
        <v>273</v>
      </c>
      <c r="G176" s="178" t="s">
        <v>151</v>
      </c>
      <c r="H176" s="179">
        <v>5.4</v>
      </c>
      <c r="I176" s="180"/>
      <c r="J176" s="181">
        <f>ROUND(I176*H176,2)</f>
        <v>0</v>
      </c>
      <c r="K176" s="177" t="s">
        <v>134</v>
      </c>
      <c r="L176" s="41"/>
      <c r="M176" s="182" t="s">
        <v>19</v>
      </c>
      <c r="N176" s="183" t="s">
        <v>46</v>
      </c>
      <c r="O176" s="66"/>
      <c r="P176" s="184">
        <f>O176*H176</f>
        <v>0</v>
      </c>
      <c r="Q176" s="184">
        <v>0</v>
      </c>
      <c r="R176" s="184">
        <f>Q176*H176</f>
        <v>0</v>
      </c>
      <c r="S176" s="184">
        <v>0</v>
      </c>
      <c r="T176" s="185">
        <f>S176*H176</f>
        <v>0</v>
      </c>
      <c r="U176" s="36"/>
      <c r="V176" s="36"/>
      <c r="W176" s="36"/>
      <c r="X176" s="36"/>
      <c r="Y176" s="36"/>
      <c r="Z176" s="36"/>
      <c r="AA176" s="36"/>
      <c r="AB176" s="36"/>
      <c r="AC176" s="36"/>
      <c r="AD176" s="36"/>
      <c r="AE176" s="36"/>
      <c r="AR176" s="186" t="s">
        <v>135</v>
      </c>
      <c r="AT176" s="186" t="s">
        <v>130</v>
      </c>
      <c r="AU176" s="186" t="s">
        <v>90</v>
      </c>
      <c r="AY176" s="19" t="s">
        <v>127</v>
      </c>
      <c r="BE176" s="187">
        <f>IF(N176="základní",J176,0)</f>
        <v>0</v>
      </c>
      <c r="BF176" s="187">
        <f>IF(N176="snížená",J176,0)</f>
        <v>0</v>
      </c>
      <c r="BG176" s="187">
        <f>IF(N176="zákl. přenesená",J176,0)</f>
        <v>0</v>
      </c>
      <c r="BH176" s="187">
        <f>IF(N176="sníž. přenesená",J176,0)</f>
        <v>0</v>
      </c>
      <c r="BI176" s="187">
        <f>IF(N176="nulová",J176,0)</f>
        <v>0</v>
      </c>
      <c r="BJ176" s="19" t="s">
        <v>90</v>
      </c>
      <c r="BK176" s="187">
        <f>ROUND(I176*H176,2)</f>
        <v>0</v>
      </c>
      <c r="BL176" s="19" t="s">
        <v>135</v>
      </c>
      <c r="BM176" s="186" t="s">
        <v>274</v>
      </c>
    </row>
    <row r="177" spans="1:65" s="2" customFormat="1" ht="39">
      <c r="A177" s="36"/>
      <c r="B177" s="37"/>
      <c r="C177" s="38"/>
      <c r="D177" s="188" t="s">
        <v>140</v>
      </c>
      <c r="E177" s="38"/>
      <c r="F177" s="189" t="s">
        <v>254</v>
      </c>
      <c r="G177" s="38"/>
      <c r="H177" s="38"/>
      <c r="I177" s="190"/>
      <c r="J177" s="38"/>
      <c r="K177" s="38"/>
      <c r="L177" s="41"/>
      <c r="M177" s="191"/>
      <c r="N177" s="192"/>
      <c r="O177" s="66"/>
      <c r="P177" s="66"/>
      <c r="Q177" s="66"/>
      <c r="R177" s="66"/>
      <c r="S177" s="66"/>
      <c r="T177" s="67"/>
      <c r="U177" s="36"/>
      <c r="V177" s="36"/>
      <c r="W177" s="36"/>
      <c r="X177" s="36"/>
      <c r="Y177" s="36"/>
      <c r="Z177" s="36"/>
      <c r="AA177" s="36"/>
      <c r="AB177" s="36"/>
      <c r="AC177" s="36"/>
      <c r="AD177" s="36"/>
      <c r="AE177" s="36"/>
      <c r="AT177" s="19" t="s">
        <v>140</v>
      </c>
      <c r="AU177" s="19" t="s">
        <v>90</v>
      </c>
    </row>
    <row r="178" spans="1:65" s="13" customFormat="1">
      <c r="B178" s="193"/>
      <c r="C178" s="194"/>
      <c r="D178" s="188" t="s">
        <v>142</v>
      </c>
      <c r="E178" s="195" t="s">
        <v>19</v>
      </c>
      <c r="F178" s="196" t="s">
        <v>275</v>
      </c>
      <c r="G178" s="194"/>
      <c r="H178" s="197">
        <v>2.7</v>
      </c>
      <c r="I178" s="198"/>
      <c r="J178" s="194"/>
      <c r="K178" s="194"/>
      <c r="L178" s="199"/>
      <c r="M178" s="200"/>
      <c r="N178" s="201"/>
      <c r="O178" s="201"/>
      <c r="P178" s="201"/>
      <c r="Q178" s="201"/>
      <c r="R178" s="201"/>
      <c r="S178" s="201"/>
      <c r="T178" s="202"/>
      <c r="AT178" s="203" t="s">
        <v>142</v>
      </c>
      <c r="AU178" s="203" t="s">
        <v>90</v>
      </c>
      <c r="AV178" s="13" t="s">
        <v>90</v>
      </c>
      <c r="AW178" s="13" t="s">
        <v>33</v>
      </c>
      <c r="AX178" s="13" t="s">
        <v>74</v>
      </c>
      <c r="AY178" s="203" t="s">
        <v>127</v>
      </c>
    </row>
    <row r="179" spans="1:65" s="13" customFormat="1">
      <c r="B179" s="193"/>
      <c r="C179" s="194"/>
      <c r="D179" s="188" t="s">
        <v>142</v>
      </c>
      <c r="E179" s="195" t="s">
        <v>19</v>
      </c>
      <c r="F179" s="196" t="s">
        <v>275</v>
      </c>
      <c r="G179" s="194"/>
      <c r="H179" s="197">
        <v>2.7</v>
      </c>
      <c r="I179" s="198"/>
      <c r="J179" s="194"/>
      <c r="K179" s="194"/>
      <c r="L179" s="199"/>
      <c r="M179" s="200"/>
      <c r="N179" s="201"/>
      <c r="O179" s="201"/>
      <c r="P179" s="201"/>
      <c r="Q179" s="201"/>
      <c r="R179" s="201"/>
      <c r="S179" s="201"/>
      <c r="T179" s="202"/>
      <c r="AT179" s="203" t="s">
        <v>142</v>
      </c>
      <c r="AU179" s="203" t="s">
        <v>90</v>
      </c>
      <c r="AV179" s="13" t="s">
        <v>90</v>
      </c>
      <c r="AW179" s="13" t="s">
        <v>33</v>
      </c>
      <c r="AX179" s="13" t="s">
        <v>74</v>
      </c>
      <c r="AY179" s="203" t="s">
        <v>127</v>
      </c>
    </row>
    <row r="180" spans="1:65" s="14" customFormat="1">
      <c r="B180" s="204"/>
      <c r="C180" s="205"/>
      <c r="D180" s="188" t="s">
        <v>142</v>
      </c>
      <c r="E180" s="206" t="s">
        <v>19</v>
      </c>
      <c r="F180" s="207" t="s">
        <v>156</v>
      </c>
      <c r="G180" s="205"/>
      <c r="H180" s="208">
        <v>5.4</v>
      </c>
      <c r="I180" s="209"/>
      <c r="J180" s="205"/>
      <c r="K180" s="205"/>
      <c r="L180" s="210"/>
      <c r="M180" s="211"/>
      <c r="N180" s="212"/>
      <c r="O180" s="212"/>
      <c r="P180" s="212"/>
      <c r="Q180" s="212"/>
      <c r="R180" s="212"/>
      <c r="S180" s="212"/>
      <c r="T180" s="213"/>
      <c r="AT180" s="214" t="s">
        <v>142</v>
      </c>
      <c r="AU180" s="214" t="s">
        <v>90</v>
      </c>
      <c r="AV180" s="14" t="s">
        <v>135</v>
      </c>
      <c r="AW180" s="14" t="s">
        <v>33</v>
      </c>
      <c r="AX180" s="14" t="s">
        <v>82</v>
      </c>
      <c r="AY180" s="214" t="s">
        <v>127</v>
      </c>
    </row>
    <row r="181" spans="1:65" s="2" customFormat="1" ht="14.45" customHeight="1">
      <c r="A181" s="36"/>
      <c r="B181" s="37"/>
      <c r="C181" s="215" t="s">
        <v>276</v>
      </c>
      <c r="D181" s="215" t="s">
        <v>158</v>
      </c>
      <c r="E181" s="216" t="s">
        <v>277</v>
      </c>
      <c r="F181" s="217" t="s">
        <v>278</v>
      </c>
      <c r="G181" s="218" t="s">
        <v>151</v>
      </c>
      <c r="H181" s="219">
        <v>2.835</v>
      </c>
      <c r="I181" s="220"/>
      <c r="J181" s="221">
        <f>ROUND(I181*H181,2)</f>
        <v>0</v>
      </c>
      <c r="K181" s="217" t="s">
        <v>134</v>
      </c>
      <c r="L181" s="222"/>
      <c r="M181" s="223" t="s">
        <v>19</v>
      </c>
      <c r="N181" s="224" t="s">
        <v>46</v>
      </c>
      <c r="O181" s="66"/>
      <c r="P181" s="184">
        <f>O181*H181</f>
        <v>0</v>
      </c>
      <c r="Q181" s="184">
        <v>2.9999999999999997E-4</v>
      </c>
      <c r="R181" s="184">
        <f>Q181*H181</f>
        <v>8.5049999999999991E-4</v>
      </c>
      <c r="S181" s="184">
        <v>0</v>
      </c>
      <c r="T181" s="185">
        <f>S181*H181</f>
        <v>0</v>
      </c>
      <c r="U181" s="36"/>
      <c r="V181" s="36"/>
      <c r="W181" s="36"/>
      <c r="X181" s="36"/>
      <c r="Y181" s="36"/>
      <c r="Z181" s="36"/>
      <c r="AA181" s="36"/>
      <c r="AB181" s="36"/>
      <c r="AC181" s="36"/>
      <c r="AD181" s="36"/>
      <c r="AE181" s="36"/>
      <c r="AR181" s="186" t="s">
        <v>161</v>
      </c>
      <c r="AT181" s="186" t="s">
        <v>158</v>
      </c>
      <c r="AU181" s="186" t="s">
        <v>90</v>
      </c>
      <c r="AY181" s="19" t="s">
        <v>127</v>
      </c>
      <c r="BE181" s="187">
        <f>IF(N181="základní",J181,0)</f>
        <v>0</v>
      </c>
      <c r="BF181" s="187">
        <f>IF(N181="snížená",J181,0)</f>
        <v>0</v>
      </c>
      <c r="BG181" s="187">
        <f>IF(N181="zákl. přenesená",J181,0)</f>
        <v>0</v>
      </c>
      <c r="BH181" s="187">
        <f>IF(N181="sníž. přenesená",J181,0)</f>
        <v>0</v>
      </c>
      <c r="BI181" s="187">
        <f>IF(N181="nulová",J181,0)</f>
        <v>0</v>
      </c>
      <c r="BJ181" s="19" t="s">
        <v>90</v>
      </c>
      <c r="BK181" s="187">
        <f>ROUND(I181*H181,2)</f>
        <v>0</v>
      </c>
      <c r="BL181" s="19" t="s">
        <v>135</v>
      </c>
      <c r="BM181" s="186" t="s">
        <v>279</v>
      </c>
    </row>
    <row r="182" spans="1:65" s="13" customFormat="1">
      <c r="B182" s="193"/>
      <c r="C182" s="194"/>
      <c r="D182" s="188" t="s">
        <v>142</v>
      </c>
      <c r="E182" s="194"/>
      <c r="F182" s="196" t="s">
        <v>280</v>
      </c>
      <c r="G182" s="194"/>
      <c r="H182" s="197">
        <v>2.835</v>
      </c>
      <c r="I182" s="198"/>
      <c r="J182" s="194"/>
      <c r="K182" s="194"/>
      <c r="L182" s="199"/>
      <c r="M182" s="200"/>
      <c r="N182" s="201"/>
      <c r="O182" s="201"/>
      <c r="P182" s="201"/>
      <c r="Q182" s="201"/>
      <c r="R182" s="201"/>
      <c r="S182" s="201"/>
      <c r="T182" s="202"/>
      <c r="AT182" s="203" t="s">
        <v>142</v>
      </c>
      <c r="AU182" s="203" t="s">
        <v>90</v>
      </c>
      <c r="AV182" s="13" t="s">
        <v>90</v>
      </c>
      <c r="AW182" s="13" t="s">
        <v>4</v>
      </c>
      <c r="AX182" s="13" t="s">
        <v>82</v>
      </c>
      <c r="AY182" s="203" t="s">
        <v>127</v>
      </c>
    </row>
    <row r="183" spans="1:65" s="2" customFormat="1" ht="14.45" customHeight="1">
      <c r="A183" s="36"/>
      <c r="B183" s="37"/>
      <c r="C183" s="215" t="s">
        <v>281</v>
      </c>
      <c r="D183" s="215" t="s">
        <v>158</v>
      </c>
      <c r="E183" s="216" t="s">
        <v>282</v>
      </c>
      <c r="F183" s="217" t="s">
        <v>283</v>
      </c>
      <c r="G183" s="218" t="s">
        <v>151</v>
      </c>
      <c r="H183" s="219">
        <v>2.835</v>
      </c>
      <c r="I183" s="220"/>
      <c r="J183" s="221">
        <f>ROUND(I183*H183,2)</f>
        <v>0</v>
      </c>
      <c r="K183" s="217" t="s">
        <v>134</v>
      </c>
      <c r="L183" s="222"/>
      <c r="M183" s="223" t="s">
        <v>19</v>
      </c>
      <c r="N183" s="224" t="s">
        <v>46</v>
      </c>
      <c r="O183" s="66"/>
      <c r="P183" s="184">
        <f>O183*H183</f>
        <v>0</v>
      </c>
      <c r="Q183" s="184">
        <v>2.0000000000000001E-4</v>
      </c>
      <c r="R183" s="184">
        <f>Q183*H183</f>
        <v>5.6700000000000001E-4</v>
      </c>
      <c r="S183" s="184">
        <v>0</v>
      </c>
      <c r="T183" s="185">
        <f>S183*H183</f>
        <v>0</v>
      </c>
      <c r="U183" s="36"/>
      <c r="V183" s="36"/>
      <c r="W183" s="36"/>
      <c r="X183" s="36"/>
      <c r="Y183" s="36"/>
      <c r="Z183" s="36"/>
      <c r="AA183" s="36"/>
      <c r="AB183" s="36"/>
      <c r="AC183" s="36"/>
      <c r="AD183" s="36"/>
      <c r="AE183" s="36"/>
      <c r="AR183" s="186" t="s">
        <v>161</v>
      </c>
      <c r="AT183" s="186" t="s">
        <v>158</v>
      </c>
      <c r="AU183" s="186" t="s">
        <v>90</v>
      </c>
      <c r="AY183" s="19" t="s">
        <v>127</v>
      </c>
      <c r="BE183" s="187">
        <f>IF(N183="základní",J183,0)</f>
        <v>0</v>
      </c>
      <c r="BF183" s="187">
        <f>IF(N183="snížená",J183,0)</f>
        <v>0</v>
      </c>
      <c r="BG183" s="187">
        <f>IF(N183="zákl. přenesená",J183,0)</f>
        <v>0</v>
      </c>
      <c r="BH183" s="187">
        <f>IF(N183="sníž. přenesená",J183,0)</f>
        <v>0</v>
      </c>
      <c r="BI183" s="187">
        <f>IF(N183="nulová",J183,0)</f>
        <v>0</v>
      </c>
      <c r="BJ183" s="19" t="s">
        <v>90</v>
      </c>
      <c r="BK183" s="187">
        <f>ROUND(I183*H183,2)</f>
        <v>0</v>
      </c>
      <c r="BL183" s="19" t="s">
        <v>135</v>
      </c>
      <c r="BM183" s="186" t="s">
        <v>284</v>
      </c>
    </row>
    <row r="184" spans="1:65" s="13" customFormat="1">
      <c r="B184" s="193"/>
      <c r="C184" s="194"/>
      <c r="D184" s="188" t="s">
        <v>142</v>
      </c>
      <c r="E184" s="194"/>
      <c r="F184" s="196" t="s">
        <v>280</v>
      </c>
      <c r="G184" s="194"/>
      <c r="H184" s="197">
        <v>2.835</v>
      </c>
      <c r="I184" s="198"/>
      <c r="J184" s="194"/>
      <c r="K184" s="194"/>
      <c r="L184" s="199"/>
      <c r="M184" s="200"/>
      <c r="N184" s="201"/>
      <c r="O184" s="201"/>
      <c r="P184" s="201"/>
      <c r="Q184" s="201"/>
      <c r="R184" s="201"/>
      <c r="S184" s="201"/>
      <c r="T184" s="202"/>
      <c r="AT184" s="203" t="s">
        <v>142</v>
      </c>
      <c r="AU184" s="203" t="s">
        <v>90</v>
      </c>
      <c r="AV184" s="13" t="s">
        <v>90</v>
      </c>
      <c r="AW184" s="13" t="s">
        <v>4</v>
      </c>
      <c r="AX184" s="13" t="s">
        <v>82</v>
      </c>
      <c r="AY184" s="203" t="s">
        <v>127</v>
      </c>
    </row>
    <row r="185" spans="1:65" s="2" customFormat="1" ht="24.2" customHeight="1">
      <c r="A185" s="36"/>
      <c r="B185" s="37"/>
      <c r="C185" s="175" t="s">
        <v>285</v>
      </c>
      <c r="D185" s="175" t="s">
        <v>130</v>
      </c>
      <c r="E185" s="176" t="s">
        <v>286</v>
      </c>
      <c r="F185" s="177" t="s">
        <v>287</v>
      </c>
      <c r="G185" s="178" t="s">
        <v>133</v>
      </c>
      <c r="H185" s="179">
        <v>122.905</v>
      </c>
      <c r="I185" s="180"/>
      <c r="J185" s="181">
        <f>ROUND(I185*H185,2)</f>
        <v>0</v>
      </c>
      <c r="K185" s="177" t="s">
        <v>134</v>
      </c>
      <c r="L185" s="41"/>
      <c r="M185" s="182" t="s">
        <v>19</v>
      </c>
      <c r="N185" s="183" t="s">
        <v>46</v>
      </c>
      <c r="O185" s="66"/>
      <c r="P185" s="184">
        <f>O185*H185</f>
        <v>0</v>
      </c>
      <c r="Q185" s="184">
        <v>3.82E-3</v>
      </c>
      <c r="R185" s="184">
        <f>Q185*H185</f>
        <v>0.4694971</v>
      </c>
      <c r="S185" s="184">
        <v>0</v>
      </c>
      <c r="T185" s="185">
        <f>S185*H185</f>
        <v>0</v>
      </c>
      <c r="U185" s="36"/>
      <c r="V185" s="36"/>
      <c r="W185" s="36"/>
      <c r="X185" s="36"/>
      <c r="Y185" s="36"/>
      <c r="Z185" s="36"/>
      <c r="AA185" s="36"/>
      <c r="AB185" s="36"/>
      <c r="AC185" s="36"/>
      <c r="AD185" s="36"/>
      <c r="AE185" s="36"/>
      <c r="AR185" s="186" t="s">
        <v>135</v>
      </c>
      <c r="AT185" s="186" t="s">
        <v>130</v>
      </c>
      <c r="AU185" s="186" t="s">
        <v>90</v>
      </c>
      <c r="AY185" s="19" t="s">
        <v>127</v>
      </c>
      <c r="BE185" s="187">
        <f>IF(N185="základní",J185,0)</f>
        <v>0</v>
      </c>
      <c r="BF185" s="187">
        <f>IF(N185="snížená",J185,0)</f>
        <v>0</v>
      </c>
      <c r="BG185" s="187">
        <f>IF(N185="zákl. přenesená",J185,0)</f>
        <v>0</v>
      </c>
      <c r="BH185" s="187">
        <f>IF(N185="sníž. přenesená",J185,0)</f>
        <v>0</v>
      </c>
      <c r="BI185" s="187">
        <f>IF(N185="nulová",J185,0)</f>
        <v>0</v>
      </c>
      <c r="BJ185" s="19" t="s">
        <v>90</v>
      </c>
      <c r="BK185" s="187">
        <f>ROUND(I185*H185,2)</f>
        <v>0</v>
      </c>
      <c r="BL185" s="19" t="s">
        <v>135</v>
      </c>
      <c r="BM185" s="186" t="s">
        <v>288</v>
      </c>
    </row>
    <row r="186" spans="1:65" s="15" customFormat="1">
      <c r="B186" s="225"/>
      <c r="C186" s="226"/>
      <c r="D186" s="188" t="s">
        <v>142</v>
      </c>
      <c r="E186" s="227" t="s">
        <v>19</v>
      </c>
      <c r="F186" s="228" t="s">
        <v>194</v>
      </c>
      <c r="G186" s="226"/>
      <c r="H186" s="227" t="s">
        <v>19</v>
      </c>
      <c r="I186" s="229"/>
      <c r="J186" s="226"/>
      <c r="K186" s="226"/>
      <c r="L186" s="230"/>
      <c r="M186" s="231"/>
      <c r="N186" s="232"/>
      <c r="O186" s="232"/>
      <c r="P186" s="232"/>
      <c r="Q186" s="232"/>
      <c r="R186" s="232"/>
      <c r="S186" s="232"/>
      <c r="T186" s="233"/>
      <c r="AT186" s="234" t="s">
        <v>142</v>
      </c>
      <c r="AU186" s="234" t="s">
        <v>90</v>
      </c>
      <c r="AV186" s="15" t="s">
        <v>82</v>
      </c>
      <c r="AW186" s="15" t="s">
        <v>33</v>
      </c>
      <c r="AX186" s="15" t="s">
        <v>74</v>
      </c>
      <c r="AY186" s="234" t="s">
        <v>127</v>
      </c>
    </row>
    <row r="187" spans="1:65" s="13" customFormat="1">
      <c r="B187" s="193"/>
      <c r="C187" s="194"/>
      <c r="D187" s="188" t="s">
        <v>142</v>
      </c>
      <c r="E187" s="195" t="s">
        <v>19</v>
      </c>
      <c r="F187" s="196" t="s">
        <v>195</v>
      </c>
      <c r="G187" s="194"/>
      <c r="H187" s="197">
        <v>30.5</v>
      </c>
      <c r="I187" s="198"/>
      <c r="J187" s="194"/>
      <c r="K187" s="194"/>
      <c r="L187" s="199"/>
      <c r="M187" s="200"/>
      <c r="N187" s="201"/>
      <c r="O187" s="201"/>
      <c r="P187" s="201"/>
      <c r="Q187" s="201"/>
      <c r="R187" s="201"/>
      <c r="S187" s="201"/>
      <c r="T187" s="202"/>
      <c r="AT187" s="203" t="s">
        <v>142</v>
      </c>
      <c r="AU187" s="203" t="s">
        <v>90</v>
      </c>
      <c r="AV187" s="13" t="s">
        <v>90</v>
      </c>
      <c r="AW187" s="13" t="s">
        <v>33</v>
      </c>
      <c r="AX187" s="13" t="s">
        <v>74</v>
      </c>
      <c r="AY187" s="203" t="s">
        <v>127</v>
      </c>
    </row>
    <row r="188" spans="1:65" s="13" customFormat="1">
      <c r="B188" s="193"/>
      <c r="C188" s="194"/>
      <c r="D188" s="188" t="s">
        <v>142</v>
      </c>
      <c r="E188" s="195" t="s">
        <v>19</v>
      </c>
      <c r="F188" s="196" t="s">
        <v>196</v>
      </c>
      <c r="G188" s="194"/>
      <c r="H188" s="197">
        <v>66</v>
      </c>
      <c r="I188" s="198"/>
      <c r="J188" s="194"/>
      <c r="K188" s="194"/>
      <c r="L188" s="199"/>
      <c r="M188" s="200"/>
      <c r="N188" s="201"/>
      <c r="O188" s="201"/>
      <c r="P188" s="201"/>
      <c r="Q188" s="201"/>
      <c r="R188" s="201"/>
      <c r="S188" s="201"/>
      <c r="T188" s="202"/>
      <c r="AT188" s="203" t="s">
        <v>142</v>
      </c>
      <c r="AU188" s="203" t="s">
        <v>90</v>
      </c>
      <c r="AV188" s="13" t="s">
        <v>90</v>
      </c>
      <c r="AW188" s="13" t="s">
        <v>33</v>
      </c>
      <c r="AX188" s="13" t="s">
        <v>74</v>
      </c>
      <c r="AY188" s="203" t="s">
        <v>127</v>
      </c>
    </row>
    <row r="189" spans="1:65" s="13" customFormat="1">
      <c r="B189" s="193"/>
      <c r="C189" s="194"/>
      <c r="D189" s="188" t="s">
        <v>142</v>
      </c>
      <c r="E189" s="195" t="s">
        <v>19</v>
      </c>
      <c r="F189" s="196" t="s">
        <v>197</v>
      </c>
      <c r="G189" s="194"/>
      <c r="H189" s="197">
        <v>26.4</v>
      </c>
      <c r="I189" s="198"/>
      <c r="J189" s="194"/>
      <c r="K189" s="194"/>
      <c r="L189" s="199"/>
      <c r="M189" s="200"/>
      <c r="N189" s="201"/>
      <c r="O189" s="201"/>
      <c r="P189" s="201"/>
      <c r="Q189" s="201"/>
      <c r="R189" s="201"/>
      <c r="S189" s="201"/>
      <c r="T189" s="202"/>
      <c r="AT189" s="203" t="s">
        <v>142</v>
      </c>
      <c r="AU189" s="203" t="s">
        <v>90</v>
      </c>
      <c r="AV189" s="13" t="s">
        <v>90</v>
      </c>
      <c r="AW189" s="13" t="s">
        <v>33</v>
      </c>
      <c r="AX189" s="13" t="s">
        <v>74</v>
      </c>
      <c r="AY189" s="203" t="s">
        <v>127</v>
      </c>
    </row>
    <row r="190" spans="1:65" s="16" customFormat="1">
      <c r="B190" s="235"/>
      <c r="C190" s="236"/>
      <c r="D190" s="188" t="s">
        <v>142</v>
      </c>
      <c r="E190" s="237" t="s">
        <v>19</v>
      </c>
      <c r="F190" s="238" t="s">
        <v>198</v>
      </c>
      <c r="G190" s="236"/>
      <c r="H190" s="239">
        <v>122.9</v>
      </c>
      <c r="I190" s="240"/>
      <c r="J190" s="236"/>
      <c r="K190" s="236"/>
      <c r="L190" s="241"/>
      <c r="M190" s="242"/>
      <c r="N190" s="243"/>
      <c r="O190" s="243"/>
      <c r="P190" s="243"/>
      <c r="Q190" s="243"/>
      <c r="R190" s="243"/>
      <c r="S190" s="243"/>
      <c r="T190" s="244"/>
      <c r="AT190" s="245" t="s">
        <v>142</v>
      </c>
      <c r="AU190" s="245" t="s">
        <v>90</v>
      </c>
      <c r="AV190" s="16" t="s">
        <v>144</v>
      </c>
      <c r="AW190" s="16" t="s">
        <v>33</v>
      </c>
      <c r="AX190" s="16" t="s">
        <v>74</v>
      </c>
      <c r="AY190" s="245" t="s">
        <v>127</v>
      </c>
    </row>
    <row r="191" spans="1:65" s="15" customFormat="1">
      <c r="B191" s="225"/>
      <c r="C191" s="226"/>
      <c r="D191" s="188" t="s">
        <v>142</v>
      </c>
      <c r="E191" s="227" t="s">
        <v>19</v>
      </c>
      <c r="F191" s="228" t="s">
        <v>199</v>
      </c>
      <c r="G191" s="226"/>
      <c r="H191" s="227" t="s">
        <v>19</v>
      </c>
      <c r="I191" s="229"/>
      <c r="J191" s="226"/>
      <c r="K191" s="226"/>
      <c r="L191" s="230"/>
      <c r="M191" s="231"/>
      <c r="N191" s="232"/>
      <c r="O191" s="232"/>
      <c r="P191" s="232"/>
      <c r="Q191" s="232"/>
      <c r="R191" s="232"/>
      <c r="S191" s="232"/>
      <c r="T191" s="233"/>
      <c r="AT191" s="234" t="s">
        <v>142</v>
      </c>
      <c r="AU191" s="234" t="s">
        <v>90</v>
      </c>
      <c r="AV191" s="15" t="s">
        <v>82</v>
      </c>
      <c r="AW191" s="15" t="s">
        <v>33</v>
      </c>
      <c r="AX191" s="15" t="s">
        <v>74</v>
      </c>
      <c r="AY191" s="234" t="s">
        <v>127</v>
      </c>
    </row>
    <row r="192" spans="1:65" s="13" customFormat="1">
      <c r="B192" s="193"/>
      <c r="C192" s="194"/>
      <c r="D192" s="188" t="s">
        <v>142</v>
      </c>
      <c r="E192" s="195" t="s">
        <v>19</v>
      </c>
      <c r="F192" s="196" t="s">
        <v>200</v>
      </c>
      <c r="G192" s="194"/>
      <c r="H192" s="197">
        <v>-2.16</v>
      </c>
      <c r="I192" s="198"/>
      <c r="J192" s="194"/>
      <c r="K192" s="194"/>
      <c r="L192" s="199"/>
      <c r="M192" s="200"/>
      <c r="N192" s="201"/>
      <c r="O192" s="201"/>
      <c r="P192" s="201"/>
      <c r="Q192" s="201"/>
      <c r="R192" s="201"/>
      <c r="S192" s="201"/>
      <c r="T192" s="202"/>
      <c r="AT192" s="203" t="s">
        <v>142</v>
      </c>
      <c r="AU192" s="203" t="s">
        <v>90</v>
      </c>
      <c r="AV192" s="13" t="s">
        <v>90</v>
      </c>
      <c r="AW192" s="13" t="s">
        <v>33</v>
      </c>
      <c r="AX192" s="13" t="s">
        <v>74</v>
      </c>
      <c r="AY192" s="203" t="s">
        <v>127</v>
      </c>
    </row>
    <row r="193" spans="1:65" s="13" customFormat="1">
      <c r="B193" s="193"/>
      <c r="C193" s="194"/>
      <c r="D193" s="188" t="s">
        <v>142</v>
      </c>
      <c r="E193" s="195" t="s">
        <v>19</v>
      </c>
      <c r="F193" s="196" t="s">
        <v>201</v>
      </c>
      <c r="G193" s="194"/>
      <c r="H193" s="197">
        <v>-0.81</v>
      </c>
      <c r="I193" s="198"/>
      <c r="J193" s="194"/>
      <c r="K193" s="194"/>
      <c r="L193" s="199"/>
      <c r="M193" s="200"/>
      <c r="N193" s="201"/>
      <c r="O193" s="201"/>
      <c r="P193" s="201"/>
      <c r="Q193" s="201"/>
      <c r="R193" s="201"/>
      <c r="S193" s="201"/>
      <c r="T193" s="202"/>
      <c r="AT193" s="203" t="s">
        <v>142</v>
      </c>
      <c r="AU193" s="203" t="s">
        <v>90</v>
      </c>
      <c r="AV193" s="13" t="s">
        <v>90</v>
      </c>
      <c r="AW193" s="13" t="s">
        <v>33</v>
      </c>
      <c r="AX193" s="13" t="s">
        <v>74</v>
      </c>
      <c r="AY193" s="203" t="s">
        <v>127</v>
      </c>
    </row>
    <row r="194" spans="1:65" s="13" customFormat="1">
      <c r="B194" s="193"/>
      <c r="C194" s="194"/>
      <c r="D194" s="188" t="s">
        <v>142</v>
      </c>
      <c r="E194" s="195" t="s">
        <v>19</v>
      </c>
      <c r="F194" s="196" t="s">
        <v>202</v>
      </c>
      <c r="G194" s="194"/>
      <c r="H194" s="197">
        <v>-0.625</v>
      </c>
      <c r="I194" s="198"/>
      <c r="J194" s="194"/>
      <c r="K194" s="194"/>
      <c r="L194" s="199"/>
      <c r="M194" s="200"/>
      <c r="N194" s="201"/>
      <c r="O194" s="201"/>
      <c r="P194" s="201"/>
      <c r="Q194" s="201"/>
      <c r="R194" s="201"/>
      <c r="S194" s="201"/>
      <c r="T194" s="202"/>
      <c r="AT194" s="203" t="s">
        <v>142</v>
      </c>
      <c r="AU194" s="203" t="s">
        <v>90</v>
      </c>
      <c r="AV194" s="13" t="s">
        <v>90</v>
      </c>
      <c r="AW194" s="13" t="s">
        <v>33</v>
      </c>
      <c r="AX194" s="13" t="s">
        <v>74</v>
      </c>
      <c r="AY194" s="203" t="s">
        <v>127</v>
      </c>
    </row>
    <row r="195" spans="1:65" s="16" customFormat="1">
      <c r="B195" s="235"/>
      <c r="C195" s="236"/>
      <c r="D195" s="188" t="s">
        <v>142</v>
      </c>
      <c r="E195" s="237" t="s">
        <v>19</v>
      </c>
      <c r="F195" s="238" t="s">
        <v>198</v>
      </c>
      <c r="G195" s="236"/>
      <c r="H195" s="239">
        <v>-3.5950000000000002</v>
      </c>
      <c r="I195" s="240"/>
      <c r="J195" s="236"/>
      <c r="K195" s="236"/>
      <c r="L195" s="241"/>
      <c r="M195" s="242"/>
      <c r="N195" s="243"/>
      <c r="O195" s="243"/>
      <c r="P195" s="243"/>
      <c r="Q195" s="243"/>
      <c r="R195" s="243"/>
      <c r="S195" s="243"/>
      <c r="T195" s="244"/>
      <c r="AT195" s="245" t="s">
        <v>142</v>
      </c>
      <c r="AU195" s="245" t="s">
        <v>90</v>
      </c>
      <c r="AV195" s="16" t="s">
        <v>144</v>
      </c>
      <c r="AW195" s="16" t="s">
        <v>33</v>
      </c>
      <c r="AX195" s="16" t="s">
        <v>74</v>
      </c>
      <c r="AY195" s="245" t="s">
        <v>127</v>
      </c>
    </row>
    <row r="196" spans="1:65" s="15" customFormat="1">
      <c r="B196" s="225"/>
      <c r="C196" s="226"/>
      <c r="D196" s="188" t="s">
        <v>142</v>
      </c>
      <c r="E196" s="227" t="s">
        <v>19</v>
      </c>
      <c r="F196" s="228" t="s">
        <v>289</v>
      </c>
      <c r="G196" s="226"/>
      <c r="H196" s="227" t="s">
        <v>19</v>
      </c>
      <c r="I196" s="229"/>
      <c r="J196" s="226"/>
      <c r="K196" s="226"/>
      <c r="L196" s="230"/>
      <c r="M196" s="231"/>
      <c r="N196" s="232"/>
      <c r="O196" s="232"/>
      <c r="P196" s="232"/>
      <c r="Q196" s="232"/>
      <c r="R196" s="232"/>
      <c r="S196" s="232"/>
      <c r="T196" s="233"/>
      <c r="AT196" s="234" t="s">
        <v>142</v>
      </c>
      <c r="AU196" s="234" t="s">
        <v>90</v>
      </c>
      <c r="AV196" s="15" t="s">
        <v>82</v>
      </c>
      <c r="AW196" s="15" t="s">
        <v>33</v>
      </c>
      <c r="AX196" s="15" t="s">
        <v>74</v>
      </c>
      <c r="AY196" s="234" t="s">
        <v>127</v>
      </c>
    </row>
    <row r="197" spans="1:65" s="13" customFormat="1">
      <c r="B197" s="193"/>
      <c r="C197" s="194"/>
      <c r="D197" s="188" t="s">
        <v>142</v>
      </c>
      <c r="E197" s="195" t="s">
        <v>19</v>
      </c>
      <c r="F197" s="196" t="s">
        <v>290</v>
      </c>
      <c r="G197" s="194"/>
      <c r="H197" s="197">
        <v>2.52</v>
      </c>
      <c r="I197" s="198"/>
      <c r="J197" s="194"/>
      <c r="K197" s="194"/>
      <c r="L197" s="199"/>
      <c r="M197" s="200"/>
      <c r="N197" s="201"/>
      <c r="O197" s="201"/>
      <c r="P197" s="201"/>
      <c r="Q197" s="201"/>
      <c r="R197" s="201"/>
      <c r="S197" s="201"/>
      <c r="T197" s="202"/>
      <c r="AT197" s="203" t="s">
        <v>142</v>
      </c>
      <c r="AU197" s="203" t="s">
        <v>90</v>
      </c>
      <c r="AV197" s="13" t="s">
        <v>90</v>
      </c>
      <c r="AW197" s="13" t="s">
        <v>33</v>
      </c>
      <c r="AX197" s="13" t="s">
        <v>74</v>
      </c>
      <c r="AY197" s="203" t="s">
        <v>127</v>
      </c>
    </row>
    <row r="198" spans="1:65" s="13" customFormat="1">
      <c r="B198" s="193"/>
      <c r="C198" s="194"/>
      <c r="D198" s="188" t="s">
        <v>142</v>
      </c>
      <c r="E198" s="195" t="s">
        <v>19</v>
      </c>
      <c r="F198" s="196" t="s">
        <v>291</v>
      </c>
      <c r="G198" s="194"/>
      <c r="H198" s="197">
        <v>1.08</v>
      </c>
      <c r="I198" s="198"/>
      <c r="J198" s="194"/>
      <c r="K198" s="194"/>
      <c r="L198" s="199"/>
      <c r="M198" s="200"/>
      <c r="N198" s="201"/>
      <c r="O198" s="201"/>
      <c r="P198" s="201"/>
      <c r="Q198" s="201"/>
      <c r="R198" s="201"/>
      <c r="S198" s="201"/>
      <c r="T198" s="202"/>
      <c r="AT198" s="203" t="s">
        <v>142</v>
      </c>
      <c r="AU198" s="203" t="s">
        <v>90</v>
      </c>
      <c r="AV198" s="13" t="s">
        <v>90</v>
      </c>
      <c r="AW198" s="13" t="s">
        <v>33</v>
      </c>
      <c r="AX198" s="13" t="s">
        <v>74</v>
      </c>
      <c r="AY198" s="203" t="s">
        <v>127</v>
      </c>
    </row>
    <row r="199" spans="1:65" s="16" customFormat="1">
      <c r="B199" s="235"/>
      <c r="C199" s="236"/>
      <c r="D199" s="188" t="s">
        <v>142</v>
      </c>
      <c r="E199" s="237" t="s">
        <v>19</v>
      </c>
      <c r="F199" s="238" t="s">
        <v>198</v>
      </c>
      <c r="G199" s="236"/>
      <c r="H199" s="239">
        <v>3.6</v>
      </c>
      <c r="I199" s="240"/>
      <c r="J199" s="236"/>
      <c r="K199" s="236"/>
      <c r="L199" s="241"/>
      <c r="M199" s="242"/>
      <c r="N199" s="243"/>
      <c r="O199" s="243"/>
      <c r="P199" s="243"/>
      <c r="Q199" s="243"/>
      <c r="R199" s="243"/>
      <c r="S199" s="243"/>
      <c r="T199" s="244"/>
      <c r="AT199" s="245" t="s">
        <v>142</v>
      </c>
      <c r="AU199" s="245" t="s">
        <v>90</v>
      </c>
      <c r="AV199" s="16" t="s">
        <v>144</v>
      </c>
      <c r="AW199" s="16" t="s">
        <v>33</v>
      </c>
      <c r="AX199" s="16" t="s">
        <v>74</v>
      </c>
      <c r="AY199" s="245" t="s">
        <v>127</v>
      </c>
    </row>
    <row r="200" spans="1:65" s="14" customFormat="1">
      <c r="B200" s="204"/>
      <c r="C200" s="205"/>
      <c r="D200" s="188" t="s">
        <v>142</v>
      </c>
      <c r="E200" s="206" t="s">
        <v>19</v>
      </c>
      <c r="F200" s="207" t="s">
        <v>156</v>
      </c>
      <c r="G200" s="205"/>
      <c r="H200" s="208">
        <v>122.905</v>
      </c>
      <c r="I200" s="209"/>
      <c r="J200" s="205"/>
      <c r="K200" s="205"/>
      <c r="L200" s="210"/>
      <c r="M200" s="211"/>
      <c r="N200" s="212"/>
      <c r="O200" s="212"/>
      <c r="P200" s="212"/>
      <c r="Q200" s="212"/>
      <c r="R200" s="212"/>
      <c r="S200" s="212"/>
      <c r="T200" s="213"/>
      <c r="AT200" s="214" t="s">
        <v>142</v>
      </c>
      <c r="AU200" s="214" t="s">
        <v>90</v>
      </c>
      <c r="AV200" s="14" t="s">
        <v>135</v>
      </c>
      <c r="AW200" s="14" t="s">
        <v>33</v>
      </c>
      <c r="AX200" s="14" t="s">
        <v>82</v>
      </c>
      <c r="AY200" s="214" t="s">
        <v>127</v>
      </c>
    </row>
    <row r="201" spans="1:65" s="2" customFormat="1" ht="24.2" customHeight="1">
      <c r="A201" s="36"/>
      <c r="B201" s="37"/>
      <c r="C201" s="175" t="s">
        <v>292</v>
      </c>
      <c r="D201" s="175" t="s">
        <v>130</v>
      </c>
      <c r="E201" s="176" t="s">
        <v>293</v>
      </c>
      <c r="F201" s="177" t="s">
        <v>294</v>
      </c>
      <c r="G201" s="178" t="s">
        <v>133</v>
      </c>
      <c r="H201" s="179">
        <v>122.905</v>
      </c>
      <c r="I201" s="180"/>
      <c r="J201" s="181">
        <f>ROUND(I201*H201,2)</f>
        <v>0</v>
      </c>
      <c r="K201" s="177" t="s">
        <v>134</v>
      </c>
      <c r="L201" s="41"/>
      <c r="M201" s="182" t="s">
        <v>19</v>
      </c>
      <c r="N201" s="183" t="s">
        <v>46</v>
      </c>
      <c r="O201" s="66"/>
      <c r="P201" s="184">
        <f>O201*H201</f>
        <v>0</v>
      </c>
      <c r="Q201" s="184">
        <v>3.48E-3</v>
      </c>
      <c r="R201" s="184">
        <f>Q201*H201</f>
        <v>0.42770940000000002</v>
      </c>
      <c r="S201" s="184">
        <v>0</v>
      </c>
      <c r="T201" s="185">
        <f>S201*H201</f>
        <v>0</v>
      </c>
      <c r="U201" s="36"/>
      <c r="V201" s="36"/>
      <c r="W201" s="36"/>
      <c r="X201" s="36"/>
      <c r="Y201" s="36"/>
      <c r="Z201" s="36"/>
      <c r="AA201" s="36"/>
      <c r="AB201" s="36"/>
      <c r="AC201" s="36"/>
      <c r="AD201" s="36"/>
      <c r="AE201" s="36"/>
      <c r="AR201" s="186" t="s">
        <v>135</v>
      </c>
      <c r="AT201" s="186" t="s">
        <v>130</v>
      </c>
      <c r="AU201" s="186" t="s">
        <v>90</v>
      </c>
      <c r="AY201" s="19" t="s">
        <v>127</v>
      </c>
      <c r="BE201" s="187">
        <f>IF(N201="základní",J201,0)</f>
        <v>0</v>
      </c>
      <c r="BF201" s="187">
        <f>IF(N201="snížená",J201,0)</f>
        <v>0</v>
      </c>
      <c r="BG201" s="187">
        <f>IF(N201="zákl. přenesená",J201,0)</f>
        <v>0</v>
      </c>
      <c r="BH201" s="187">
        <f>IF(N201="sníž. přenesená",J201,0)</f>
        <v>0</v>
      </c>
      <c r="BI201" s="187">
        <f>IF(N201="nulová",J201,0)</f>
        <v>0</v>
      </c>
      <c r="BJ201" s="19" t="s">
        <v>90</v>
      </c>
      <c r="BK201" s="187">
        <f>ROUND(I201*H201,2)</f>
        <v>0</v>
      </c>
      <c r="BL201" s="19" t="s">
        <v>135</v>
      </c>
      <c r="BM201" s="186" t="s">
        <v>295</v>
      </c>
    </row>
    <row r="202" spans="1:65" s="13" customFormat="1">
      <c r="B202" s="193"/>
      <c r="C202" s="194"/>
      <c r="D202" s="188" t="s">
        <v>142</v>
      </c>
      <c r="E202" s="195" t="s">
        <v>19</v>
      </c>
      <c r="F202" s="196" t="s">
        <v>143</v>
      </c>
      <c r="G202" s="194"/>
      <c r="H202" s="197">
        <v>122.905</v>
      </c>
      <c r="I202" s="198"/>
      <c r="J202" s="194"/>
      <c r="K202" s="194"/>
      <c r="L202" s="199"/>
      <c r="M202" s="200"/>
      <c r="N202" s="201"/>
      <c r="O202" s="201"/>
      <c r="P202" s="201"/>
      <c r="Q202" s="201"/>
      <c r="R202" s="201"/>
      <c r="S202" s="201"/>
      <c r="T202" s="202"/>
      <c r="AT202" s="203" t="s">
        <v>142</v>
      </c>
      <c r="AU202" s="203" t="s">
        <v>90</v>
      </c>
      <c r="AV202" s="13" t="s">
        <v>90</v>
      </c>
      <c r="AW202" s="13" t="s">
        <v>33</v>
      </c>
      <c r="AX202" s="13" t="s">
        <v>82</v>
      </c>
      <c r="AY202" s="203" t="s">
        <v>127</v>
      </c>
    </row>
    <row r="203" spans="1:65" s="2" customFormat="1" ht="24.2" customHeight="1">
      <c r="A203" s="36"/>
      <c r="B203" s="37"/>
      <c r="C203" s="175" t="s">
        <v>296</v>
      </c>
      <c r="D203" s="175" t="s">
        <v>130</v>
      </c>
      <c r="E203" s="176" t="s">
        <v>297</v>
      </c>
      <c r="F203" s="177" t="s">
        <v>298</v>
      </c>
      <c r="G203" s="178" t="s">
        <v>133</v>
      </c>
      <c r="H203" s="179">
        <v>2.97</v>
      </c>
      <c r="I203" s="180"/>
      <c r="J203" s="181">
        <f>ROUND(I203*H203,2)</f>
        <v>0</v>
      </c>
      <c r="K203" s="177" t="s">
        <v>134</v>
      </c>
      <c r="L203" s="41"/>
      <c r="M203" s="182" t="s">
        <v>19</v>
      </c>
      <c r="N203" s="183" t="s">
        <v>46</v>
      </c>
      <c r="O203" s="66"/>
      <c r="P203" s="184">
        <f>O203*H203</f>
        <v>0</v>
      </c>
      <c r="Q203" s="184">
        <v>0</v>
      </c>
      <c r="R203" s="184">
        <f>Q203*H203</f>
        <v>0</v>
      </c>
      <c r="S203" s="184">
        <v>0</v>
      </c>
      <c r="T203" s="185">
        <f>S203*H203</f>
        <v>0</v>
      </c>
      <c r="U203" s="36"/>
      <c r="V203" s="36"/>
      <c r="W203" s="36"/>
      <c r="X203" s="36"/>
      <c r="Y203" s="36"/>
      <c r="Z203" s="36"/>
      <c r="AA203" s="36"/>
      <c r="AB203" s="36"/>
      <c r="AC203" s="36"/>
      <c r="AD203" s="36"/>
      <c r="AE203" s="36"/>
      <c r="AR203" s="186" t="s">
        <v>135</v>
      </c>
      <c r="AT203" s="186" t="s">
        <v>130</v>
      </c>
      <c r="AU203" s="186" t="s">
        <v>90</v>
      </c>
      <c r="AY203" s="19" t="s">
        <v>127</v>
      </c>
      <c r="BE203" s="187">
        <f>IF(N203="základní",J203,0)</f>
        <v>0</v>
      </c>
      <c r="BF203" s="187">
        <f>IF(N203="snížená",J203,0)</f>
        <v>0</v>
      </c>
      <c r="BG203" s="187">
        <f>IF(N203="zákl. přenesená",J203,0)</f>
        <v>0</v>
      </c>
      <c r="BH203" s="187">
        <f>IF(N203="sníž. přenesená",J203,0)</f>
        <v>0</v>
      </c>
      <c r="BI203" s="187">
        <f>IF(N203="nulová",J203,0)</f>
        <v>0</v>
      </c>
      <c r="BJ203" s="19" t="s">
        <v>90</v>
      </c>
      <c r="BK203" s="187">
        <f>ROUND(I203*H203,2)</f>
        <v>0</v>
      </c>
      <c r="BL203" s="19" t="s">
        <v>135</v>
      </c>
      <c r="BM203" s="186" t="s">
        <v>299</v>
      </c>
    </row>
    <row r="204" spans="1:65" s="2" customFormat="1" ht="39">
      <c r="A204" s="36"/>
      <c r="B204" s="37"/>
      <c r="C204" s="38"/>
      <c r="D204" s="188" t="s">
        <v>140</v>
      </c>
      <c r="E204" s="38"/>
      <c r="F204" s="189" t="s">
        <v>300</v>
      </c>
      <c r="G204" s="38"/>
      <c r="H204" s="38"/>
      <c r="I204" s="190"/>
      <c r="J204" s="38"/>
      <c r="K204" s="38"/>
      <c r="L204" s="41"/>
      <c r="M204" s="191"/>
      <c r="N204" s="192"/>
      <c r="O204" s="66"/>
      <c r="P204" s="66"/>
      <c r="Q204" s="66"/>
      <c r="R204" s="66"/>
      <c r="S204" s="66"/>
      <c r="T204" s="67"/>
      <c r="U204" s="36"/>
      <c r="V204" s="36"/>
      <c r="W204" s="36"/>
      <c r="X204" s="36"/>
      <c r="Y204" s="36"/>
      <c r="Z204" s="36"/>
      <c r="AA204" s="36"/>
      <c r="AB204" s="36"/>
      <c r="AC204" s="36"/>
      <c r="AD204" s="36"/>
      <c r="AE204" s="36"/>
      <c r="AT204" s="19" t="s">
        <v>140</v>
      </c>
      <c r="AU204" s="19" t="s">
        <v>90</v>
      </c>
    </row>
    <row r="205" spans="1:65" s="13" customFormat="1">
      <c r="B205" s="193"/>
      <c r="C205" s="194"/>
      <c r="D205" s="188" t="s">
        <v>142</v>
      </c>
      <c r="E205" s="195" t="s">
        <v>19</v>
      </c>
      <c r="F205" s="196" t="s">
        <v>301</v>
      </c>
      <c r="G205" s="194"/>
      <c r="H205" s="197">
        <v>2.16</v>
      </c>
      <c r="I205" s="198"/>
      <c r="J205" s="194"/>
      <c r="K205" s="194"/>
      <c r="L205" s="199"/>
      <c r="M205" s="200"/>
      <c r="N205" s="201"/>
      <c r="O205" s="201"/>
      <c r="P205" s="201"/>
      <c r="Q205" s="201"/>
      <c r="R205" s="201"/>
      <c r="S205" s="201"/>
      <c r="T205" s="202"/>
      <c r="AT205" s="203" t="s">
        <v>142</v>
      </c>
      <c r="AU205" s="203" t="s">
        <v>90</v>
      </c>
      <c r="AV205" s="13" t="s">
        <v>90</v>
      </c>
      <c r="AW205" s="13" t="s">
        <v>33</v>
      </c>
      <c r="AX205" s="13" t="s">
        <v>74</v>
      </c>
      <c r="AY205" s="203" t="s">
        <v>127</v>
      </c>
    </row>
    <row r="206" spans="1:65" s="13" customFormat="1">
      <c r="B206" s="193"/>
      <c r="C206" s="194"/>
      <c r="D206" s="188" t="s">
        <v>142</v>
      </c>
      <c r="E206" s="195" t="s">
        <v>19</v>
      </c>
      <c r="F206" s="196" t="s">
        <v>302</v>
      </c>
      <c r="G206" s="194"/>
      <c r="H206" s="197">
        <v>0.81</v>
      </c>
      <c r="I206" s="198"/>
      <c r="J206" s="194"/>
      <c r="K206" s="194"/>
      <c r="L206" s="199"/>
      <c r="M206" s="200"/>
      <c r="N206" s="201"/>
      <c r="O206" s="201"/>
      <c r="P206" s="201"/>
      <c r="Q206" s="201"/>
      <c r="R206" s="201"/>
      <c r="S206" s="201"/>
      <c r="T206" s="202"/>
      <c r="AT206" s="203" t="s">
        <v>142</v>
      </c>
      <c r="AU206" s="203" t="s">
        <v>90</v>
      </c>
      <c r="AV206" s="13" t="s">
        <v>90</v>
      </c>
      <c r="AW206" s="13" t="s">
        <v>33</v>
      </c>
      <c r="AX206" s="13" t="s">
        <v>74</v>
      </c>
      <c r="AY206" s="203" t="s">
        <v>127</v>
      </c>
    </row>
    <row r="207" spans="1:65" s="14" customFormat="1">
      <c r="B207" s="204"/>
      <c r="C207" s="205"/>
      <c r="D207" s="188" t="s">
        <v>142</v>
      </c>
      <c r="E207" s="206" t="s">
        <v>19</v>
      </c>
      <c r="F207" s="207" t="s">
        <v>156</v>
      </c>
      <c r="G207" s="205"/>
      <c r="H207" s="208">
        <v>2.97</v>
      </c>
      <c r="I207" s="209"/>
      <c r="J207" s="205"/>
      <c r="K207" s="205"/>
      <c r="L207" s="210"/>
      <c r="M207" s="211"/>
      <c r="N207" s="212"/>
      <c r="O207" s="212"/>
      <c r="P207" s="212"/>
      <c r="Q207" s="212"/>
      <c r="R207" s="212"/>
      <c r="S207" s="212"/>
      <c r="T207" s="213"/>
      <c r="AT207" s="214" t="s">
        <v>142</v>
      </c>
      <c r="AU207" s="214" t="s">
        <v>90</v>
      </c>
      <c r="AV207" s="14" t="s">
        <v>135</v>
      </c>
      <c r="AW207" s="14" t="s">
        <v>33</v>
      </c>
      <c r="AX207" s="14" t="s">
        <v>82</v>
      </c>
      <c r="AY207" s="214" t="s">
        <v>127</v>
      </c>
    </row>
    <row r="208" spans="1:65" s="2" customFormat="1" ht="14.45" customHeight="1">
      <c r="A208" s="36"/>
      <c r="B208" s="37"/>
      <c r="C208" s="175" t="s">
        <v>303</v>
      </c>
      <c r="D208" s="175" t="s">
        <v>130</v>
      </c>
      <c r="E208" s="176" t="s">
        <v>304</v>
      </c>
      <c r="F208" s="177" t="s">
        <v>305</v>
      </c>
      <c r="G208" s="178" t="s">
        <v>133</v>
      </c>
      <c r="H208" s="179">
        <v>122.905</v>
      </c>
      <c r="I208" s="180"/>
      <c r="J208" s="181">
        <f>ROUND(I208*H208,2)</f>
        <v>0</v>
      </c>
      <c r="K208" s="177" t="s">
        <v>134</v>
      </c>
      <c r="L208" s="41"/>
      <c r="M208" s="182" t="s">
        <v>19</v>
      </c>
      <c r="N208" s="183" t="s">
        <v>46</v>
      </c>
      <c r="O208" s="66"/>
      <c r="P208" s="184">
        <f>O208*H208</f>
        <v>0</v>
      </c>
      <c r="Q208" s="184">
        <v>0</v>
      </c>
      <c r="R208" s="184">
        <f>Q208*H208</f>
        <v>0</v>
      </c>
      <c r="S208" s="184">
        <v>0</v>
      </c>
      <c r="T208" s="185">
        <f>S208*H208</f>
        <v>0</v>
      </c>
      <c r="U208" s="36"/>
      <c r="V208" s="36"/>
      <c r="W208" s="36"/>
      <c r="X208" s="36"/>
      <c r="Y208" s="36"/>
      <c r="Z208" s="36"/>
      <c r="AA208" s="36"/>
      <c r="AB208" s="36"/>
      <c r="AC208" s="36"/>
      <c r="AD208" s="36"/>
      <c r="AE208" s="36"/>
      <c r="AR208" s="186" t="s">
        <v>135</v>
      </c>
      <c r="AT208" s="186" t="s">
        <v>130</v>
      </c>
      <c r="AU208" s="186" t="s">
        <v>90</v>
      </c>
      <c r="AY208" s="19" t="s">
        <v>127</v>
      </c>
      <c r="BE208" s="187">
        <f>IF(N208="základní",J208,0)</f>
        <v>0</v>
      </c>
      <c r="BF208" s="187">
        <f>IF(N208="snížená",J208,0)</f>
        <v>0</v>
      </c>
      <c r="BG208" s="187">
        <f>IF(N208="zákl. přenesená",J208,0)</f>
        <v>0</v>
      </c>
      <c r="BH208" s="187">
        <f>IF(N208="sníž. přenesená",J208,0)</f>
        <v>0</v>
      </c>
      <c r="BI208" s="187">
        <f>IF(N208="nulová",J208,0)</f>
        <v>0</v>
      </c>
      <c r="BJ208" s="19" t="s">
        <v>90</v>
      </c>
      <c r="BK208" s="187">
        <f>ROUND(I208*H208,2)</f>
        <v>0</v>
      </c>
      <c r="BL208" s="19" t="s">
        <v>135</v>
      </c>
      <c r="BM208" s="186" t="s">
        <v>306</v>
      </c>
    </row>
    <row r="209" spans="1:65" s="15" customFormat="1">
      <c r="B209" s="225"/>
      <c r="C209" s="226"/>
      <c r="D209" s="188" t="s">
        <v>142</v>
      </c>
      <c r="E209" s="227" t="s">
        <v>19</v>
      </c>
      <c r="F209" s="228" t="s">
        <v>194</v>
      </c>
      <c r="G209" s="226"/>
      <c r="H209" s="227" t="s">
        <v>19</v>
      </c>
      <c r="I209" s="229"/>
      <c r="J209" s="226"/>
      <c r="K209" s="226"/>
      <c r="L209" s="230"/>
      <c r="M209" s="231"/>
      <c r="N209" s="232"/>
      <c r="O209" s="232"/>
      <c r="P209" s="232"/>
      <c r="Q209" s="232"/>
      <c r="R209" s="232"/>
      <c r="S209" s="232"/>
      <c r="T209" s="233"/>
      <c r="AT209" s="234" t="s">
        <v>142</v>
      </c>
      <c r="AU209" s="234" t="s">
        <v>90</v>
      </c>
      <c r="AV209" s="15" t="s">
        <v>82</v>
      </c>
      <c r="AW209" s="15" t="s">
        <v>33</v>
      </c>
      <c r="AX209" s="15" t="s">
        <v>74</v>
      </c>
      <c r="AY209" s="234" t="s">
        <v>127</v>
      </c>
    </row>
    <row r="210" spans="1:65" s="13" customFormat="1">
      <c r="B210" s="193"/>
      <c r="C210" s="194"/>
      <c r="D210" s="188" t="s">
        <v>142</v>
      </c>
      <c r="E210" s="195" t="s">
        <v>19</v>
      </c>
      <c r="F210" s="196" t="s">
        <v>195</v>
      </c>
      <c r="G210" s="194"/>
      <c r="H210" s="197">
        <v>30.5</v>
      </c>
      <c r="I210" s="198"/>
      <c r="J210" s="194"/>
      <c r="K210" s="194"/>
      <c r="L210" s="199"/>
      <c r="M210" s="200"/>
      <c r="N210" s="201"/>
      <c r="O210" s="201"/>
      <c r="P210" s="201"/>
      <c r="Q210" s="201"/>
      <c r="R210" s="201"/>
      <c r="S210" s="201"/>
      <c r="T210" s="202"/>
      <c r="AT210" s="203" t="s">
        <v>142</v>
      </c>
      <c r="AU210" s="203" t="s">
        <v>90</v>
      </c>
      <c r="AV210" s="13" t="s">
        <v>90</v>
      </c>
      <c r="AW210" s="13" t="s">
        <v>33</v>
      </c>
      <c r="AX210" s="13" t="s">
        <v>74</v>
      </c>
      <c r="AY210" s="203" t="s">
        <v>127</v>
      </c>
    </row>
    <row r="211" spans="1:65" s="13" customFormat="1">
      <c r="B211" s="193"/>
      <c r="C211" s="194"/>
      <c r="D211" s="188" t="s">
        <v>142</v>
      </c>
      <c r="E211" s="195" t="s">
        <v>19</v>
      </c>
      <c r="F211" s="196" t="s">
        <v>196</v>
      </c>
      <c r="G211" s="194"/>
      <c r="H211" s="197">
        <v>66</v>
      </c>
      <c r="I211" s="198"/>
      <c r="J211" s="194"/>
      <c r="K211" s="194"/>
      <c r="L211" s="199"/>
      <c r="M211" s="200"/>
      <c r="N211" s="201"/>
      <c r="O211" s="201"/>
      <c r="P211" s="201"/>
      <c r="Q211" s="201"/>
      <c r="R211" s="201"/>
      <c r="S211" s="201"/>
      <c r="T211" s="202"/>
      <c r="AT211" s="203" t="s">
        <v>142</v>
      </c>
      <c r="AU211" s="203" t="s">
        <v>90</v>
      </c>
      <c r="AV211" s="13" t="s">
        <v>90</v>
      </c>
      <c r="AW211" s="13" t="s">
        <v>33</v>
      </c>
      <c r="AX211" s="13" t="s">
        <v>74</v>
      </c>
      <c r="AY211" s="203" t="s">
        <v>127</v>
      </c>
    </row>
    <row r="212" spans="1:65" s="13" customFormat="1">
      <c r="B212" s="193"/>
      <c r="C212" s="194"/>
      <c r="D212" s="188" t="s">
        <v>142</v>
      </c>
      <c r="E212" s="195" t="s">
        <v>19</v>
      </c>
      <c r="F212" s="196" t="s">
        <v>197</v>
      </c>
      <c r="G212" s="194"/>
      <c r="H212" s="197">
        <v>26.4</v>
      </c>
      <c r="I212" s="198"/>
      <c r="J212" s="194"/>
      <c r="K212" s="194"/>
      <c r="L212" s="199"/>
      <c r="M212" s="200"/>
      <c r="N212" s="201"/>
      <c r="O212" s="201"/>
      <c r="P212" s="201"/>
      <c r="Q212" s="201"/>
      <c r="R212" s="201"/>
      <c r="S212" s="201"/>
      <c r="T212" s="202"/>
      <c r="AT212" s="203" t="s">
        <v>142</v>
      </c>
      <c r="AU212" s="203" t="s">
        <v>90</v>
      </c>
      <c r="AV212" s="13" t="s">
        <v>90</v>
      </c>
      <c r="AW212" s="13" t="s">
        <v>33</v>
      </c>
      <c r="AX212" s="13" t="s">
        <v>74</v>
      </c>
      <c r="AY212" s="203" t="s">
        <v>127</v>
      </c>
    </row>
    <row r="213" spans="1:65" s="16" customFormat="1">
      <c r="B213" s="235"/>
      <c r="C213" s="236"/>
      <c r="D213" s="188" t="s">
        <v>142</v>
      </c>
      <c r="E213" s="237" t="s">
        <v>19</v>
      </c>
      <c r="F213" s="238" t="s">
        <v>198</v>
      </c>
      <c r="G213" s="236"/>
      <c r="H213" s="239">
        <v>122.9</v>
      </c>
      <c r="I213" s="240"/>
      <c r="J213" s="236"/>
      <c r="K213" s="236"/>
      <c r="L213" s="241"/>
      <c r="M213" s="242"/>
      <c r="N213" s="243"/>
      <c r="O213" s="243"/>
      <c r="P213" s="243"/>
      <c r="Q213" s="243"/>
      <c r="R213" s="243"/>
      <c r="S213" s="243"/>
      <c r="T213" s="244"/>
      <c r="AT213" s="245" t="s">
        <v>142</v>
      </c>
      <c r="AU213" s="245" t="s">
        <v>90</v>
      </c>
      <c r="AV213" s="16" t="s">
        <v>144</v>
      </c>
      <c r="AW213" s="16" t="s">
        <v>33</v>
      </c>
      <c r="AX213" s="16" t="s">
        <v>74</v>
      </c>
      <c r="AY213" s="245" t="s">
        <v>127</v>
      </c>
    </row>
    <row r="214" spans="1:65" s="15" customFormat="1">
      <c r="B214" s="225"/>
      <c r="C214" s="226"/>
      <c r="D214" s="188" t="s">
        <v>142</v>
      </c>
      <c r="E214" s="227" t="s">
        <v>19</v>
      </c>
      <c r="F214" s="228" t="s">
        <v>199</v>
      </c>
      <c r="G214" s="226"/>
      <c r="H214" s="227" t="s">
        <v>19</v>
      </c>
      <c r="I214" s="229"/>
      <c r="J214" s="226"/>
      <c r="K214" s="226"/>
      <c r="L214" s="230"/>
      <c r="M214" s="231"/>
      <c r="N214" s="232"/>
      <c r="O214" s="232"/>
      <c r="P214" s="232"/>
      <c r="Q214" s="232"/>
      <c r="R214" s="232"/>
      <c r="S214" s="232"/>
      <c r="T214" s="233"/>
      <c r="AT214" s="234" t="s">
        <v>142</v>
      </c>
      <c r="AU214" s="234" t="s">
        <v>90</v>
      </c>
      <c r="AV214" s="15" t="s">
        <v>82</v>
      </c>
      <c r="AW214" s="15" t="s">
        <v>33</v>
      </c>
      <c r="AX214" s="15" t="s">
        <v>74</v>
      </c>
      <c r="AY214" s="234" t="s">
        <v>127</v>
      </c>
    </row>
    <row r="215" spans="1:65" s="13" customFormat="1">
      <c r="B215" s="193"/>
      <c r="C215" s="194"/>
      <c r="D215" s="188" t="s">
        <v>142</v>
      </c>
      <c r="E215" s="195" t="s">
        <v>19</v>
      </c>
      <c r="F215" s="196" t="s">
        <v>200</v>
      </c>
      <c r="G215" s="194"/>
      <c r="H215" s="197">
        <v>-2.16</v>
      </c>
      <c r="I215" s="198"/>
      <c r="J215" s="194"/>
      <c r="K215" s="194"/>
      <c r="L215" s="199"/>
      <c r="M215" s="200"/>
      <c r="N215" s="201"/>
      <c r="O215" s="201"/>
      <c r="P215" s="201"/>
      <c r="Q215" s="201"/>
      <c r="R215" s="201"/>
      <c r="S215" s="201"/>
      <c r="T215" s="202"/>
      <c r="AT215" s="203" t="s">
        <v>142</v>
      </c>
      <c r="AU215" s="203" t="s">
        <v>90</v>
      </c>
      <c r="AV215" s="13" t="s">
        <v>90</v>
      </c>
      <c r="AW215" s="13" t="s">
        <v>33</v>
      </c>
      <c r="AX215" s="13" t="s">
        <v>74</v>
      </c>
      <c r="AY215" s="203" t="s">
        <v>127</v>
      </c>
    </row>
    <row r="216" spans="1:65" s="13" customFormat="1">
      <c r="B216" s="193"/>
      <c r="C216" s="194"/>
      <c r="D216" s="188" t="s">
        <v>142</v>
      </c>
      <c r="E216" s="195" t="s">
        <v>19</v>
      </c>
      <c r="F216" s="196" t="s">
        <v>201</v>
      </c>
      <c r="G216" s="194"/>
      <c r="H216" s="197">
        <v>-0.81</v>
      </c>
      <c r="I216" s="198"/>
      <c r="J216" s="194"/>
      <c r="K216" s="194"/>
      <c r="L216" s="199"/>
      <c r="M216" s="200"/>
      <c r="N216" s="201"/>
      <c r="O216" s="201"/>
      <c r="P216" s="201"/>
      <c r="Q216" s="201"/>
      <c r="R216" s="201"/>
      <c r="S216" s="201"/>
      <c r="T216" s="202"/>
      <c r="AT216" s="203" t="s">
        <v>142</v>
      </c>
      <c r="AU216" s="203" t="s">
        <v>90</v>
      </c>
      <c r="AV216" s="13" t="s">
        <v>90</v>
      </c>
      <c r="AW216" s="13" t="s">
        <v>33</v>
      </c>
      <c r="AX216" s="13" t="s">
        <v>74</v>
      </c>
      <c r="AY216" s="203" t="s">
        <v>127</v>
      </c>
    </row>
    <row r="217" spans="1:65" s="13" customFormat="1">
      <c r="B217" s="193"/>
      <c r="C217" s="194"/>
      <c r="D217" s="188" t="s">
        <v>142</v>
      </c>
      <c r="E217" s="195" t="s">
        <v>19</v>
      </c>
      <c r="F217" s="196" t="s">
        <v>202</v>
      </c>
      <c r="G217" s="194"/>
      <c r="H217" s="197">
        <v>-0.625</v>
      </c>
      <c r="I217" s="198"/>
      <c r="J217" s="194"/>
      <c r="K217" s="194"/>
      <c r="L217" s="199"/>
      <c r="M217" s="200"/>
      <c r="N217" s="201"/>
      <c r="O217" s="201"/>
      <c r="P217" s="201"/>
      <c r="Q217" s="201"/>
      <c r="R217" s="201"/>
      <c r="S217" s="201"/>
      <c r="T217" s="202"/>
      <c r="AT217" s="203" t="s">
        <v>142</v>
      </c>
      <c r="AU217" s="203" t="s">
        <v>90</v>
      </c>
      <c r="AV217" s="13" t="s">
        <v>90</v>
      </c>
      <c r="AW217" s="13" t="s">
        <v>33</v>
      </c>
      <c r="AX217" s="13" t="s">
        <v>74</v>
      </c>
      <c r="AY217" s="203" t="s">
        <v>127</v>
      </c>
    </row>
    <row r="218" spans="1:65" s="16" customFormat="1">
      <c r="B218" s="235"/>
      <c r="C218" s="236"/>
      <c r="D218" s="188" t="s">
        <v>142</v>
      </c>
      <c r="E218" s="237" t="s">
        <v>19</v>
      </c>
      <c r="F218" s="238" t="s">
        <v>198</v>
      </c>
      <c r="G218" s="236"/>
      <c r="H218" s="239">
        <v>-3.5950000000000002</v>
      </c>
      <c r="I218" s="240"/>
      <c r="J218" s="236"/>
      <c r="K218" s="236"/>
      <c r="L218" s="241"/>
      <c r="M218" s="242"/>
      <c r="N218" s="243"/>
      <c r="O218" s="243"/>
      <c r="P218" s="243"/>
      <c r="Q218" s="243"/>
      <c r="R218" s="243"/>
      <c r="S218" s="243"/>
      <c r="T218" s="244"/>
      <c r="AT218" s="245" t="s">
        <v>142</v>
      </c>
      <c r="AU218" s="245" t="s">
        <v>90</v>
      </c>
      <c r="AV218" s="16" t="s">
        <v>144</v>
      </c>
      <c r="AW218" s="16" t="s">
        <v>33</v>
      </c>
      <c r="AX218" s="16" t="s">
        <v>74</v>
      </c>
      <c r="AY218" s="245" t="s">
        <v>127</v>
      </c>
    </row>
    <row r="219" spans="1:65" s="15" customFormat="1">
      <c r="B219" s="225"/>
      <c r="C219" s="226"/>
      <c r="D219" s="188" t="s">
        <v>142</v>
      </c>
      <c r="E219" s="227" t="s">
        <v>19</v>
      </c>
      <c r="F219" s="228" t="s">
        <v>289</v>
      </c>
      <c r="G219" s="226"/>
      <c r="H219" s="227" t="s">
        <v>19</v>
      </c>
      <c r="I219" s="229"/>
      <c r="J219" s="226"/>
      <c r="K219" s="226"/>
      <c r="L219" s="230"/>
      <c r="M219" s="231"/>
      <c r="N219" s="232"/>
      <c r="O219" s="232"/>
      <c r="P219" s="232"/>
      <c r="Q219" s="232"/>
      <c r="R219" s="232"/>
      <c r="S219" s="232"/>
      <c r="T219" s="233"/>
      <c r="AT219" s="234" t="s">
        <v>142</v>
      </c>
      <c r="AU219" s="234" t="s">
        <v>90</v>
      </c>
      <c r="AV219" s="15" t="s">
        <v>82</v>
      </c>
      <c r="AW219" s="15" t="s">
        <v>33</v>
      </c>
      <c r="AX219" s="15" t="s">
        <v>74</v>
      </c>
      <c r="AY219" s="234" t="s">
        <v>127</v>
      </c>
    </row>
    <row r="220" spans="1:65" s="13" customFormat="1">
      <c r="B220" s="193"/>
      <c r="C220" s="194"/>
      <c r="D220" s="188" t="s">
        <v>142</v>
      </c>
      <c r="E220" s="195" t="s">
        <v>19</v>
      </c>
      <c r="F220" s="196" t="s">
        <v>290</v>
      </c>
      <c r="G220" s="194"/>
      <c r="H220" s="197">
        <v>2.52</v>
      </c>
      <c r="I220" s="198"/>
      <c r="J220" s="194"/>
      <c r="K220" s="194"/>
      <c r="L220" s="199"/>
      <c r="M220" s="200"/>
      <c r="N220" s="201"/>
      <c r="O220" s="201"/>
      <c r="P220" s="201"/>
      <c r="Q220" s="201"/>
      <c r="R220" s="201"/>
      <c r="S220" s="201"/>
      <c r="T220" s="202"/>
      <c r="AT220" s="203" t="s">
        <v>142</v>
      </c>
      <c r="AU220" s="203" t="s">
        <v>90</v>
      </c>
      <c r="AV220" s="13" t="s">
        <v>90</v>
      </c>
      <c r="AW220" s="13" t="s">
        <v>33</v>
      </c>
      <c r="AX220" s="13" t="s">
        <v>74</v>
      </c>
      <c r="AY220" s="203" t="s">
        <v>127</v>
      </c>
    </row>
    <row r="221" spans="1:65" s="13" customFormat="1">
      <c r="B221" s="193"/>
      <c r="C221" s="194"/>
      <c r="D221" s="188" t="s">
        <v>142</v>
      </c>
      <c r="E221" s="195" t="s">
        <v>19</v>
      </c>
      <c r="F221" s="196" t="s">
        <v>291</v>
      </c>
      <c r="G221" s="194"/>
      <c r="H221" s="197">
        <v>1.08</v>
      </c>
      <c r="I221" s="198"/>
      <c r="J221" s="194"/>
      <c r="K221" s="194"/>
      <c r="L221" s="199"/>
      <c r="M221" s="200"/>
      <c r="N221" s="201"/>
      <c r="O221" s="201"/>
      <c r="P221" s="201"/>
      <c r="Q221" s="201"/>
      <c r="R221" s="201"/>
      <c r="S221" s="201"/>
      <c r="T221" s="202"/>
      <c r="AT221" s="203" t="s">
        <v>142</v>
      </c>
      <c r="AU221" s="203" t="s">
        <v>90</v>
      </c>
      <c r="AV221" s="13" t="s">
        <v>90</v>
      </c>
      <c r="AW221" s="13" t="s">
        <v>33</v>
      </c>
      <c r="AX221" s="13" t="s">
        <v>74</v>
      </c>
      <c r="AY221" s="203" t="s">
        <v>127</v>
      </c>
    </row>
    <row r="222" spans="1:65" s="16" customFormat="1">
      <c r="B222" s="235"/>
      <c r="C222" s="236"/>
      <c r="D222" s="188" t="s">
        <v>142</v>
      </c>
      <c r="E222" s="237" t="s">
        <v>19</v>
      </c>
      <c r="F222" s="238" t="s">
        <v>198</v>
      </c>
      <c r="G222" s="236"/>
      <c r="H222" s="239">
        <v>3.6</v>
      </c>
      <c r="I222" s="240"/>
      <c r="J222" s="236"/>
      <c r="K222" s="236"/>
      <c r="L222" s="241"/>
      <c r="M222" s="242"/>
      <c r="N222" s="243"/>
      <c r="O222" s="243"/>
      <c r="P222" s="243"/>
      <c r="Q222" s="243"/>
      <c r="R222" s="243"/>
      <c r="S222" s="243"/>
      <c r="T222" s="244"/>
      <c r="AT222" s="245" t="s">
        <v>142</v>
      </c>
      <c r="AU222" s="245" t="s">
        <v>90</v>
      </c>
      <c r="AV222" s="16" t="s">
        <v>144</v>
      </c>
      <c r="AW222" s="16" t="s">
        <v>33</v>
      </c>
      <c r="AX222" s="16" t="s">
        <v>74</v>
      </c>
      <c r="AY222" s="245" t="s">
        <v>127</v>
      </c>
    </row>
    <row r="223" spans="1:65" s="14" customFormat="1">
      <c r="B223" s="204"/>
      <c r="C223" s="205"/>
      <c r="D223" s="188" t="s">
        <v>142</v>
      </c>
      <c r="E223" s="206" t="s">
        <v>19</v>
      </c>
      <c r="F223" s="207" t="s">
        <v>156</v>
      </c>
      <c r="G223" s="205"/>
      <c r="H223" s="208">
        <v>122.905</v>
      </c>
      <c r="I223" s="209"/>
      <c r="J223" s="205"/>
      <c r="K223" s="205"/>
      <c r="L223" s="210"/>
      <c r="M223" s="211"/>
      <c r="N223" s="212"/>
      <c r="O223" s="212"/>
      <c r="P223" s="212"/>
      <c r="Q223" s="212"/>
      <c r="R223" s="212"/>
      <c r="S223" s="212"/>
      <c r="T223" s="213"/>
      <c r="AT223" s="214" t="s">
        <v>142</v>
      </c>
      <c r="AU223" s="214" t="s">
        <v>90</v>
      </c>
      <c r="AV223" s="14" t="s">
        <v>135</v>
      </c>
      <c r="AW223" s="14" t="s">
        <v>33</v>
      </c>
      <c r="AX223" s="14" t="s">
        <v>82</v>
      </c>
      <c r="AY223" s="214" t="s">
        <v>127</v>
      </c>
    </row>
    <row r="224" spans="1:65" s="2" customFormat="1" ht="14.45" customHeight="1">
      <c r="A224" s="36"/>
      <c r="B224" s="37"/>
      <c r="C224" s="175" t="s">
        <v>307</v>
      </c>
      <c r="D224" s="175" t="s">
        <v>130</v>
      </c>
      <c r="E224" s="176" t="s">
        <v>308</v>
      </c>
      <c r="F224" s="177" t="s">
        <v>309</v>
      </c>
      <c r="G224" s="178" t="s">
        <v>151</v>
      </c>
      <c r="H224" s="179">
        <v>18.5</v>
      </c>
      <c r="I224" s="180"/>
      <c r="J224" s="181">
        <f>ROUND(I224*H224,2)</f>
        <v>0</v>
      </c>
      <c r="K224" s="177" t="s">
        <v>19</v>
      </c>
      <c r="L224" s="41"/>
      <c r="M224" s="182" t="s">
        <v>19</v>
      </c>
      <c r="N224" s="183" t="s">
        <v>46</v>
      </c>
      <c r="O224" s="66"/>
      <c r="P224" s="184">
        <f>O224*H224</f>
        <v>0</v>
      </c>
      <c r="Q224" s="184">
        <v>8.0000000000000007E-5</v>
      </c>
      <c r="R224" s="184">
        <f>Q224*H224</f>
        <v>1.4800000000000002E-3</v>
      </c>
      <c r="S224" s="184">
        <v>0</v>
      </c>
      <c r="T224" s="185">
        <f>S224*H224</f>
        <v>0</v>
      </c>
      <c r="U224" s="36"/>
      <c r="V224" s="36"/>
      <c r="W224" s="36"/>
      <c r="X224" s="36"/>
      <c r="Y224" s="36"/>
      <c r="Z224" s="36"/>
      <c r="AA224" s="36"/>
      <c r="AB224" s="36"/>
      <c r="AC224" s="36"/>
      <c r="AD224" s="36"/>
      <c r="AE224" s="36"/>
      <c r="AR224" s="186" t="s">
        <v>135</v>
      </c>
      <c r="AT224" s="186" t="s">
        <v>130</v>
      </c>
      <c r="AU224" s="186" t="s">
        <v>90</v>
      </c>
      <c r="AY224" s="19" t="s">
        <v>127</v>
      </c>
      <c r="BE224" s="187">
        <f>IF(N224="základní",J224,0)</f>
        <v>0</v>
      </c>
      <c r="BF224" s="187">
        <f>IF(N224="snížená",J224,0)</f>
        <v>0</v>
      </c>
      <c r="BG224" s="187">
        <f>IF(N224="zákl. přenesená",J224,0)</f>
        <v>0</v>
      </c>
      <c r="BH224" s="187">
        <f>IF(N224="sníž. přenesená",J224,0)</f>
        <v>0</v>
      </c>
      <c r="BI224" s="187">
        <f>IF(N224="nulová",J224,0)</f>
        <v>0</v>
      </c>
      <c r="BJ224" s="19" t="s">
        <v>90</v>
      </c>
      <c r="BK224" s="187">
        <f>ROUND(I224*H224,2)</f>
        <v>0</v>
      </c>
      <c r="BL224" s="19" t="s">
        <v>135</v>
      </c>
      <c r="BM224" s="186" t="s">
        <v>310</v>
      </c>
    </row>
    <row r="225" spans="1:65" s="2" customFormat="1" ht="39">
      <c r="A225" s="36"/>
      <c r="B225" s="37"/>
      <c r="C225" s="38"/>
      <c r="D225" s="188" t="s">
        <v>140</v>
      </c>
      <c r="E225" s="38"/>
      <c r="F225" s="189" t="s">
        <v>311</v>
      </c>
      <c r="G225" s="38"/>
      <c r="H225" s="38"/>
      <c r="I225" s="190"/>
      <c r="J225" s="38"/>
      <c r="K225" s="38"/>
      <c r="L225" s="41"/>
      <c r="M225" s="191"/>
      <c r="N225" s="192"/>
      <c r="O225" s="66"/>
      <c r="P225" s="66"/>
      <c r="Q225" s="66"/>
      <c r="R225" s="66"/>
      <c r="S225" s="66"/>
      <c r="T225" s="67"/>
      <c r="U225" s="36"/>
      <c r="V225" s="36"/>
      <c r="W225" s="36"/>
      <c r="X225" s="36"/>
      <c r="Y225" s="36"/>
      <c r="Z225" s="36"/>
      <c r="AA225" s="36"/>
      <c r="AB225" s="36"/>
      <c r="AC225" s="36"/>
      <c r="AD225" s="36"/>
      <c r="AE225" s="36"/>
      <c r="AT225" s="19" t="s">
        <v>140</v>
      </c>
      <c r="AU225" s="19" t="s">
        <v>90</v>
      </c>
    </row>
    <row r="226" spans="1:65" s="2" customFormat="1" ht="14.45" customHeight="1">
      <c r="A226" s="36"/>
      <c r="B226" s="37"/>
      <c r="C226" s="175" t="s">
        <v>312</v>
      </c>
      <c r="D226" s="175" t="s">
        <v>130</v>
      </c>
      <c r="E226" s="176" t="s">
        <v>313</v>
      </c>
      <c r="F226" s="177" t="s">
        <v>314</v>
      </c>
      <c r="G226" s="178" t="s">
        <v>263</v>
      </c>
      <c r="H226" s="179">
        <v>2</v>
      </c>
      <c r="I226" s="180"/>
      <c r="J226" s="181">
        <f>ROUND(I226*H226,2)</f>
        <v>0</v>
      </c>
      <c r="K226" s="177" t="s">
        <v>134</v>
      </c>
      <c r="L226" s="41"/>
      <c r="M226" s="182" t="s">
        <v>19</v>
      </c>
      <c r="N226" s="183" t="s">
        <v>46</v>
      </c>
      <c r="O226" s="66"/>
      <c r="P226" s="184">
        <f>O226*H226</f>
        <v>0</v>
      </c>
      <c r="Q226" s="184">
        <v>0</v>
      </c>
      <c r="R226" s="184">
        <f>Q226*H226</f>
        <v>0</v>
      </c>
      <c r="S226" s="184">
        <v>0</v>
      </c>
      <c r="T226" s="185">
        <f>S226*H226</f>
        <v>0</v>
      </c>
      <c r="U226" s="36"/>
      <c r="V226" s="36"/>
      <c r="W226" s="36"/>
      <c r="X226" s="36"/>
      <c r="Y226" s="36"/>
      <c r="Z226" s="36"/>
      <c r="AA226" s="36"/>
      <c r="AB226" s="36"/>
      <c r="AC226" s="36"/>
      <c r="AD226" s="36"/>
      <c r="AE226" s="36"/>
      <c r="AR226" s="186" t="s">
        <v>135</v>
      </c>
      <c r="AT226" s="186" t="s">
        <v>130</v>
      </c>
      <c r="AU226" s="186" t="s">
        <v>90</v>
      </c>
      <c r="AY226" s="19" t="s">
        <v>127</v>
      </c>
      <c r="BE226" s="187">
        <f>IF(N226="základní",J226,0)</f>
        <v>0</v>
      </c>
      <c r="BF226" s="187">
        <f>IF(N226="snížená",J226,0)</f>
        <v>0</v>
      </c>
      <c r="BG226" s="187">
        <f>IF(N226="zákl. přenesená",J226,0)</f>
        <v>0</v>
      </c>
      <c r="BH226" s="187">
        <f>IF(N226="sníž. přenesená",J226,0)</f>
        <v>0</v>
      </c>
      <c r="BI226" s="187">
        <f>IF(N226="nulová",J226,0)</f>
        <v>0</v>
      </c>
      <c r="BJ226" s="19" t="s">
        <v>90</v>
      </c>
      <c r="BK226" s="187">
        <f>ROUND(I226*H226,2)</f>
        <v>0</v>
      </c>
      <c r="BL226" s="19" t="s">
        <v>135</v>
      </c>
      <c r="BM226" s="186" t="s">
        <v>315</v>
      </c>
    </row>
    <row r="227" spans="1:65" s="2" customFormat="1" ht="29.25">
      <c r="A227" s="36"/>
      <c r="B227" s="37"/>
      <c r="C227" s="38"/>
      <c r="D227" s="188" t="s">
        <v>140</v>
      </c>
      <c r="E227" s="38"/>
      <c r="F227" s="189" t="s">
        <v>316</v>
      </c>
      <c r="G227" s="38"/>
      <c r="H227" s="38"/>
      <c r="I227" s="190"/>
      <c r="J227" s="38"/>
      <c r="K227" s="38"/>
      <c r="L227" s="41"/>
      <c r="M227" s="191"/>
      <c r="N227" s="192"/>
      <c r="O227" s="66"/>
      <c r="P227" s="66"/>
      <c r="Q227" s="66"/>
      <c r="R227" s="66"/>
      <c r="S227" s="66"/>
      <c r="T227" s="67"/>
      <c r="U227" s="36"/>
      <c r="V227" s="36"/>
      <c r="W227" s="36"/>
      <c r="X227" s="36"/>
      <c r="Y227" s="36"/>
      <c r="Z227" s="36"/>
      <c r="AA227" s="36"/>
      <c r="AB227" s="36"/>
      <c r="AC227" s="36"/>
      <c r="AD227" s="36"/>
      <c r="AE227" s="36"/>
      <c r="AT227" s="19" t="s">
        <v>140</v>
      </c>
      <c r="AU227" s="19" t="s">
        <v>90</v>
      </c>
    </row>
    <row r="228" spans="1:65" s="2" customFormat="1" ht="14.45" customHeight="1">
      <c r="A228" s="36"/>
      <c r="B228" s="37"/>
      <c r="C228" s="215" t="s">
        <v>317</v>
      </c>
      <c r="D228" s="215" t="s">
        <v>158</v>
      </c>
      <c r="E228" s="216" t="s">
        <v>318</v>
      </c>
      <c r="F228" s="217" t="s">
        <v>319</v>
      </c>
      <c r="G228" s="218" t="s">
        <v>151</v>
      </c>
      <c r="H228" s="219">
        <v>0.4</v>
      </c>
      <c r="I228" s="220"/>
      <c r="J228" s="221">
        <f>ROUND(I228*H228,2)</f>
        <v>0</v>
      </c>
      <c r="K228" s="217" t="s">
        <v>134</v>
      </c>
      <c r="L228" s="222"/>
      <c r="M228" s="223" t="s">
        <v>19</v>
      </c>
      <c r="N228" s="224" t="s">
        <v>46</v>
      </c>
      <c r="O228" s="66"/>
      <c r="P228" s="184">
        <f>O228*H228</f>
        <v>0</v>
      </c>
      <c r="Q228" s="184">
        <v>1.01E-3</v>
      </c>
      <c r="R228" s="184">
        <f>Q228*H228</f>
        <v>4.0400000000000006E-4</v>
      </c>
      <c r="S228" s="184">
        <v>0</v>
      </c>
      <c r="T228" s="185">
        <f>S228*H228</f>
        <v>0</v>
      </c>
      <c r="U228" s="36"/>
      <c r="V228" s="36"/>
      <c r="W228" s="36"/>
      <c r="X228" s="36"/>
      <c r="Y228" s="36"/>
      <c r="Z228" s="36"/>
      <c r="AA228" s="36"/>
      <c r="AB228" s="36"/>
      <c r="AC228" s="36"/>
      <c r="AD228" s="36"/>
      <c r="AE228" s="36"/>
      <c r="AR228" s="186" t="s">
        <v>161</v>
      </c>
      <c r="AT228" s="186" t="s">
        <v>158</v>
      </c>
      <c r="AU228" s="186" t="s">
        <v>90</v>
      </c>
      <c r="AY228" s="19" t="s">
        <v>127</v>
      </c>
      <c r="BE228" s="187">
        <f>IF(N228="základní",J228,0)</f>
        <v>0</v>
      </c>
      <c r="BF228" s="187">
        <f>IF(N228="snížená",J228,0)</f>
        <v>0</v>
      </c>
      <c r="BG228" s="187">
        <f>IF(N228="zákl. přenesená",J228,0)</f>
        <v>0</v>
      </c>
      <c r="BH228" s="187">
        <f>IF(N228="sníž. přenesená",J228,0)</f>
        <v>0</v>
      </c>
      <c r="BI228" s="187">
        <f>IF(N228="nulová",J228,0)</f>
        <v>0</v>
      </c>
      <c r="BJ228" s="19" t="s">
        <v>90</v>
      </c>
      <c r="BK228" s="187">
        <f>ROUND(I228*H228,2)</f>
        <v>0</v>
      </c>
      <c r="BL228" s="19" t="s">
        <v>135</v>
      </c>
      <c r="BM228" s="186" t="s">
        <v>320</v>
      </c>
    </row>
    <row r="229" spans="1:65" s="13" customFormat="1">
      <c r="B229" s="193"/>
      <c r="C229" s="194"/>
      <c r="D229" s="188" t="s">
        <v>142</v>
      </c>
      <c r="E229" s="194"/>
      <c r="F229" s="196" t="s">
        <v>321</v>
      </c>
      <c r="G229" s="194"/>
      <c r="H229" s="197">
        <v>0.4</v>
      </c>
      <c r="I229" s="198"/>
      <c r="J229" s="194"/>
      <c r="K229" s="194"/>
      <c r="L229" s="199"/>
      <c r="M229" s="200"/>
      <c r="N229" s="201"/>
      <c r="O229" s="201"/>
      <c r="P229" s="201"/>
      <c r="Q229" s="201"/>
      <c r="R229" s="201"/>
      <c r="S229" s="201"/>
      <c r="T229" s="202"/>
      <c r="AT229" s="203" t="s">
        <v>142</v>
      </c>
      <c r="AU229" s="203" t="s">
        <v>90</v>
      </c>
      <c r="AV229" s="13" t="s">
        <v>90</v>
      </c>
      <c r="AW229" s="13" t="s">
        <v>4</v>
      </c>
      <c r="AX229" s="13" t="s">
        <v>82</v>
      </c>
      <c r="AY229" s="203" t="s">
        <v>127</v>
      </c>
    </row>
    <row r="230" spans="1:65" s="12" customFormat="1" ht="22.9" customHeight="1">
      <c r="B230" s="159"/>
      <c r="C230" s="160"/>
      <c r="D230" s="161" t="s">
        <v>73</v>
      </c>
      <c r="E230" s="173" t="s">
        <v>178</v>
      </c>
      <c r="F230" s="173" t="s">
        <v>322</v>
      </c>
      <c r="G230" s="160"/>
      <c r="H230" s="160"/>
      <c r="I230" s="163"/>
      <c r="J230" s="174">
        <f>BK230</f>
        <v>0</v>
      </c>
      <c r="K230" s="160"/>
      <c r="L230" s="165"/>
      <c r="M230" s="166"/>
      <c r="N230" s="167"/>
      <c r="O230" s="167"/>
      <c r="P230" s="168">
        <f>SUM(P231:P264)</f>
        <v>0</v>
      </c>
      <c r="Q230" s="167"/>
      <c r="R230" s="168">
        <f>SUM(R231:R264)</f>
        <v>0</v>
      </c>
      <c r="S230" s="167"/>
      <c r="T230" s="169">
        <f>SUM(T231:T264)</f>
        <v>0</v>
      </c>
      <c r="AR230" s="170" t="s">
        <v>82</v>
      </c>
      <c r="AT230" s="171" t="s">
        <v>73</v>
      </c>
      <c r="AU230" s="171" t="s">
        <v>82</v>
      </c>
      <c r="AY230" s="170" t="s">
        <v>127</v>
      </c>
      <c r="BK230" s="172">
        <f>SUM(BK231:BK264)</f>
        <v>0</v>
      </c>
    </row>
    <row r="231" spans="1:65" s="2" customFormat="1" ht="24.2" customHeight="1">
      <c r="A231" s="36"/>
      <c r="B231" s="37"/>
      <c r="C231" s="175" t="s">
        <v>323</v>
      </c>
      <c r="D231" s="175" t="s">
        <v>130</v>
      </c>
      <c r="E231" s="176" t="s">
        <v>324</v>
      </c>
      <c r="F231" s="177" t="s">
        <v>325</v>
      </c>
      <c r="G231" s="178" t="s">
        <v>133</v>
      </c>
      <c r="H231" s="179">
        <v>163.5</v>
      </c>
      <c r="I231" s="180"/>
      <c r="J231" s="181">
        <f>ROUND(I231*H231,2)</f>
        <v>0</v>
      </c>
      <c r="K231" s="177" t="s">
        <v>134</v>
      </c>
      <c r="L231" s="41"/>
      <c r="M231" s="182" t="s">
        <v>19</v>
      </c>
      <c r="N231" s="183" t="s">
        <v>46</v>
      </c>
      <c r="O231" s="66"/>
      <c r="P231" s="184">
        <f>O231*H231</f>
        <v>0</v>
      </c>
      <c r="Q231" s="184">
        <v>0</v>
      </c>
      <c r="R231" s="184">
        <f>Q231*H231</f>
        <v>0</v>
      </c>
      <c r="S231" s="184">
        <v>0</v>
      </c>
      <c r="T231" s="185">
        <f>S231*H231</f>
        <v>0</v>
      </c>
      <c r="U231" s="36"/>
      <c r="V231" s="36"/>
      <c r="W231" s="36"/>
      <c r="X231" s="36"/>
      <c r="Y231" s="36"/>
      <c r="Z231" s="36"/>
      <c r="AA231" s="36"/>
      <c r="AB231" s="36"/>
      <c r="AC231" s="36"/>
      <c r="AD231" s="36"/>
      <c r="AE231" s="36"/>
      <c r="AR231" s="186" t="s">
        <v>135</v>
      </c>
      <c r="AT231" s="186" t="s">
        <v>130</v>
      </c>
      <c r="AU231" s="186" t="s">
        <v>90</v>
      </c>
      <c r="AY231" s="19" t="s">
        <v>127</v>
      </c>
      <c r="BE231" s="187">
        <f>IF(N231="základní",J231,0)</f>
        <v>0</v>
      </c>
      <c r="BF231" s="187">
        <f>IF(N231="snížená",J231,0)</f>
        <v>0</v>
      </c>
      <c r="BG231" s="187">
        <f>IF(N231="zákl. přenesená",J231,0)</f>
        <v>0</v>
      </c>
      <c r="BH231" s="187">
        <f>IF(N231="sníž. přenesená",J231,0)</f>
        <v>0</v>
      </c>
      <c r="BI231" s="187">
        <f>IF(N231="nulová",J231,0)</f>
        <v>0</v>
      </c>
      <c r="BJ231" s="19" t="s">
        <v>90</v>
      </c>
      <c r="BK231" s="187">
        <f>ROUND(I231*H231,2)</f>
        <v>0</v>
      </c>
      <c r="BL231" s="19" t="s">
        <v>135</v>
      </c>
      <c r="BM231" s="186" t="s">
        <v>326</v>
      </c>
    </row>
    <row r="232" spans="1:65" s="2" customFormat="1" ht="58.5">
      <c r="A232" s="36"/>
      <c r="B232" s="37"/>
      <c r="C232" s="38"/>
      <c r="D232" s="188" t="s">
        <v>140</v>
      </c>
      <c r="E232" s="38"/>
      <c r="F232" s="189" t="s">
        <v>327</v>
      </c>
      <c r="G232" s="38"/>
      <c r="H232" s="38"/>
      <c r="I232" s="190"/>
      <c r="J232" s="38"/>
      <c r="K232" s="38"/>
      <c r="L232" s="41"/>
      <c r="M232" s="191"/>
      <c r="N232" s="192"/>
      <c r="O232" s="66"/>
      <c r="P232" s="66"/>
      <c r="Q232" s="66"/>
      <c r="R232" s="66"/>
      <c r="S232" s="66"/>
      <c r="T232" s="67"/>
      <c r="U232" s="36"/>
      <c r="V232" s="36"/>
      <c r="W232" s="36"/>
      <c r="X232" s="36"/>
      <c r="Y232" s="36"/>
      <c r="Z232" s="36"/>
      <c r="AA232" s="36"/>
      <c r="AB232" s="36"/>
      <c r="AC232" s="36"/>
      <c r="AD232" s="36"/>
      <c r="AE232" s="36"/>
      <c r="AT232" s="19" t="s">
        <v>140</v>
      </c>
      <c r="AU232" s="19" t="s">
        <v>90</v>
      </c>
    </row>
    <row r="233" spans="1:65" s="13" customFormat="1">
      <c r="B233" s="193"/>
      <c r="C233" s="194"/>
      <c r="D233" s="188" t="s">
        <v>142</v>
      </c>
      <c r="E233" s="195" t="s">
        <v>19</v>
      </c>
      <c r="F233" s="196" t="s">
        <v>328</v>
      </c>
      <c r="G233" s="194"/>
      <c r="H233" s="197">
        <v>37.5</v>
      </c>
      <c r="I233" s="198"/>
      <c r="J233" s="194"/>
      <c r="K233" s="194"/>
      <c r="L233" s="199"/>
      <c r="M233" s="200"/>
      <c r="N233" s="201"/>
      <c r="O233" s="201"/>
      <c r="P233" s="201"/>
      <c r="Q233" s="201"/>
      <c r="R233" s="201"/>
      <c r="S233" s="201"/>
      <c r="T233" s="202"/>
      <c r="AT233" s="203" t="s">
        <v>142</v>
      </c>
      <c r="AU233" s="203" t="s">
        <v>90</v>
      </c>
      <c r="AV233" s="13" t="s">
        <v>90</v>
      </c>
      <c r="AW233" s="13" t="s">
        <v>33</v>
      </c>
      <c r="AX233" s="13" t="s">
        <v>74</v>
      </c>
      <c r="AY233" s="203" t="s">
        <v>127</v>
      </c>
    </row>
    <row r="234" spans="1:65" s="13" customFormat="1">
      <c r="B234" s="193"/>
      <c r="C234" s="194"/>
      <c r="D234" s="188" t="s">
        <v>142</v>
      </c>
      <c r="E234" s="195" t="s">
        <v>19</v>
      </c>
      <c r="F234" s="196" t="s">
        <v>329</v>
      </c>
      <c r="G234" s="194"/>
      <c r="H234" s="197">
        <v>90</v>
      </c>
      <c r="I234" s="198"/>
      <c r="J234" s="194"/>
      <c r="K234" s="194"/>
      <c r="L234" s="199"/>
      <c r="M234" s="200"/>
      <c r="N234" s="201"/>
      <c r="O234" s="201"/>
      <c r="P234" s="201"/>
      <c r="Q234" s="201"/>
      <c r="R234" s="201"/>
      <c r="S234" s="201"/>
      <c r="T234" s="202"/>
      <c r="AT234" s="203" t="s">
        <v>142</v>
      </c>
      <c r="AU234" s="203" t="s">
        <v>90</v>
      </c>
      <c r="AV234" s="13" t="s">
        <v>90</v>
      </c>
      <c r="AW234" s="13" t="s">
        <v>33</v>
      </c>
      <c r="AX234" s="13" t="s">
        <v>74</v>
      </c>
      <c r="AY234" s="203" t="s">
        <v>127</v>
      </c>
    </row>
    <row r="235" spans="1:65" s="13" customFormat="1">
      <c r="B235" s="193"/>
      <c r="C235" s="194"/>
      <c r="D235" s="188" t="s">
        <v>142</v>
      </c>
      <c r="E235" s="195" t="s">
        <v>19</v>
      </c>
      <c r="F235" s="196" t="s">
        <v>330</v>
      </c>
      <c r="G235" s="194"/>
      <c r="H235" s="197">
        <v>36</v>
      </c>
      <c r="I235" s="198"/>
      <c r="J235" s="194"/>
      <c r="K235" s="194"/>
      <c r="L235" s="199"/>
      <c r="M235" s="200"/>
      <c r="N235" s="201"/>
      <c r="O235" s="201"/>
      <c r="P235" s="201"/>
      <c r="Q235" s="201"/>
      <c r="R235" s="201"/>
      <c r="S235" s="201"/>
      <c r="T235" s="202"/>
      <c r="AT235" s="203" t="s">
        <v>142</v>
      </c>
      <c r="AU235" s="203" t="s">
        <v>90</v>
      </c>
      <c r="AV235" s="13" t="s">
        <v>90</v>
      </c>
      <c r="AW235" s="13" t="s">
        <v>33</v>
      </c>
      <c r="AX235" s="13" t="s">
        <v>74</v>
      </c>
      <c r="AY235" s="203" t="s">
        <v>127</v>
      </c>
    </row>
    <row r="236" spans="1:65" s="14" customFormat="1">
      <c r="B236" s="204"/>
      <c r="C236" s="205"/>
      <c r="D236" s="188" t="s">
        <v>142</v>
      </c>
      <c r="E236" s="206" t="s">
        <v>19</v>
      </c>
      <c r="F236" s="207" t="s">
        <v>156</v>
      </c>
      <c r="G236" s="205"/>
      <c r="H236" s="208">
        <v>163.5</v>
      </c>
      <c r="I236" s="209"/>
      <c r="J236" s="205"/>
      <c r="K236" s="205"/>
      <c r="L236" s="210"/>
      <c r="M236" s="211"/>
      <c r="N236" s="212"/>
      <c r="O236" s="212"/>
      <c r="P236" s="212"/>
      <c r="Q236" s="212"/>
      <c r="R236" s="212"/>
      <c r="S236" s="212"/>
      <c r="T236" s="213"/>
      <c r="AT236" s="214" t="s">
        <v>142</v>
      </c>
      <c r="AU236" s="214" t="s">
        <v>90</v>
      </c>
      <c r="AV236" s="14" t="s">
        <v>135</v>
      </c>
      <c r="AW236" s="14" t="s">
        <v>33</v>
      </c>
      <c r="AX236" s="14" t="s">
        <v>82</v>
      </c>
      <c r="AY236" s="214" t="s">
        <v>127</v>
      </c>
    </row>
    <row r="237" spans="1:65" s="2" customFormat="1" ht="24.2" customHeight="1">
      <c r="A237" s="36"/>
      <c r="B237" s="37"/>
      <c r="C237" s="175" t="s">
        <v>331</v>
      </c>
      <c r="D237" s="175" t="s">
        <v>130</v>
      </c>
      <c r="E237" s="176" t="s">
        <v>332</v>
      </c>
      <c r="F237" s="177" t="s">
        <v>333</v>
      </c>
      <c r="G237" s="178" t="s">
        <v>133</v>
      </c>
      <c r="H237" s="179">
        <v>4905</v>
      </c>
      <c r="I237" s="180"/>
      <c r="J237" s="181">
        <f>ROUND(I237*H237,2)</f>
        <v>0</v>
      </c>
      <c r="K237" s="177" t="s">
        <v>134</v>
      </c>
      <c r="L237" s="41"/>
      <c r="M237" s="182" t="s">
        <v>19</v>
      </c>
      <c r="N237" s="183" t="s">
        <v>46</v>
      </c>
      <c r="O237" s="66"/>
      <c r="P237" s="184">
        <f>O237*H237</f>
        <v>0</v>
      </c>
      <c r="Q237" s="184">
        <v>0</v>
      </c>
      <c r="R237" s="184">
        <f>Q237*H237</f>
        <v>0</v>
      </c>
      <c r="S237" s="184">
        <v>0</v>
      </c>
      <c r="T237" s="185">
        <f>S237*H237</f>
        <v>0</v>
      </c>
      <c r="U237" s="36"/>
      <c r="V237" s="36"/>
      <c r="W237" s="36"/>
      <c r="X237" s="36"/>
      <c r="Y237" s="36"/>
      <c r="Z237" s="36"/>
      <c r="AA237" s="36"/>
      <c r="AB237" s="36"/>
      <c r="AC237" s="36"/>
      <c r="AD237" s="36"/>
      <c r="AE237" s="36"/>
      <c r="AR237" s="186" t="s">
        <v>135</v>
      </c>
      <c r="AT237" s="186" t="s">
        <v>130</v>
      </c>
      <c r="AU237" s="186" t="s">
        <v>90</v>
      </c>
      <c r="AY237" s="19" t="s">
        <v>127</v>
      </c>
      <c r="BE237" s="187">
        <f>IF(N237="základní",J237,0)</f>
        <v>0</v>
      </c>
      <c r="BF237" s="187">
        <f>IF(N237="snížená",J237,0)</f>
        <v>0</v>
      </c>
      <c r="BG237" s="187">
        <f>IF(N237="zákl. přenesená",J237,0)</f>
        <v>0</v>
      </c>
      <c r="BH237" s="187">
        <f>IF(N237="sníž. přenesená",J237,0)</f>
        <v>0</v>
      </c>
      <c r="BI237" s="187">
        <f>IF(N237="nulová",J237,0)</f>
        <v>0</v>
      </c>
      <c r="BJ237" s="19" t="s">
        <v>90</v>
      </c>
      <c r="BK237" s="187">
        <f>ROUND(I237*H237,2)</f>
        <v>0</v>
      </c>
      <c r="BL237" s="19" t="s">
        <v>135</v>
      </c>
      <c r="BM237" s="186" t="s">
        <v>334</v>
      </c>
    </row>
    <row r="238" spans="1:65" s="2" customFormat="1" ht="58.5">
      <c r="A238" s="36"/>
      <c r="B238" s="37"/>
      <c r="C238" s="38"/>
      <c r="D238" s="188" t="s">
        <v>140</v>
      </c>
      <c r="E238" s="38"/>
      <c r="F238" s="189" t="s">
        <v>327</v>
      </c>
      <c r="G238" s="38"/>
      <c r="H238" s="38"/>
      <c r="I238" s="190"/>
      <c r="J238" s="38"/>
      <c r="K238" s="38"/>
      <c r="L238" s="41"/>
      <c r="M238" s="191"/>
      <c r="N238" s="192"/>
      <c r="O238" s="66"/>
      <c r="P238" s="66"/>
      <c r="Q238" s="66"/>
      <c r="R238" s="66"/>
      <c r="S238" s="66"/>
      <c r="T238" s="67"/>
      <c r="U238" s="36"/>
      <c r="V238" s="36"/>
      <c r="W238" s="36"/>
      <c r="X238" s="36"/>
      <c r="Y238" s="36"/>
      <c r="Z238" s="36"/>
      <c r="AA238" s="36"/>
      <c r="AB238" s="36"/>
      <c r="AC238" s="36"/>
      <c r="AD238" s="36"/>
      <c r="AE238" s="36"/>
      <c r="AT238" s="19" t="s">
        <v>140</v>
      </c>
      <c r="AU238" s="19" t="s">
        <v>90</v>
      </c>
    </row>
    <row r="239" spans="1:65" s="13" customFormat="1">
      <c r="B239" s="193"/>
      <c r="C239" s="194"/>
      <c r="D239" s="188" t="s">
        <v>142</v>
      </c>
      <c r="E239" s="194"/>
      <c r="F239" s="196" t="s">
        <v>335</v>
      </c>
      <c r="G239" s="194"/>
      <c r="H239" s="197">
        <v>4905</v>
      </c>
      <c r="I239" s="198"/>
      <c r="J239" s="194"/>
      <c r="K239" s="194"/>
      <c r="L239" s="199"/>
      <c r="M239" s="200"/>
      <c r="N239" s="201"/>
      <c r="O239" s="201"/>
      <c r="P239" s="201"/>
      <c r="Q239" s="201"/>
      <c r="R239" s="201"/>
      <c r="S239" s="201"/>
      <c r="T239" s="202"/>
      <c r="AT239" s="203" t="s">
        <v>142</v>
      </c>
      <c r="AU239" s="203" t="s">
        <v>90</v>
      </c>
      <c r="AV239" s="13" t="s">
        <v>90</v>
      </c>
      <c r="AW239" s="13" t="s">
        <v>4</v>
      </c>
      <c r="AX239" s="13" t="s">
        <v>82</v>
      </c>
      <c r="AY239" s="203" t="s">
        <v>127</v>
      </c>
    </row>
    <row r="240" spans="1:65" s="2" customFormat="1" ht="24.2" customHeight="1">
      <c r="A240" s="36"/>
      <c r="B240" s="37"/>
      <c r="C240" s="175" t="s">
        <v>336</v>
      </c>
      <c r="D240" s="175" t="s">
        <v>130</v>
      </c>
      <c r="E240" s="176" t="s">
        <v>337</v>
      </c>
      <c r="F240" s="177" t="s">
        <v>338</v>
      </c>
      <c r="G240" s="178" t="s">
        <v>133</v>
      </c>
      <c r="H240" s="179">
        <v>163.5</v>
      </c>
      <c r="I240" s="180"/>
      <c r="J240" s="181">
        <f>ROUND(I240*H240,2)</f>
        <v>0</v>
      </c>
      <c r="K240" s="177" t="s">
        <v>134</v>
      </c>
      <c r="L240" s="41"/>
      <c r="M240" s="182" t="s">
        <v>19</v>
      </c>
      <c r="N240" s="183" t="s">
        <v>46</v>
      </c>
      <c r="O240" s="66"/>
      <c r="P240" s="184">
        <f>O240*H240</f>
        <v>0</v>
      </c>
      <c r="Q240" s="184">
        <v>0</v>
      </c>
      <c r="R240" s="184">
        <f>Q240*H240</f>
        <v>0</v>
      </c>
      <c r="S240" s="184">
        <v>0</v>
      </c>
      <c r="T240" s="185">
        <f>S240*H240</f>
        <v>0</v>
      </c>
      <c r="U240" s="36"/>
      <c r="V240" s="36"/>
      <c r="W240" s="36"/>
      <c r="X240" s="36"/>
      <c r="Y240" s="36"/>
      <c r="Z240" s="36"/>
      <c r="AA240" s="36"/>
      <c r="AB240" s="36"/>
      <c r="AC240" s="36"/>
      <c r="AD240" s="36"/>
      <c r="AE240" s="36"/>
      <c r="AR240" s="186" t="s">
        <v>135</v>
      </c>
      <c r="AT240" s="186" t="s">
        <v>130</v>
      </c>
      <c r="AU240" s="186" t="s">
        <v>90</v>
      </c>
      <c r="AY240" s="19" t="s">
        <v>127</v>
      </c>
      <c r="BE240" s="187">
        <f>IF(N240="základní",J240,0)</f>
        <v>0</v>
      </c>
      <c r="BF240" s="187">
        <f>IF(N240="snížená",J240,0)</f>
        <v>0</v>
      </c>
      <c r="BG240" s="187">
        <f>IF(N240="zákl. přenesená",J240,0)</f>
        <v>0</v>
      </c>
      <c r="BH240" s="187">
        <f>IF(N240="sníž. přenesená",J240,0)</f>
        <v>0</v>
      </c>
      <c r="BI240" s="187">
        <f>IF(N240="nulová",J240,0)</f>
        <v>0</v>
      </c>
      <c r="BJ240" s="19" t="s">
        <v>90</v>
      </c>
      <c r="BK240" s="187">
        <f>ROUND(I240*H240,2)</f>
        <v>0</v>
      </c>
      <c r="BL240" s="19" t="s">
        <v>135</v>
      </c>
      <c r="BM240" s="186" t="s">
        <v>339</v>
      </c>
    </row>
    <row r="241" spans="1:65" s="2" customFormat="1" ht="29.25">
      <c r="A241" s="36"/>
      <c r="B241" s="37"/>
      <c r="C241" s="38"/>
      <c r="D241" s="188" t="s">
        <v>140</v>
      </c>
      <c r="E241" s="38"/>
      <c r="F241" s="189" t="s">
        <v>340</v>
      </c>
      <c r="G241" s="38"/>
      <c r="H241" s="38"/>
      <c r="I241" s="190"/>
      <c r="J241" s="38"/>
      <c r="K241" s="38"/>
      <c r="L241" s="41"/>
      <c r="M241" s="191"/>
      <c r="N241" s="192"/>
      <c r="O241" s="66"/>
      <c r="P241" s="66"/>
      <c r="Q241" s="66"/>
      <c r="R241" s="66"/>
      <c r="S241" s="66"/>
      <c r="T241" s="67"/>
      <c r="U241" s="36"/>
      <c r="V241" s="36"/>
      <c r="W241" s="36"/>
      <c r="X241" s="36"/>
      <c r="Y241" s="36"/>
      <c r="Z241" s="36"/>
      <c r="AA241" s="36"/>
      <c r="AB241" s="36"/>
      <c r="AC241" s="36"/>
      <c r="AD241" s="36"/>
      <c r="AE241" s="36"/>
      <c r="AT241" s="19" t="s">
        <v>140</v>
      </c>
      <c r="AU241" s="19" t="s">
        <v>90</v>
      </c>
    </row>
    <row r="242" spans="1:65" s="13" customFormat="1">
      <c r="B242" s="193"/>
      <c r="C242" s="194"/>
      <c r="D242" s="188" t="s">
        <v>142</v>
      </c>
      <c r="E242" s="195" t="s">
        <v>19</v>
      </c>
      <c r="F242" s="196" t="s">
        <v>341</v>
      </c>
      <c r="G242" s="194"/>
      <c r="H242" s="197">
        <v>163.5</v>
      </c>
      <c r="I242" s="198"/>
      <c r="J242" s="194"/>
      <c r="K242" s="194"/>
      <c r="L242" s="199"/>
      <c r="M242" s="200"/>
      <c r="N242" s="201"/>
      <c r="O242" s="201"/>
      <c r="P242" s="201"/>
      <c r="Q242" s="201"/>
      <c r="R242" s="201"/>
      <c r="S242" s="201"/>
      <c r="T242" s="202"/>
      <c r="AT242" s="203" t="s">
        <v>142</v>
      </c>
      <c r="AU242" s="203" t="s">
        <v>90</v>
      </c>
      <c r="AV242" s="13" t="s">
        <v>90</v>
      </c>
      <c r="AW242" s="13" t="s">
        <v>33</v>
      </c>
      <c r="AX242" s="13" t="s">
        <v>82</v>
      </c>
      <c r="AY242" s="203" t="s">
        <v>127</v>
      </c>
    </row>
    <row r="243" spans="1:65" s="2" customFormat="1" ht="24.2" customHeight="1">
      <c r="A243" s="36"/>
      <c r="B243" s="37"/>
      <c r="C243" s="175" t="s">
        <v>342</v>
      </c>
      <c r="D243" s="175" t="s">
        <v>130</v>
      </c>
      <c r="E243" s="176" t="s">
        <v>343</v>
      </c>
      <c r="F243" s="177" t="s">
        <v>344</v>
      </c>
      <c r="G243" s="178" t="s">
        <v>151</v>
      </c>
      <c r="H243" s="179">
        <v>7</v>
      </c>
      <c r="I243" s="180"/>
      <c r="J243" s="181">
        <f>ROUND(I243*H243,2)</f>
        <v>0</v>
      </c>
      <c r="K243" s="177" t="s">
        <v>134</v>
      </c>
      <c r="L243" s="41"/>
      <c r="M243" s="182" t="s">
        <v>19</v>
      </c>
      <c r="N243" s="183" t="s">
        <v>46</v>
      </c>
      <c r="O243" s="66"/>
      <c r="P243" s="184">
        <f>O243*H243</f>
        <v>0</v>
      </c>
      <c r="Q243" s="184">
        <v>0</v>
      </c>
      <c r="R243" s="184">
        <f>Q243*H243</f>
        <v>0</v>
      </c>
      <c r="S243" s="184">
        <v>0</v>
      </c>
      <c r="T243" s="185">
        <f>S243*H243</f>
        <v>0</v>
      </c>
      <c r="U243" s="36"/>
      <c r="V243" s="36"/>
      <c r="W243" s="36"/>
      <c r="X243" s="36"/>
      <c r="Y243" s="36"/>
      <c r="Z243" s="36"/>
      <c r="AA243" s="36"/>
      <c r="AB243" s="36"/>
      <c r="AC243" s="36"/>
      <c r="AD243" s="36"/>
      <c r="AE243" s="36"/>
      <c r="AR243" s="186" t="s">
        <v>135</v>
      </c>
      <c r="AT243" s="186" t="s">
        <v>130</v>
      </c>
      <c r="AU243" s="186" t="s">
        <v>90</v>
      </c>
      <c r="AY243" s="19" t="s">
        <v>127</v>
      </c>
      <c r="BE243" s="187">
        <f>IF(N243="základní",J243,0)</f>
        <v>0</v>
      </c>
      <c r="BF243" s="187">
        <f>IF(N243="snížená",J243,0)</f>
        <v>0</v>
      </c>
      <c r="BG243" s="187">
        <f>IF(N243="zákl. přenesená",J243,0)</f>
        <v>0</v>
      </c>
      <c r="BH243" s="187">
        <f>IF(N243="sníž. přenesená",J243,0)</f>
        <v>0</v>
      </c>
      <c r="BI243" s="187">
        <f>IF(N243="nulová",J243,0)</f>
        <v>0</v>
      </c>
      <c r="BJ243" s="19" t="s">
        <v>90</v>
      </c>
      <c r="BK243" s="187">
        <f>ROUND(I243*H243,2)</f>
        <v>0</v>
      </c>
      <c r="BL243" s="19" t="s">
        <v>135</v>
      </c>
      <c r="BM243" s="186" t="s">
        <v>345</v>
      </c>
    </row>
    <row r="244" spans="1:65" s="2" customFormat="1" ht="29.25">
      <c r="A244" s="36"/>
      <c r="B244" s="37"/>
      <c r="C244" s="38"/>
      <c r="D244" s="188" t="s">
        <v>140</v>
      </c>
      <c r="E244" s="38"/>
      <c r="F244" s="189" t="s">
        <v>346</v>
      </c>
      <c r="G244" s="38"/>
      <c r="H244" s="38"/>
      <c r="I244" s="190"/>
      <c r="J244" s="38"/>
      <c r="K244" s="38"/>
      <c r="L244" s="41"/>
      <c r="M244" s="191"/>
      <c r="N244" s="192"/>
      <c r="O244" s="66"/>
      <c r="P244" s="66"/>
      <c r="Q244" s="66"/>
      <c r="R244" s="66"/>
      <c r="S244" s="66"/>
      <c r="T244" s="67"/>
      <c r="U244" s="36"/>
      <c r="V244" s="36"/>
      <c r="W244" s="36"/>
      <c r="X244" s="36"/>
      <c r="Y244" s="36"/>
      <c r="Z244" s="36"/>
      <c r="AA244" s="36"/>
      <c r="AB244" s="36"/>
      <c r="AC244" s="36"/>
      <c r="AD244" s="36"/>
      <c r="AE244" s="36"/>
      <c r="AT244" s="19" t="s">
        <v>140</v>
      </c>
      <c r="AU244" s="19" t="s">
        <v>90</v>
      </c>
    </row>
    <row r="245" spans="1:65" s="2" customFormat="1" ht="14.45" customHeight="1">
      <c r="A245" s="36"/>
      <c r="B245" s="37"/>
      <c r="C245" s="175" t="s">
        <v>347</v>
      </c>
      <c r="D245" s="175" t="s">
        <v>130</v>
      </c>
      <c r="E245" s="176" t="s">
        <v>348</v>
      </c>
      <c r="F245" s="177" t="s">
        <v>349</v>
      </c>
      <c r="G245" s="178" t="s">
        <v>151</v>
      </c>
      <c r="H245" s="179">
        <v>210</v>
      </c>
      <c r="I245" s="180"/>
      <c r="J245" s="181">
        <f>ROUND(I245*H245,2)</f>
        <v>0</v>
      </c>
      <c r="K245" s="177" t="s">
        <v>134</v>
      </c>
      <c r="L245" s="41"/>
      <c r="M245" s="182" t="s">
        <v>19</v>
      </c>
      <c r="N245" s="183" t="s">
        <v>46</v>
      </c>
      <c r="O245" s="66"/>
      <c r="P245" s="184">
        <f>O245*H245</f>
        <v>0</v>
      </c>
      <c r="Q245" s="184">
        <v>0</v>
      </c>
      <c r="R245" s="184">
        <f>Q245*H245</f>
        <v>0</v>
      </c>
      <c r="S245" s="184">
        <v>0</v>
      </c>
      <c r="T245" s="185">
        <f>S245*H245</f>
        <v>0</v>
      </c>
      <c r="U245" s="36"/>
      <c r="V245" s="36"/>
      <c r="W245" s="36"/>
      <c r="X245" s="36"/>
      <c r="Y245" s="36"/>
      <c r="Z245" s="36"/>
      <c r="AA245" s="36"/>
      <c r="AB245" s="36"/>
      <c r="AC245" s="36"/>
      <c r="AD245" s="36"/>
      <c r="AE245" s="36"/>
      <c r="AR245" s="186" t="s">
        <v>135</v>
      </c>
      <c r="AT245" s="186" t="s">
        <v>130</v>
      </c>
      <c r="AU245" s="186" t="s">
        <v>90</v>
      </c>
      <c r="AY245" s="19" t="s">
        <v>127</v>
      </c>
      <c r="BE245" s="187">
        <f>IF(N245="základní",J245,0)</f>
        <v>0</v>
      </c>
      <c r="BF245" s="187">
        <f>IF(N245="snížená",J245,0)</f>
        <v>0</v>
      </c>
      <c r="BG245" s="187">
        <f>IF(N245="zákl. přenesená",J245,0)</f>
        <v>0</v>
      </c>
      <c r="BH245" s="187">
        <f>IF(N245="sníž. přenesená",J245,0)</f>
        <v>0</v>
      </c>
      <c r="BI245" s="187">
        <f>IF(N245="nulová",J245,0)</f>
        <v>0</v>
      </c>
      <c r="BJ245" s="19" t="s">
        <v>90</v>
      </c>
      <c r="BK245" s="187">
        <f>ROUND(I245*H245,2)</f>
        <v>0</v>
      </c>
      <c r="BL245" s="19" t="s">
        <v>135</v>
      </c>
      <c r="BM245" s="186" t="s">
        <v>350</v>
      </c>
    </row>
    <row r="246" spans="1:65" s="2" customFormat="1" ht="29.25">
      <c r="A246" s="36"/>
      <c r="B246" s="37"/>
      <c r="C246" s="38"/>
      <c r="D246" s="188" t="s">
        <v>140</v>
      </c>
      <c r="E246" s="38"/>
      <c r="F246" s="189" t="s">
        <v>346</v>
      </c>
      <c r="G246" s="38"/>
      <c r="H246" s="38"/>
      <c r="I246" s="190"/>
      <c r="J246" s="38"/>
      <c r="K246" s="38"/>
      <c r="L246" s="41"/>
      <c r="M246" s="191"/>
      <c r="N246" s="192"/>
      <c r="O246" s="66"/>
      <c r="P246" s="66"/>
      <c r="Q246" s="66"/>
      <c r="R246" s="66"/>
      <c r="S246" s="66"/>
      <c r="T246" s="67"/>
      <c r="U246" s="36"/>
      <c r="V246" s="36"/>
      <c r="W246" s="36"/>
      <c r="X246" s="36"/>
      <c r="Y246" s="36"/>
      <c r="Z246" s="36"/>
      <c r="AA246" s="36"/>
      <c r="AB246" s="36"/>
      <c r="AC246" s="36"/>
      <c r="AD246" s="36"/>
      <c r="AE246" s="36"/>
      <c r="AT246" s="19" t="s">
        <v>140</v>
      </c>
      <c r="AU246" s="19" t="s">
        <v>90</v>
      </c>
    </row>
    <row r="247" spans="1:65" s="13" customFormat="1">
      <c r="B247" s="193"/>
      <c r="C247" s="194"/>
      <c r="D247" s="188" t="s">
        <v>142</v>
      </c>
      <c r="E247" s="194"/>
      <c r="F247" s="196" t="s">
        <v>351</v>
      </c>
      <c r="G247" s="194"/>
      <c r="H247" s="197">
        <v>210</v>
      </c>
      <c r="I247" s="198"/>
      <c r="J247" s="194"/>
      <c r="K247" s="194"/>
      <c r="L247" s="199"/>
      <c r="M247" s="200"/>
      <c r="N247" s="201"/>
      <c r="O247" s="201"/>
      <c r="P247" s="201"/>
      <c r="Q247" s="201"/>
      <c r="R247" s="201"/>
      <c r="S247" s="201"/>
      <c r="T247" s="202"/>
      <c r="AT247" s="203" t="s">
        <v>142</v>
      </c>
      <c r="AU247" s="203" t="s">
        <v>90</v>
      </c>
      <c r="AV247" s="13" t="s">
        <v>90</v>
      </c>
      <c r="AW247" s="13" t="s">
        <v>4</v>
      </c>
      <c r="AX247" s="13" t="s">
        <v>82</v>
      </c>
      <c r="AY247" s="203" t="s">
        <v>127</v>
      </c>
    </row>
    <row r="248" spans="1:65" s="2" customFormat="1" ht="24.2" customHeight="1">
      <c r="A248" s="36"/>
      <c r="B248" s="37"/>
      <c r="C248" s="175" t="s">
        <v>352</v>
      </c>
      <c r="D248" s="175" t="s">
        <v>130</v>
      </c>
      <c r="E248" s="176" t="s">
        <v>353</v>
      </c>
      <c r="F248" s="177" t="s">
        <v>354</v>
      </c>
      <c r="G248" s="178" t="s">
        <v>151</v>
      </c>
      <c r="H248" s="179">
        <v>7</v>
      </c>
      <c r="I248" s="180"/>
      <c r="J248" s="181">
        <f>ROUND(I248*H248,2)</f>
        <v>0</v>
      </c>
      <c r="K248" s="177" t="s">
        <v>134</v>
      </c>
      <c r="L248" s="41"/>
      <c r="M248" s="182" t="s">
        <v>19</v>
      </c>
      <c r="N248" s="183" t="s">
        <v>46</v>
      </c>
      <c r="O248" s="66"/>
      <c r="P248" s="184">
        <f>O248*H248</f>
        <v>0</v>
      </c>
      <c r="Q248" s="184">
        <v>0</v>
      </c>
      <c r="R248" s="184">
        <f>Q248*H248</f>
        <v>0</v>
      </c>
      <c r="S248" s="184">
        <v>0</v>
      </c>
      <c r="T248" s="185">
        <f>S248*H248</f>
        <v>0</v>
      </c>
      <c r="U248" s="36"/>
      <c r="V248" s="36"/>
      <c r="W248" s="36"/>
      <c r="X248" s="36"/>
      <c r="Y248" s="36"/>
      <c r="Z248" s="36"/>
      <c r="AA248" s="36"/>
      <c r="AB248" s="36"/>
      <c r="AC248" s="36"/>
      <c r="AD248" s="36"/>
      <c r="AE248" s="36"/>
      <c r="AR248" s="186" t="s">
        <v>135</v>
      </c>
      <c r="AT248" s="186" t="s">
        <v>130</v>
      </c>
      <c r="AU248" s="186" t="s">
        <v>90</v>
      </c>
      <c r="AY248" s="19" t="s">
        <v>127</v>
      </c>
      <c r="BE248" s="187">
        <f>IF(N248="základní",J248,0)</f>
        <v>0</v>
      </c>
      <c r="BF248" s="187">
        <f>IF(N248="snížená",J248,0)</f>
        <v>0</v>
      </c>
      <c r="BG248" s="187">
        <f>IF(N248="zákl. přenesená",J248,0)</f>
        <v>0</v>
      </c>
      <c r="BH248" s="187">
        <f>IF(N248="sníž. přenesená",J248,0)</f>
        <v>0</v>
      </c>
      <c r="BI248" s="187">
        <f>IF(N248="nulová",J248,0)</f>
        <v>0</v>
      </c>
      <c r="BJ248" s="19" t="s">
        <v>90</v>
      </c>
      <c r="BK248" s="187">
        <f>ROUND(I248*H248,2)</f>
        <v>0</v>
      </c>
      <c r="BL248" s="19" t="s">
        <v>135</v>
      </c>
      <c r="BM248" s="186" t="s">
        <v>355</v>
      </c>
    </row>
    <row r="249" spans="1:65" s="2" customFormat="1" ht="29.25">
      <c r="A249" s="36"/>
      <c r="B249" s="37"/>
      <c r="C249" s="38"/>
      <c r="D249" s="188" t="s">
        <v>140</v>
      </c>
      <c r="E249" s="38"/>
      <c r="F249" s="189" t="s">
        <v>346</v>
      </c>
      <c r="G249" s="38"/>
      <c r="H249" s="38"/>
      <c r="I249" s="190"/>
      <c r="J249" s="38"/>
      <c r="K249" s="38"/>
      <c r="L249" s="41"/>
      <c r="M249" s="191"/>
      <c r="N249" s="192"/>
      <c r="O249" s="66"/>
      <c r="P249" s="66"/>
      <c r="Q249" s="66"/>
      <c r="R249" s="66"/>
      <c r="S249" s="66"/>
      <c r="T249" s="67"/>
      <c r="U249" s="36"/>
      <c r="V249" s="36"/>
      <c r="W249" s="36"/>
      <c r="X249" s="36"/>
      <c r="Y249" s="36"/>
      <c r="Z249" s="36"/>
      <c r="AA249" s="36"/>
      <c r="AB249" s="36"/>
      <c r="AC249" s="36"/>
      <c r="AD249" s="36"/>
      <c r="AE249" s="36"/>
      <c r="AT249" s="19" t="s">
        <v>140</v>
      </c>
      <c r="AU249" s="19" t="s">
        <v>90</v>
      </c>
    </row>
    <row r="250" spans="1:65" s="13" customFormat="1">
      <c r="B250" s="193"/>
      <c r="C250" s="194"/>
      <c r="D250" s="188" t="s">
        <v>142</v>
      </c>
      <c r="E250" s="195" t="s">
        <v>19</v>
      </c>
      <c r="F250" s="196" t="s">
        <v>167</v>
      </c>
      <c r="G250" s="194"/>
      <c r="H250" s="197">
        <v>7</v>
      </c>
      <c r="I250" s="198"/>
      <c r="J250" s="194"/>
      <c r="K250" s="194"/>
      <c r="L250" s="199"/>
      <c r="M250" s="200"/>
      <c r="N250" s="201"/>
      <c r="O250" s="201"/>
      <c r="P250" s="201"/>
      <c r="Q250" s="201"/>
      <c r="R250" s="201"/>
      <c r="S250" s="201"/>
      <c r="T250" s="202"/>
      <c r="AT250" s="203" t="s">
        <v>142</v>
      </c>
      <c r="AU250" s="203" t="s">
        <v>90</v>
      </c>
      <c r="AV250" s="13" t="s">
        <v>90</v>
      </c>
      <c r="AW250" s="13" t="s">
        <v>33</v>
      </c>
      <c r="AX250" s="13" t="s">
        <v>82</v>
      </c>
      <c r="AY250" s="203" t="s">
        <v>127</v>
      </c>
    </row>
    <row r="251" spans="1:65" s="2" customFormat="1" ht="14.45" customHeight="1">
      <c r="A251" s="36"/>
      <c r="B251" s="37"/>
      <c r="C251" s="175" t="s">
        <v>356</v>
      </c>
      <c r="D251" s="175" t="s">
        <v>130</v>
      </c>
      <c r="E251" s="176" t="s">
        <v>357</v>
      </c>
      <c r="F251" s="177" t="s">
        <v>358</v>
      </c>
      <c r="G251" s="178" t="s">
        <v>133</v>
      </c>
      <c r="H251" s="179">
        <v>163.5</v>
      </c>
      <c r="I251" s="180"/>
      <c r="J251" s="181">
        <f>ROUND(I251*H251,2)</f>
        <v>0</v>
      </c>
      <c r="K251" s="177" t="s">
        <v>134</v>
      </c>
      <c r="L251" s="41"/>
      <c r="M251" s="182" t="s">
        <v>19</v>
      </c>
      <c r="N251" s="183" t="s">
        <v>46</v>
      </c>
      <c r="O251" s="66"/>
      <c r="P251" s="184">
        <f>O251*H251</f>
        <v>0</v>
      </c>
      <c r="Q251" s="184">
        <v>0</v>
      </c>
      <c r="R251" s="184">
        <f>Q251*H251</f>
        <v>0</v>
      </c>
      <c r="S251" s="184">
        <v>0</v>
      </c>
      <c r="T251" s="185">
        <f>S251*H251</f>
        <v>0</v>
      </c>
      <c r="U251" s="36"/>
      <c r="V251" s="36"/>
      <c r="W251" s="36"/>
      <c r="X251" s="36"/>
      <c r="Y251" s="36"/>
      <c r="Z251" s="36"/>
      <c r="AA251" s="36"/>
      <c r="AB251" s="36"/>
      <c r="AC251" s="36"/>
      <c r="AD251" s="36"/>
      <c r="AE251" s="36"/>
      <c r="AR251" s="186" t="s">
        <v>135</v>
      </c>
      <c r="AT251" s="186" t="s">
        <v>130</v>
      </c>
      <c r="AU251" s="186" t="s">
        <v>90</v>
      </c>
      <c r="AY251" s="19" t="s">
        <v>127</v>
      </c>
      <c r="BE251" s="187">
        <f>IF(N251="základní",J251,0)</f>
        <v>0</v>
      </c>
      <c r="BF251" s="187">
        <f>IF(N251="snížená",J251,0)</f>
        <v>0</v>
      </c>
      <c r="BG251" s="187">
        <f>IF(N251="zákl. přenesená",J251,0)</f>
        <v>0</v>
      </c>
      <c r="BH251" s="187">
        <f>IF(N251="sníž. přenesená",J251,0)</f>
        <v>0</v>
      </c>
      <c r="BI251" s="187">
        <f>IF(N251="nulová",J251,0)</f>
        <v>0</v>
      </c>
      <c r="BJ251" s="19" t="s">
        <v>90</v>
      </c>
      <c r="BK251" s="187">
        <f>ROUND(I251*H251,2)</f>
        <v>0</v>
      </c>
      <c r="BL251" s="19" t="s">
        <v>135</v>
      </c>
      <c r="BM251" s="186" t="s">
        <v>359</v>
      </c>
    </row>
    <row r="252" spans="1:65" s="2" customFormat="1" ht="29.25">
      <c r="A252" s="36"/>
      <c r="B252" s="37"/>
      <c r="C252" s="38"/>
      <c r="D252" s="188" t="s">
        <v>140</v>
      </c>
      <c r="E252" s="38"/>
      <c r="F252" s="189" t="s">
        <v>360</v>
      </c>
      <c r="G252" s="38"/>
      <c r="H252" s="38"/>
      <c r="I252" s="190"/>
      <c r="J252" s="38"/>
      <c r="K252" s="38"/>
      <c r="L252" s="41"/>
      <c r="M252" s="191"/>
      <c r="N252" s="192"/>
      <c r="O252" s="66"/>
      <c r="P252" s="66"/>
      <c r="Q252" s="66"/>
      <c r="R252" s="66"/>
      <c r="S252" s="66"/>
      <c r="T252" s="67"/>
      <c r="U252" s="36"/>
      <c r="V252" s="36"/>
      <c r="W252" s="36"/>
      <c r="X252" s="36"/>
      <c r="Y252" s="36"/>
      <c r="Z252" s="36"/>
      <c r="AA252" s="36"/>
      <c r="AB252" s="36"/>
      <c r="AC252" s="36"/>
      <c r="AD252" s="36"/>
      <c r="AE252" s="36"/>
      <c r="AT252" s="19" t="s">
        <v>140</v>
      </c>
      <c r="AU252" s="19" t="s">
        <v>90</v>
      </c>
    </row>
    <row r="253" spans="1:65" s="13" customFormat="1">
      <c r="B253" s="193"/>
      <c r="C253" s="194"/>
      <c r="D253" s="188" t="s">
        <v>142</v>
      </c>
      <c r="E253" s="195" t="s">
        <v>19</v>
      </c>
      <c r="F253" s="196" t="s">
        <v>341</v>
      </c>
      <c r="G253" s="194"/>
      <c r="H253" s="197">
        <v>163.5</v>
      </c>
      <c r="I253" s="198"/>
      <c r="J253" s="194"/>
      <c r="K253" s="194"/>
      <c r="L253" s="199"/>
      <c r="M253" s="200"/>
      <c r="N253" s="201"/>
      <c r="O253" s="201"/>
      <c r="P253" s="201"/>
      <c r="Q253" s="201"/>
      <c r="R253" s="201"/>
      <c r="S253" s="201"/>
      <c r="T253" s="202"/>
      <c r="AT253" s="203" t="s">
        <v>142</v>
      </c>
      <c r="AU253" s="203" t="s">
        <v>90</v>
      </c>
      <c r="AV253" s="13" t="s">
        <v>90</v>
      </c>
      <c r="AW253" s="13" t="s">
        <v>33</v>
      </c>
      <c r="AX253" s="13" t="s">
        <v>82</v>
      </c>
      <c r="AY253" s="203" t="s">
        <v>127</v>
      </c>
    </row>
    <row r="254" spans="1:65" s="2" customFormat="1" ht="14.45" customHeight="1">
      <c r="A254" s="36"/>
      <c r="B254" s="37"/>
      <c r="C254" s="175" t="s">
        <v>361</v>
      </c>
      <c r="D254" s="175" t="s">
        <v>130</v>
      </c>
      <c r="E254" s="176" t="s">
        <v>362</v>
      </c>
      <c r="F254" s="177" t="s">
        <v>363</v>
      </c>
      <c r="G254" s="178" t="s">
        <v>133</v>
      </c>
      <c r="H254" s="179">
        <v>4905</v>
      </c>
      <c r="I254" s="180"/>
      <c r="J254" s="181">
        <f>ROUND(I254*H254,2)</f>
        <v>0</v>
      </c>
      <c r="K254" s="177" t="s">
        <v>134</v>
      </c>
      <c r="L254" s="41"/>
      <c r="M254" s="182" t="s">
        <v>19</v>
      </c>
      <c r="N254" s="183" t="s">
        <v>46</v>
      </c>
      <c r="O254" s="66"/>
      <c r="P254" s="184">
        <f>O254*H254</f>
        <v>0</v>
      </c>
      <c r="Q254" s="184">
        <v>0</v>
      </c>
      <c r="R254" s="184">
        <f>Q254*H254</f>
        <v>0</v>
      </c>
      <c r="S254" s="184">
        <v>0</v>
      </c>
      <c r="T254" s="185">
        <f>S254*H254</f>
        <v>0</v>
      </c>
      <c r="U254" s="36"/>
      <c r="V254" s="36"/>
      <c r="W254" s="36"/>
      <c r="X254" s="36"/>
      <c r="Y254" s="36"/>
      <c r="Z254" s="36"/>
      <c r="AA254" s="36"/>
      <c r="AB254" s="36"/>
      <c r="AC254" s="36"/>
      <c r="AD254" s="36"/>
      <c r="AE254" s="36"/>
      <c r="AR254" s="186" t="s">
        <v>135</v>
      </c>
      <c r="AT254" s="186" t="s">
        <v>130</v>
      </c>
      <c r="AU254" s="186" t="s">
        <v>90</v>
      </c>
      <c r="AY254" s="19" t="s">
        <v>127</v>
      </c>
      <c r="BE254" s="187">
        <f>IF(N254="základní",J254,0)</f>
        <v>0</v>
      </c>
      <c r="BF254" s="187">
        <f>IF(N254="snížená",J254,0)</f>
        <v>0</v>
      </c>
      <c r="BG254" s="187">
        <f>IF(N254="zákl. přenesená",J254,0)</f>
        <v>0</v>
      </c>
      <c r="BH254" s="187">
        <f>IF(N254="sníž. přenesená",J254,0)</f>
        <v>0</v>
      </c>
      <c r="BI254" s="187">
        <f>IF(N254="nulová",J254,0)</f>
        <v>0</v>
      </c>
      <c r="BJ254" s="19" t="s">
        <v>90</v>
      </c>
      <c r="BK254" s="187">
        <f>ROUND(I254*H254,2)</f>
        <v>0</v>
      </c>
      <c r="BL254" s="19" t="s">
        <v>135</v>
      </c>
      <c r="BM254" s="186" t="s">
        <v>364</v>
      </c>
    </row>
    <row r="255" spans="1:65" s="2" customFormat="1" ht="29.25">
      <c r="A255" s="36"/>
      <c r="B255" s="37"/>
      <c r="C255" s="38"/>
      <c r="D255" s="188" t="s">
        <v>140</v>
      </c>
      <c r="E255" s="38"/>
      <c r="F255" s="189" t="s">
        <v>360</v>
      </c>
      <c r="G255" s="38"/>
      <c r="H255" s="38"/>
      <c r="I255" s="190"/>
      <c r="J255" s="38"/>
      <c r="K255" s="38"/>
      <c r="L255" s="41"/>
      <c r="M255" s="191"/>
      <c r="N255" s="192"/>
      <c r="O255" s="66"/>
      <c r="P255" s="66"/>
      <c r="Q255" s="66"/>
      <c r="R255" s="66"/>
      <c r="S255" s="66"/>
      <c r="T255" s="67"/>
      <c r="U255" s="36"/>
      <c r="V255" s="36"/>
      <c r="W255" s="36"/>
      <c r="X255" s="36"/>
      <c r="Y255" s="36"/>
      <c r="Z255" s="36"/>
      <c r="AA255" s="36"/>
      <c r="AB255" s="36"/>
      <c r="AC255" s="36"/>
      <c r="AD255" s="36"/>
      <c r="AE255" s="36"/>
      <c r="AT255" s="19" t="s">
        <v>140</v>
      </c>
      <c r="AU255" s="19" t="s">
        <v>90</v>
      </c>
    </row>
    <row r="256" spans="1:65" s="13" customFormat="1">
      <c r="B256" s="193"/>
      <c r="C256" s="194"/>
      <c r="D256" s="188" t="s">
        <v>142</v>
      </c>
      <c r="E256" s="194"/>
      <c r="F256" s="196" t="s">
        <v>335</v>
      </c>
      <c r="G256" s="194"/>
      <c r="H256" s="197">
        <v>4905</v>
      </c>
      <c r="I256" s="198"/>
      <c r="J256" s="194"/>
      <c r="K256" s="194"/>
      <c r="L256" s="199"/>
      <c r="M256" s="200"/>
      <c r="N256" s="201"/>
      <c r="O256" s="201"/>
      <c r="P256" s="201"/>
      <c r="Q256" s="201"/>
      <c r="R256" s="201"/>
      <c r="S256" s="201"/>
      <c r="T256" s="202"/>
      <c r="AT256" s="203" t="s">
        <v>142</v>
      </c>
      <c r="AU256" s="203" t="s">
        <v>90</v>
      </c>
      <c r="AV256" s="13" t="s">
        <v>90</v>
      </c>
      <c r="AW256" s="13" t="s">
        <v>4</v>
      </c>
      <c r="AX256" s="13" t="s">
        <v>82</v>
      </c>
      <c r="AY256" s="203" t="s">
        <v>127</v>
      </c>
    </row>
    <row r="257" spans="1:65" s="2" customFormat="1" ht="14.45" customHeight="1">
      <c r="A257" s="36"/>
      <c r="B257" s="37"/>
      <c r="C257" s="175" t="s">
        <v>365</v>
      </c>
      <c r="D257" s="175" t="s">
        <v>130</v>
      </c>
      <c r="E257" s="176" t="s">
        <v>366</v>
      </c>
      <c r="F257" s="177" t="s">
        <v>367</v>
      </c>
      <c r="G257" s="178" t="s">
        <v>133</v>
      </c>
      <c r="H257" s="179">
        <v>163.5</v>
      </c>
      <c r="I257" s="180"/>
      <c r="J257" s="181">
        <f>ROUND(I257*H257,2)</f>
        <v>0</v>
      </c>
      <c r="K257" s="177" t="s">
        <v>134</v>
      </c>
      <c r="L257" s="41"/>
      <c r="M257" s="182" t="s">
        <v>19</v>
      </c>
      <c r="N257" s="183" t="s">
        <v>46</v>
      </c>
      <c r="O257" s="66"/>
      <c r="P257" s="184">
        <f>O257*H257</f>
        <v>0</v>
      </c>
      <c r="Q257" s="184">
        <v>0</v>
      </c>
      <c r="R257" s="184">
        <f>Q257*H257</f>
        <v>0</v>
      </c>
      <c r="S257" s="184">
        <v>0</v>
      </c>
      <c r="T257" s="185">
        <f>S257*H257</f>
        <v>0</v>
      </c>
      <c r="U257" s="36"/>
      <c r="V257" s="36"/>
      <c r="W257" s="36"/>
      <c r="X257" s="36"/>
      <c r="Y257" s="36"/>
      <c r="Z257" s="36"/>
      <c r="AA257" s="36"/>
      <c r="AB257" s="36"/>
      <c r="AC257" s="36"/>
      <c r="AD257" s="36"/>
      <c r="AE257" s="36"/>
      <c r="AR257" s="186" t="s">
        <v>135</v>
      </c>
      <c r="AT257" s="186" t="s">
        <v>130</v>
      </c>
      <c r="AU257" s="186" t="s">
        <v>90</v>
      </c>
      <c r="AY257" s="19" t="s">
        <v>127</v>
      </c>
      <c r="BE257" s="187">
        <f>IF(N257="základní",J257,0)</f>
        <v>0</v>
      </c>
      <c r="BF257" s="187">
        <f>IF(N257="snížená",J257,0)</f>
        <v>0</v>
      </c>
      <c r="BG257" s="187">
        <f>IF(N257="zákl. přenesená",J257,0)</f>
        <v>0</v>
      </c>
      <c r="BH257" s="187">
        <f>IF(N257="sníž. přenesená",J257,0)</f>
        <v>0</v>
      </c>
      <c r="BI257" s="187">
        <f>IF(N257="nulová",J257,0)</f>
        <v>0</v>
      </c>
      <c r="BJ257" s="19" t="s">
        <v>90</v>
      </c>
      <c r="BK257" s="187">
        <f>ROUND(I257*H257,2)</f>
        <v>0</v>
      </c>
      <c r="BL257" s="19" t="s">
        <v>135</v>
      </c>
      <c r="BM257" s="186" t="s">
        <v>368</v>
      </c>
    </row>
    <row r="258" spans="1:65" s="13" customFormat="1">
      <c r="B258" s="193"/>
      <c r="C258" s="194"/>
      <c r="D258" s="188" t="s">
        <v>142</v>
      </c>
      <c r="E258" s="195" t="s">
        <v>19</v>
      </c>
      <c r="F258" s="196" t="s">
        <v>341</v>
      </c>
      <c r="G258" s="194"/>
      <c r="H258" s="197">
        <v>163.5</v>
      </c>
      <c r="I258" s="198"/>
      <c r="J258" s="194"/>
      <c r="K258" s="194"/>
      <c r="L258" s="199"/>
      <c r="M258" s="200"/>
      <c r="N258" s="201"/>
      <c r="O258" s="201"/>
      <c r="P258" s="201"/>
      <c r="Q258" s="201"/>
      <c r="R258" s="201"/>
      <c r="S258" s="201"/>
      <c r="T258" s="202"/>
      <c r="AT258" s="203" t="s">
        <v>142</v>
      </c>
      <c r="AU258" s="203" t="s">
        <v>90</v>
      </c>
      <c r="AV258" s="13" t="s">
        <v>90</v>
      </c>
      <c r="AW258" s="13" t="s">
        <v>33</v>
      </c>
      <c r="AX258" s="13" t="s">
        <v>82</v>
      </c>
      <c r="AY258" s="203" t="s">
        <v>127</v>
      </c>
    </row>
    <row r="259" spans="1:65" s="2" customFormat="1" ht="24.2" customHeight="1">
      <c r="A259" s="36"/>
      <c r="B259" s="37"/>
      <c r="C259" s="175" t="s">
        <v>369</v>
      </c>
      <c r="D259" s="175" t="s">
        <v>130</v>
      </c>
      <c r="E259" s="176" t="s">
        <v>370</v>
      </c>
      <c r="F259" s="177" t="s">
        <v>371</v>
      </c>
      <c r="G259" s="178" t="s">
        <v>151</v>
      </c>
      <c r="H259" s="179">
        <v>15</v>
      </c>
      <c r="I259" s="180"/>
      <c r="J259" s="181">
        <f>ROUND(I259*H259,2)</f>
        <v>0</v>
      </c>
      <c r="K259" s="177" t="s">
        <v>134</v>
      </c>
      <c r="L259" s="41"/>
      <c r="M259" s="182" t="s">
        <v>19</v>
      </c>
      <c r="N259" s="183" t="s">
        <v>46</v>
      </c>
      <c r="O259" s="66"/>
      <c r="P259" s="184">
        <f>O259*H259</f>
        <v>0</v>
      </c>
      <c r="Q259" s="184">
        <v>0</v>
      </c>
      <c r="R259" s="184">
        <f>Q259*H259</f>
        <v>0</v>
      </c>
      <c r="S259" s="184">
        <v>0</v>
      </c>
      <c r="T259" s="185">
        <f>S259*H259</f>
        <v>0</v>
      </c>
      <c r="U259" s="36"/>
      <c r="V259" s="36"/>
      <c r="W259" s="36"/>
      <c r="X259" s="36"/>
      <c r="Y259" s="36"/>
      <c r="Z259" s="36"/>
      <c r="AA259" s="36"/>
      <c r="AB259" s="36"/>
      <c r="AC259" s="36"/>
      <c r="AD259" s="36"/>
      <c r="AE259" s="36"/>
      <c r="AR259" s="186" t="s">
        <v>135</v>
      </c>
      <c r="AT259" s="186" t="s">
        <v>130</v>
      </c>
      <c r="AU259" s="186" t="s">
        <v>90</v>
      </c>
      <c r="AY259" s="19" t="s">
        <v>127</v>
      </c>
      <c r="BE259" s="187">
        <f>IF(N259="základní",J259,0)</f>
        <v>0</v>
      </c>
      <c r="BF259" s="187">
        <f>IF(N259="snížená",J259,0)</f>
        <v>0</v>
      </c>
      <c r="BG259" s="187">
        <f>IF(N259="zákl. přenesená",J259,0)</f>
        <v>0</v>
      </c>
      <c r="BH259" s="187">
        <f>IF(N259="sníž. přenesená",J259,0)</f>
        <v>0</v>
      </c>
      <c r="BI259" s="187">
        <f>IF(N259="nulová",J259,0)</f>
        <v>0</v>
      </c>
      <c r="BJ259" s="19" t="s">
        <v>90</v>
      </c>
      <c r="BK259" s="187">
        <f>ROUND(I259*H259,2)</f>
        <v>0</v>
      </c>
      <c r="BL259" s="19" t="s">
        <v>135</v>
      </c>
      <c r="BM259" s="186" t="s">
        <v>372</v>
      </c>
    </row>
    <row r="260" spans="1:65" s="2" customFormat="1" ht="29.25">
      <c r="A260" s="36"/>
      <c r="B260" s="37"/>
      <c r="C260" s="38"/>
      <c r="D260" s="188" t="s">
        <v>140</v>
      </c>
      <c r="E260" s="38"/>
      <c r="F260" s="189" t="s">
        <v>373</v>
      </c>
      <c r="G260" s="38"/>
      <c r="H260" s="38"/>
      <c r="I260" s="190"/>
      <c r="J260" s="38"/>
      <c r="K260" s="38"/>
      <c r="L260" s="41"/>
      <c r="M260" s="191"/>
      <c r="N260" s="192"/>
      <c r="O260" s="66"/>
      <c r="P260" s="66"/>
      <c r="Q260" s="66"/>
      <c r="R260" s="66"/>
      <c r="S260" s="66"/>
      <c r="T260" s="67"/>
      <c r="U260" s="36"/>
      <c r="V260" s="36"/>
      <c r="W260" s="36"/>
      <c r="X260" s="36"/>
      <c r="Y260" s="36"/>
      <c r="Z260" s="36"/>
      <c r="AA260" s="36"/>
      <c r="AB260" s="36"/>
      <c r="AC260" s="36"/>
      <c r="AD260" s="36"/>
      <c r="AE260" s="36"/>
      <c r="AT260" s="19" t="s">
        <v>140</v>
      </c>
      <c r="AU260" s="19" t="s">
        <v>90</v>
      </c>
    </row>
    <row r="261" spans="1:65" s="2" customFormat="1" ht="14.45" customHeight="1">
      <c r="A261" s="36"/>
      <c r="B261" s="37"/>
      <c r="C261" s="175" t="s">
        <v>374</v>
      </c>
      <c r="D261" s="175" t="s">
        <v>130</v>
      </c>
      <c r="E261" s="176" t="s">
        <v>375</v>
      </c>
      <c r="F261" s="177" t="s">
        <v>376</v>
      </c>
      <c r="G261" s="178" t="s">
        <v>151</v>
      </c>
      <c r="H261" s="179">
        <v>366</v>
      </c>
      <c r="I261" s="180"/>
      <c r="J261" s="181">
        <f>ROUND(I261*H261,2)</f>
        <v>0</v>
      </c>
      <c r="K261" s="177" t="s">
        <v>134</v>
      </c>
      <c r="L261" s="41"/>
      <c r="M261" s="182" t="s">
        <v>19</v>
      </c>
      <c r="N261" s="183" t="s">
        <v>46</v>
      </c>
      <c r="O261" s="66"/>
      <c r="P261" s="184">
        <f>O261*H261</f>
        <v>0</v>
      </c>
      <c r="Q261" s="184">
        <v>0</v>
      </c>
      <c r="R261" s="184">
        <f>Q261*H261</f>
        <v>0</v>
      </c>
      <c r="S261" s="184">
        <v>0</v>
      </c>
      <c r="T261" s="185">
        <f>S261*H261</f>
        <v>0</v>
      </c>
      <c r="U261" s="36"/>
      <c r="V261" s="36"/>
      <c r="W261" s="36"/>
      <c r="X261" s="36"/>
      <c r="Y261" s="36"/>
      <c r="Z261" s="36"/>
      <c r="AA261" s="36"/>
      <c r="AB261" s="36"/>
      <c r="AC261" s="36"/>
      <c r="AD261" s="36"/>
      <c r="AE261" s="36"/>
      <c r="AR261" s="186" t="s">
        <v>135</v>
      </c>
      <c r="AT261" s="186" t="s">
        <v>130</v>
      </c>
      <c r="AU261" s="186" t="s">
        <v>90</v>
      </c>
      <c r="AY261" s="19" t="s">
        <v>127</v>
      </c>
      <c r="BE261" s="187">
        <f>IF(N261="základní",J261,0)</f>
        <v>0</v>
      </c>
      <c r="BF261" s="187">
        <f>IF(N261="snížená",J261,0)</f>
        <v>0</v>
      </c>
      <c r="BG261" s="187">
        <f>IF(N261="zákl. přenesená",J261,0)</f>
        <v>0</v>
      </c>
      <c r="BH261" s="187">
        <f>IF(N261="sníž. přenesená",J261,0)</f>
        <v>0</v>
      </c>
      <c r="BI261" s="187">
        <f>IF(N261="nulová",J261,0)</f>
        <v>0</v>
      </c>
      <c r="BJ261" s="19" t="s">
        <v>90</v>
      </c>
      <c r="BK261" s="187">
        <f>ROUND(I261*H261,2)</f>
        <v>0</v>
      </c>
      <c r="BL261" s="19" t="s">
        <v>135</v>
      </c>
      <c r="BM261" s="186" t="s">
        <v>377</v>
      </c>
    </row>
    <row r="262" spans="1:65" s="2" customFormat="1" ht="29.25">
      <c r="A262" s="36"/>
      <c r="B262" s="37"/>
      <c r="C262" s="38"/>
      <c r="D262" s="188" t="s">
        <v>140</v>
      </c>
      <c r="E262" s="38"/>
      <c r="F262" s="189" t="s">
        <v>373</v>
      </c>
      <c r="G262" s="38"/>
      <c r="H262" s="38"/>
      <c r="I262" s="190"/>
      <c r="J262" s="38"/>
      <c r="K262" s="38"/>
      <c r="L262" s="41"/>
      <c r="M262" s="191"/>
      <c r="N262" s="192"/>
      <c r="O262" s="66"/>
      <c r="P262" s="66"/>
      <c r="Q262" s="66"/>
      <c r="R262" s="66"/>
      <c r="S262" s="66"/>
      <c r="T262" s="67"/>
      <c r="U262" s="36"/>
      <c r="V262" s="36"/>
      <c r="W262" s="36"/>
      <c r="X262" s="36"/>
      <c r="Y262" s="36"/>
      <c r="Z262" s="36"/>
      <c r="AA262" s="36"/>
      <c r="AB262" s="36"/>
      <c r="AC262" s="36"/>
      <c r="AD262" s="36"/>
      <c r="AE262" s="36"/>
      <c r="AT262" s="19" t="s">
        <v>140</v>
      </c>
      <c r="AU262" s="19" t="s">
        <v>90</v>
      </c>
    </row>
    <row r="263" spans="1:65" s="13" customFormat="1">
      <c r="B263" s="193"/>
      <c r="C263" s="194"/>
      <c r="D263" s="188" t="s">
        <v>142</v>
      </c>
      <c r="E263" s="194"/>
      <c r="F263" s="196" t="s">
        <v>378</v>
      </c>
      <c r="G263" s="194"/>
      <c r="H263" s="197">
        <v>366</v>
      </c>
      <c r="I263" s="198"/>
      <c r="J263" s="194"/>
      <c r="K263" s="194"/>
      <c r="L263" s="199"/>
      <c r="M263" s="200"/>
      <c r="N263" s="201"/>
      <c r="O263" s="201"/>
      <c r="P263" s="201"/>
      <c r="Q263" s="201"/>
      <c r="R263" s="201"/>
      <c r="S263" s="201"/>
      <c r="T263" s="202"/>
      <c r="AT263" s="203" t="s">
        <v>142</v>
      </c>
      <c r="AU263" s="203" t="s">
        <v>90</v>
      </c>
      <c r="AV263" s="13" t="s">
        <v>90</v>
      </c>
      <c r="AW263" s="13" t="s">
        <v>4</v>
      </c>
      <c r="AX263" s="13" t="s">
        <v>82</v>
      </c>
      <c r="AY263" s="203" t="s">
        <v>127</v>
      </c>
    </row>
    <row r="264" spans="1:65" s="2" customFormat="1" ht="24.2" customHeight="1">
      <c r="A264" s="36"/>
      <c r="B264" s="37"/>
      <c r="C264" s="175" t="s">
        <v>379</v>
      </c>
      <c r="D264" s="175" t="s">
        <v>130</v>
      </c>
      <c r="E264" s="176" t="s">
        <v>380</v>
      </c>
      <c r="F264" s="177" t="s">
        <v>381</v>
      </c>
      <c r="G264" s="178" t="s">
        <v>151</v>
      </c>
      <c r="H264" s="179">
        <v>15</v>
      </c>
      <c r="I264" s="180"/>
      <c r="J264" s="181">
        <f>ROUND(I264*H264,2)</f>
        <v>0</v>
      </c>
      <c r="K264" s="177" t="s">
        <v>134</v>
      </c>
      <c r="L264" s="41"/>
      <c r="M264" s="182" t="s">
        <v>19</v>
      </c>
      <c r="N264" s="183" t="s">
        <v>46</v>
      </c>
      <c r="O264" s="66"/>
      <c r="P264" s="184">
        <f>O264*H264</f>
        <v>0</v>
      </c>
      <c r="Q264" s="184">
        <v>0</v>
      </c>
      <c r="R264" s="184">
        <f>Q264*H264</f>
        <v>0</v>
      </c>
      <c r="S264" s="184">
        <v>0</v>
      </c>
      <c r="T264" s="185">
        <f>S264*H264</f>
        <v>0</v>
      </c>
      <c r="U264" s="36"/>
      <c r="V264" s="36"/>
      <c r="W264" s="36"/>
      <c r="X264" s="36"/>
      <c r="Y264" s="36"/>
      <c r="Z264" s="36"/>
      <c r="AA264" s="36"/>
      <c r="AB264" s="36"/>
      <c r="AC264" s="36"/>
      <c r="AD264" s="36"/>
      <c r="AE264" s="36"/>
      <c r="AR264" s="186" t="s">
        <v>135</v>
      </c>
      <c r="AT264" s="186" t="s">
        <v>130</v>
      </c>
      <c r="AU264" s="186" t="s">
        <v>90</v>
      </c>
      <c r="AY264" s="19" t="s">
        <v>127</v>
      </c>
      <c r="BE264" s="187">
        <f>IF(N264="základní",J264,0)</f>
        <v>0</v>
      </c>
      <c r="BF264" s="187">
        <f>IF(N264="snížená",J264,0)</f>
        <v>0</v>
      </c>
      <c r="BG264" s="187">
        <f>IF(N264="zákl. přenesená",J264,0)</f>
        <v>0</v>
      </c>
      <c r="BH264" s="187">
        <f>IF(N264="sníž. přenesená",J264,0)</f>
        <v>0</v>
      </c>
      <c r="BI264" s="187">
        <f>IF(N264="nulová",J264,0)</f>
        <v>0</v>
      </c>
      <c r="BJ264" s="19" t="s">
        <v>90</v>
      </c>
      <c r="BK264" s="187">
        <f>ROUND(I264*H264,2)</f>
        <v>0</v>
      </c>
      <c r="BL264" s="19" t="s">
        <v>135</v>
      </c>
      <c r="BM264" s="186" t="s">
        <v>382</v>
      </c>
    </row>
    <row r="265" spans="1:65" s="12" customFormat="1" ht="22.9" customHeight="1">
      <c r="B265" s="159"/>
      <c r="C265" s="160"/>
      <c r="D265" s="161" t="s">
        <v>73</v>
      </c>
      <c r="E265" s="173" t="s">
        <v>383</v>
      </c>
      <c r="F265" s="173" t="s">
        <v>384</v>
      </c>
      <c r="G265" s="160"/>
      <c r="H265" s="160"/>
      <c r="I265" s="163"/>
      <c r="J265" s="174">
        <f>BK265</f>
        <v>0</v>
      </c>
      <c r="K265" s="160"/>
      <c r="L265" s="165"/>
      <c r="M265" s="166"/>
      <c r="N265" s="167"/>
      <c r="O265" s="167"/>
      <c r="P265" s="168">
        <f>SUM(P266:P274)</f>
        <v>0</v>
      </c>
      <c r="Q265" s="167"/>
      <c r="R265" s="168">
        <f>SUM(R266:R274)</f>
        <v>0</v>
      </c>
      <c r="S265" s="167"/>
      <c r="T265" s="169">
        <f>SUM(T266:T274)</f>
        <v>0</v>
      </c>
      <c r="AR265" s="170" t="s">
        <v>82</v>
      </c>
      <c r="AT265" s="171" t="s">
        <v>73</v>
      </c>
      <c r="AU265" s="171" t="s">
        <v>82</v>
      </c>
      <c r="AY265" s="170" t="s">
        <v>127</v>
      </c>
      <c r="BK265" s="172">
        <f>SUM(BK266:BK274)</f>
        <v>0</v>
      </c>
    </row>
    <row r="266" spans="1:65" s="2" customFormat="1" ht="24.2" customHeight="1">
      <c r="A266" s="36"/>
      <c r="B266" s="37"/>
      <c r="C266" s="175" t="s">
        <v>385</v>
      </c>
      <c r="D266" s="175" t="s">
        <v>130</v>
      </c>
      <c r="E266" s="176" t="s">
        <v>386</v>
      </c>
      <c r="F266" s="177" t="s">
        <v>387</v>
      </c>
      <c r="G266" s="178" t="s">
        <v>388</v>
      </c>
      <c r="H266" s="179">
        <v>5.8000000000000003E-2</v>
      </c>
      <c r="I266" s="180"/>
      <c r="J266" s="181">
        <f>ROUND(I266*H266,2)</f>
        <v>0</v>
      </c>
      <c r="K266" s="177" t="s">
        <v>134</v>
      </c>
      <c r="L266" s="41"/>
      <c r="M266" s="182" t="s">
        <v>19</v>
      </c>
      <c r="N266" s="183" t="s">
        <v>46</v>
      </c>
      <c r="O266" s="66"/>
      <c r="P266" s="184">
        <f>O266*H266</f>
        <v>0</v>
      </c>
      <c r="Q266" s="184">
        <v>0</v>
      </c>
      <c r="R266" s="184">
        <f>Q266*H266</f>
        <v>0</v>
      </c>
      <c r="S266" s="184">
        <v>0</v>
      </c>
      <c r="T266" s="185">
        <f>S266*H266</f>
        <v>0</v>
      </c>
      <c r="U266" s="36"/>
      <c r="V266" s="36"/>
      <c r="W266" s="36"/>
      <c r="X266" s="36"/>
      <c r="Y266" s="36"/>
      <c r="Z266" s="36"/>
      <c r="AA266" s="36"/>
      <c r="AB266" s="36"/>
      <c r="AC266" s="36"/>
      <c r="AD266" s="36"/>
      <c r="AE266" s="36"/>
      <c r="AR266" s="186" t="s">
        <v>135</v>
      </c>
      <c r="AT266" s="186" t="s">
        <v>130</v>
      </c>
      <c r="AU266" s="186" t="s">
        <v>90</v>
      </c>
      <c r="AY266" s="19" t="s">
        <v>127</v>
      </c>
      <c r="BE266" s="187">
        <f>IF(N266="základní",J266,0)</f>
        <v>0</v>
      </c>
      <c r="BF266" s="187">
        <f>IF(N266="snížená",J266,0)</f>
        <v>0</v>
      </c>
      <c r="BG266" s="187">
        <f>IF(N266="zákl. přenesená",J266,0)</f>
        <v>0</v>
      </c>
      <c r="BH266" s="187">
        <f>IF(N266="sníž. přenesená",J266,0)</f>
        <v>0</v>
      </c>
      <c r="BI266" s="187">
        <f>IF(N266="nulová",J266,0)</f>
        <v>0</v>
      </c>
      <c r="BJ266" s="19" t="s">
        <v>90</v>
      </c>
      <c r="BK266" s="187">
        <f>ROUND(I266*H266,2)</f>
        <v>0</v>
      </c>
      <c r="BL266" s="19" t="s">
        <v>135</v>
      </c>
      <c r="BM266" s="186" t="s">
        <v>389</v>
      </c>
    </row>
    <row r="267" spans="1:65" s="2" customFormat="1" ht="107.25">
      <c r="A267" s="36"/>
      <c r="B267" s="37"/>
      <c r="C267" s="38"/>
      <c r="D267" s="188" t="s">
        <v>140</v>
      </c>
      <c r="E267" s="38"/>
      <c r="F267" s="189" t="s">
        <v>390</v>
      </c>
      <c r="G267" s="38"/>
      <c r="H267" s="38"/>
      <c r="I267" s="190"/>
      <c r="J267" s="38"/>
      <c r="K267" s="38"/>
      <c r="L267" s="41"/>
      <c r="M267" s="191"/>
      <c r="N267" s="192"/>
      <c r="O267" s="66"/>
      <c r="P267" s="66"/>
      <c r="Q267" s="66"/>
      <c r="R267" s="66"/>
      <c r="S267" s="66"/>
      <c r="T267" s="67"/>
      <c r="U267" s="36"/>
      <c r="V267" s="36"/>
      <c r="W267" s="36"/>
      <c r="X267" s="36"/>
      <c r="Y267" s="36"/>
      <c r="Z267" s="36"/>
      <c r="AA267" s="36"/>
      <c r="AB267" s="36"/>
      <c r="AC267" s="36"/>
      <c r="AD267" s="36"/>
      <c r="AE267" s="36"/>
      <c r="AT267" s="19" t="s">
        <v>140</v>
      </c>
      <c r="AU267" s="19" t="s">
        <v>90</v>
      </c>
    </row>
    <row r="268" spans="1:65" s="2" customFormat="1" ht="14.45" customHeight="1">
      <c r="A268" s="36"/>
      <c r="B268" s="37"/>
      <c r="C268" s="175" t="s">
        <v>391</v>
      </c>
      <c r="D268" s="175" t="s">
        <v>130</v>
      </c>
      <c r="E268" s="176" t="s">
        <v>392</v>
      </c>
      <c r="F268" s="177" t="s">
        <v>393</v>
      </c>
      <c r="G268" s="178" t="s">
        <v>388</v>
      </c>
      <c r="H268" s="179">
        <v>5.8000000000000003E-2</v>
      </c>
      <c r="I268" s="180"/>
      <c r="J268" s="181">
        <f>ROUND(I268*H268,2)</f>
        <v>0</v>
      </c>
      <c r="K268" s="177" t="s">
        <v>134</v>
      </c>
      <c r="L268" s="41"/>
      <c r="M268" s="182" t="s">
        <v>19</v>
      </c>
      <c r="N268" s="183" t="s">
        <v>46</v>
      </c>
      <c r="O268" s="66"/>
      <c r="P268" s="184">
        <f>O268*H268</f>
        <v>0</v>
      </c>
      <c r="Q268" s="184">
        <v>0</v>
      </c>
      <c r="R268" s="184">
        <f>Q268*H268</f>
        <v>0</v>
      </c>
      <c r="S268" s="184">
        <v>0</v>
      </c>
      <c r="T268" s="185">
        <f>S268*H268</f>
        <v>0</v>
      </c>
      <c r="U268" s="36"/>
      <c r="V268" s="36"/>
      <c r="W268" s="36"/>
      <c r="X268" s="36"/>
      <c r="Y268" s="36"/>
      <c r="Z268" s="36"/>
      <c r="AA268" s="36"/>
      <c r="AB268" s="36"/>
      <c r="AC268" s="36"/>
      <c r="AD268" s="36"/>
      <c r="AE268" s="36"/>
      <c r="AR268" s="186" t="s">
        <v>135</v>
      </c>
      <c r="AT268" s="186" t="s">
        <v>130</v>
      </c>
      <c r="AU268" s="186" t="s">
        <v>90</v>
      </c>
      <c r="AY268" s="19" t="s">
        <v>127</v>
      </c>
      <c r="BE268" s="187">
        <f>IF(N268="základní",J268,0)</f>
        <v>0</v>
      </c>
      <c r="BF268" s="187">
        <f>IF(N268="snížená",J268,0)</f>
        <v>0</v>
      </c>
      <c r="BG268" s="187">
        <f>IF(N268="zákl. přenesená",J268,0)</f>
        <v>0</v>
      </c>
      <c r="BH268" s="187">
        <f>IF(N268="sníž. přenesená",J268,0)</f>
        <v>0</v>
      </c>
      <c r="BI268" s="187">
        <f>IF(N268="nulová",J268,0)</f>
        <v>0</v>
      </c>
      <c r="BJ268" s="19" t="s">
        <v>90</v>
      </c>
      <c r="BK268" s="187">
        <f>ROUND(I268*H268,2)</f>
        <v>0</v>
      </c>
      <c r="BL268" s="19" t="s">
        <v>135</v>
      </c>
      <c r="BM268" s="186" t="s">
        <v>394</v>
      </c>
    </row>
    <row r="269" spans="1:65" s="2" customFormat="1" ht="58.5">
      <c r="A269" s="36"/>
      <c r="B269" s="37"/>
      <c r="C269" s="38"/>
      <c r="D269" s="188" t="s">
        <v>140</v>
      </c>
      <c r="E269" s="38"/>
      <c r="F269" s="189" t="s">
        <v>395</v>
      </c>
      <c r="G269" s="38"/>
      <c r="H269" s="38"/>
      <c r="I269" s="190"/>
      <c r="J269" s="38"/>
      <c r="K269" s="38"/>
      <c r="L269" s="41"/>
      <c r="M269" s="191"/>
      <c r="N269" s="192"/>
      <c r="O269" s="66"/>
      <c r="P269" s="66"/>
      <c r="Q269" s="66"/>
      <c r="R269" s="66"/>
      <c r="S269" s="66"/>
      <c r="T269" s="67"/>
      <c r="U269" s="36"/>
      <c r="V269" s="36"/>
      <c r="W269" s="36"/>
      <c r="X269" s="36"/>
      <c r="Y269" s="36"/>
      <c r="Z269" s="36"/>
      <c r="AA269" s="36"/>
      <c r="AB269" s="36"/>
      <c r="AC269" s="36"/>
      <c r="AD269" s="36"/>
      <c r="AE269" s="36"/>
      <c r="AT269" s="19" t="s">
        <v>140</v>
      </c>
      <c r="AU269" s="19" t="s">
        <v>90</v>
      </c>
    </row>
    <row r="270" spans="1:65" s="2" customFormat="1" ht="24.2" customHeight="1">
      <c r="A270" s="36"/>
      <c r="B270" s="37"/>
      <c r="C270" s="175" t="s">
        <v>396</v>
      </c>
      <c r="D270" s="175" t="s">
        <v>130</v>
      </c>
      <c r="E270" s="176" t="s">
        <v>397</v>
      </c>
      <c r="F270" s="177" t="s">
        <v>398</v>
      </c>
      <c r="G270" s="178" t="s">
        <v>388</v>
      </c>
      <c r="H270" s="179">
        <v>0.52200000000000002</v>
      </c>
      <c r="I270" s="180"/>
      <c r="J270" s="181">
        <f>ROUND(I270*H270,2)</f>
        <v>0</v>
      </c>
      <c r="K270" s="177" t="s">
        <v>134</v>
      </c>
      <c r="L270" s="41"/>
      <c r="M270" s="182" t="s">
        <v>19</v>
      </c>
      <c r="N270" s="183" t="s">
        <v>46</v>
      </c>
      <c r="O270" s="66"/>
      <c r="P270" s="184">
        <f>O270*H270</f>
        <v>0</v>
      </c>
      <c r="Q270" s="184">
        <v>0</v>
      </c>
      <c r="R270" s="184">
        <f>Q270*H270</f>
        <v>0</v>
      </c>
      <c r="S270" s="184">
        <v>0</v>
      </c>
      <c r="T270" s="185">
        <f>S270*H270</f>
        <v>0</v>
      </c>
      <c r="U270" s="36"/>
      <c r="V270" s="36"/>
      <c r="W270" s="36"/>
      <c r="X270" s="36"/>
      <c r="Y270" s="36"/>
      <c r="Z270" s="36"/>
      <c r="AA270" s="36"/>
      <c r="AB270" s="36"/>
      <c r="AC270" s="36"/>
      <c r="AD270" s="36"/>
      <c r="AE270" s="36"/>
      <c r="AR270" s="186" t="s">
        <v>135</v>
      </c>
      <c r="AT270" s="186" t="s">
        <v>130</v>
      </c>
      <c r="AU270" s="186" t="s">
        <v>90</v>
      </c>
      <c r="AY270" s="19" t="s">
        <v>127</v>
      </c>
      <c r="BE270" s="187">
        <f>IF(N270="základní",J270,0)</f>
        <v>0</v>
      </c>
      <c r="BF270" s="187">
        <f>IF(N270="snížená",J270,0)</f>
        <v>0</v>
      </c>
      <c r="BG270" s="187">
        <f>IF(N270="zákl. přenesená",J270,0)</f>
        <v>0</v>
      </c>
      <c r="BH270" s="187">
        <f>IF(N270="sníž. přenesená",J270,0)</f>
        <v>0</v>
      </c>
      <c r="BI270" s="187">
        <f>IF(N270="nulová",J270,0)</f>
        <v>0</v>
      </c>
      <c r="BJ270" s="19" t="s">
        <v>90</v>
      </c>
      <c r="BK270" s="187">
        <f>ROUND(I270*H270,2)</f>
        <v>0</v>
      </c>
      <c r="BL270" s="19" t="s">
        <v>135</v>
      </c>
      <c r="BM270" s="186" t="s">
        <v>399</v>
      </c>
    </row>
    <row r="271" spans="1:65" s="2" customFormat="1" ht="58.5">
      <c r="A271" s="36"/>
      <c r="B271" s="37"/>
      <c r="C271" s="38"/>
      <c r="D271" s="188" t="s">
        <v>140</v>
      </c>
      <c r="E271" s="38"/>
      <c r="F271" s="189" t="s">
        <v>395</v>
      </c>
      <c r="G271" s="38"/>
      <c r="H271" s="38"/>
      <c r="I271" s="190"/>
      <c r="J271" s="38"/>
      <c r="K271" s="38"/>
      <c r="L271" s="41"/>
      <c r="M271" s="191"/>
      <c r="N271" s="192"/>
      <c r="O271" s="66"/>
      <c r="P271" s="66"/>
      <c r="Q271" s="66"/>
      <c r="R271" s="66"/>
      <c r="S271" s="66"/>
      <c r="T271" s="67"/>
      <c r="U271" s="36"/>
      <c r="V271" s="36"/>
      <c r="W271" s="36"/>
      <c r="X271" s="36"/>
      <c r="Y271" s="36"/>
      <c r="Z271" s="36"/>
      <c r="AA271" s="36"/>
      <c r="AB271" s="36"/>
      <c r="AC271" s="36"/>
      <c r="AD271" s="36"/>
      <c r="AE271" s="36"/>
      <c r="AT271" s="19" t="s">
        <v>140</v>
      </c>
      <c r="AU271" s="19" t="s">
        <v>90</v>
      </c>
    </row>
    <row r="272" spans="1:65" s="13" customFormat="1">
      <c r="B272" s="193"/>
      <c r="C272" s="194"/>
      <c r="D272" s="188" t="s">
        <v>142</v>
      </c>
      <c r="E272" s="194"/>
      <c r="F272" s="196" t="s">
        <v>400</v>
      </c>
      <c r="G272" s="194"/>
      <c r="H272" s="197">
        <v>0.52200000000000002</v>
      </c>
      <c r="I272" s="198"/>
      <c r="J272" s="194"/>
      <c r="K272" s="194"/>
      <c r="L272" s="199"/>
      <c r="M272" s="200"/>
      <c r="N272" s="201"/>
      <c r="O272" s="201"/>
      <c r="P272" s="201"/>
      <c r="Q272" s="201"/>
      <c r="R272" s="201"/>
      <c r="S272" s="201"/>
      <c r="T272" s="202"/>
      <c r="AT272" s="203" t="s">
        <v>142</v>
      </c>
      <c r="AU272" s="203" t="s">
        <v>90</v>
      </c>
      <c r="AV272" s="13" t="s">
        <v>90</v>
      </c>
      <c r="AW272" s="13" t="s">
        <v>4</v>
      </c>
      <c r="AX272" s="13" t="s">
        <v>82</v>
      </c>
      <c r="AY272" s="203" t="s">
        <v>127</v>
      </c>
    </row>
    <row r="273" spans="1:65" s="2" customFormat="1" ht="24.2" customHeight="1">
      <c r="A273" s="36"/>
      <c r="B273" s="37"/>
      <c r="C273" s="175" t="s">
        <v>401</v>
      </c>
      <c r="D273" s="175" t="s">
        <v>130</v>
      </c>
      <c r="E273" s="176" t="s">
        <v>402</v>
      </c>
      <c r="F273" s="177" t="s">
        <v>403</v>
      </c>
      <c r="G273" s="178" t="s">
        <v>388</v>
      </c>
      <c r="H273" s="179">
        <v>5.8000000000000003E-2</v>
      </c>
      <c r="I273" s="180"/>
      <c r="J273" s="181">
        <f>ROUND(I273*H273,2)</f>
        <v>0</v>
      </c>
      <c r="K273" s="177" t="s">
        <v>134</v>
      </c>
      <c r="L273" s="41"/>
      <c r="M273" s="182" t="s">
        <v>19</v>
      </c>
      <c r="N273" s="183" t="s">
        <v>46</v>
      </c>
      <c r="O273" s="66"/>
      <c r="P273" s="184">
        <f>O273*H273</f>
        <v>0</v>
      </c>
      <c r="Q273" s="184">
        <v>0</v>
      </c>
      <c r="R273" s="184">
        <f>Q273*H273</f>
        <v>0</v>
      </c>
      <c r="S273" s="184">
        <v>0</v>
      </c>
      <c r="T273" s="185">
        <f>S273*H273</f>
        <v>0</v>
      </c>
      <c r="U273" s="36"/>
      <c r="V273" s="36"/>
      <c r="W273" s="36"/>
      <c r="X273" s="36"/>
      <c r="Y273" s="36"/>
      <c r="Z273" s="36"/>
      <c r="AA273" s="36"/>
      <c r="AB273" s="36"/>
      <c r="AC273" s="36"/>
      <c r="AD273" s="36"/>
      <c r="AE273" s="36"/>
      <c r="AR273" s="186" t="s">
        <v>135</v>
      </c>
      <c r="AT273" s="186" t="s">
        <v>130</v>
      </c>
      <c r="AU273" s="186" t="s">
        <v>90</v>
      </c>
      <c r="AY273" s="19" t="s">
        <v>127</v>
      </c>
      <c r="BE273" s="187">
        <f>IF(N273="základní",J273,0)</f>
        <v>0</v>
      </c>
      <c r="BF273" s="187">
        <f>IF(N273="snížená",J273,0)</f>
        <v>0</v>
      </c>
      <c r="BG273" s="187">
        <f>IF(N273="zákl. přenesená",J273,0)</f>
        <v>0</v>
      </c>
      <c r="BH273" s="187">
        <f>IF(N273="sníž. přenesená",J273,0)</f>
        <v>0</v>
      </c>
      <c r="BI273" s="187">
        <f>IF(N273="nulová",J273,0)</f>
        <v>0</v>
      </c>
      <c r="BJ273" s="19" t="s">
        <v>90</v>
      </c>
      <c r="BK273" s="187">
        <f>ROUND(I273*H273,2)</f>
        <v>0</v>
      </c>
      <c r="BL273" s="19" t="s">
        <v>135</v>
      </c>
      <c r="BM273" s="186" t="s">
        <v>404</v>
      </c>
    </row>
    <row r="274" spans="1:65" s="2" customFormat="1" ht="58.5">
      <c r="A274" s="36"/>
      <c r="B274" s="37"/>
      <c r="C274" s="38"/>
      <c r="D274" s="188" t="s">
        <v>140</v>
      </c>
      <c r="E274" s="38"/>
      <c r="F274" s="189" t="s">
        <v>405</v>
      </c>
      <c r="G274" s="38"/>
      <c r="H274" s="38"/>
      <c r="I274" s="190"/>
      <c r="J274" s="38"/>
      <c r="K274" s="38"/>
      <c r="L274" s="41"/>
      <c r="M274" s="191"/>
      <c r="N274" s="192"/>
      <c r="O274" s="66"/>
      <c r="P274" s="66"/>
      <c r="Q274" s="66"/>
      <c r="R274" s="66"/>
      <c r="S274" s="66"/>
      <c r="T274" s="67"/>
      <c r="U274" s="36"/>
      <c r="V274" s="36"/>
      <c r="W274" s="36"/>
      <c r="X274" s="36"/>
      <c r="Y274" s="36"/>
      <c r="Z274" s="36"/>
      <c r="AA274" s="36"/>
      <c r="AB274" s="36"/>
      <c r="AC274" s="36"/>
      <c r="AD274" s="36"/>
      <c r="AE274" s="36"/>
      <c r="AT274" s="19" t="s">
        <v>140</v>
      </c>
      <c r="AU274" s="19" t="s">
        <v>90</v>
      </c>
    </row>
    <row r="275" spans="1:65" s="12" customFormat="1" ht="22.9" customHeight="1">
      <c r="B275" s="159"/>
      <c r="C275" s="160"/>
      <c r="D275" s="161" t="s">
        <v>73</v>
      </c>
      <c r="E275" s="173" t="s">
        <v>406</v>
      </c>
      <c r="F275" s="173" t="s">
        <v>407</v>
      </c>
      <c r="G275" s="160"/>
      <c r="H275" s="160"/>
      <c r="I275" s="163"/>
      <c r="J275" s="174">
        <f>BK275</f>
        <v>0</v>
      </c>
      <c r="K275" s="160"/>
      <c r="L275" s="165"/>
      <c r="M275" s="166"/>
      <c r="N275" s="167"/>
      <c r="O275" s="167"/>
      <c r="P275" s="168">
        <f>SUM(P276:P277)</f>
        <v>0</v>
      </c>
      <c r="Q275" s="167"/>
      <c r="R275" s="168">
        <f>SUM(R276:R277)</f>
        <v>0</v>
      </c>
      <c r="S275" s="167"/>
      <c r="T275" s="169">
        <f>SUM(T276:T277)</f>
        <v>0</v>
      </c>
      <c r="AR275" s="170" t="s">
        <v>82</v>
      </c>
      <c r="AT275" s="171" t="s">
        <v>73</v>
      </c>
      <c r="AU275" s="171" t="s">
        <v>82</v>
      </c>
      <c r="AY275" s="170" t="s">
        <v>127</v>
      </c>
      <c r="BK275" s="172">
        <f>SUM(BK276:BK277)</f>
        <v>0</v>
      </c>
    </row>
    <row r="276" spans="1:65" s="2" customFormat="1" ht="24.2" customHeight="1">
      <c r="A276" s="36"/>
      <c r="B276" s="37"/>
      <c r="C276" s="175" t="s">
        <v>408</v>
      </c>
      <c r="D276" s="175" t="s">
        <v>130</v>
      </c>
      <c r="E276" s="176" t="s">
        <v>409</v>
      </c>
      <c r="F276" s="177" t="s">
        <v>410</v>
      </c>
      <c r="G276" s="178" t="s">
        <v>388</v>
      </c>
      <c r="H276" s="179">
        <v>4.0629999999999997</v>
      </c>
      <c r="I276" s="180"/>
      <c r="J276" s="181">
        <f>ROUND(I276*H276,2)</f>
        <v>0</v>
      </c>
      <c r="K276" s="177" t="s">
        <v>134</v>
      </c>
      <c r="L276" s="41"/>
      <c r="M276" s="182" t="s">
        <v>19</v>
      </c>
      <c r="N276" s="183" t="s">
        <v>46</v>
      </c>
      <c r="O276" s="66"/>
      <c r="P276" s="184">
        <f>O276*H276</f>
        <v>0</v>
      </c>
      <c r="Q276" s="184">
        <v>0</v>
      </c>
      <c r="R276" s="184">
        <f>Q276*H276</f>
        <v>0</v>
      </c>
      <c r="S276" s="184">
        <v>0</v>
      </c>
      <c r="T276" s="185">
        <f>S276*H276</f>
        <v>0</v>
      </c>
      <c r="U276" s="36"/>
      <c r="V276" s="36"/>
      <c r="W276" s="36"/>
      <c r="X276" s="36"/>
      <c r="Y276" s="36"/>
      <c r="Z276" s="36"/>
      <c r="AA276" s="36"/>
      <c r="AB276" s="36"/>
      <c r="AC276" s="36"/>
      <c r="AD276" s="36"/>
      <c r="AE276" s="36"/>
      <c r="AR276" s="186" t="s">
        <v>135</v>
      </c>
      <c r="AT276" s="186" t="s">
        <v>130</v>
      </c>
      <c r="AU276" s="186" t="s">
        <v>90</v>
      </c>
      <c r="AY276" s="19" t="s">
        <v>127</v>
      </c>
      <c r="BE276" s="187">
        <f>IF(N276="základní",J276,0)</f>
        <v>0</v>
      </c>
      <c r="BF276" s="187">
        <f>IF(N276="snížená",J276,0)</f>
        <v>0</v>
      </c>
      <c r="BG276" s="187">
        <f>IF(N276="zákl. přenesená",J276,0)</f>
        <v>0</v>
      </c>
      <c r="BH276" s="187">
        <f>IF(N276="sníž. přenesená",J276,0)</f>
        <v>0</v>
      </c>
      <c r="BI276" s="187">
        <f>IF(N276="nulová",J276,0)</f>
        <v>0</v>
      </c>
      <c r="BJ276" s="19" t="s">
        <v>90</v>
      </c>
      <c r="BK276" s="187">
        <f>ROUND(I276*H276,2)</f>
        <v>0</v>
      </c>
      <c r="BL276" s="19" t="s">
        <v>135</v>
      </c>
      <c r="BM276" s="186" t="s">
        <v>411</v>
      </c>
    </row>
    <row r="277" spans="1:65" s="2" customFormat="1" ht="58.5">
      <c r="A277" s="36"/>
      <c r="B277" s="37"/>
      <c r="C277" s="38"/>
      <c r="D277" s="188" t="s">
        <v>140</v>
      </c>
      <c r="E277" s="38"/>
      <c r="F277" s="189" t="s">
        <v>412</v>
      </c>
      <c r="G277" s="38"/>
      <c r="H277" s="38"/>
      <c r="I277" s="190"/>
      <c r="J277" s="38"/>
      <c r="K277" s="38"/>
      <c r="L277" s="41"/>
      <c r="M277" s="191"/>
      <c r="N277" s="192"/>
      <c r="O277" s="66"/>
      <c r="P277" s="66"/>
      <c r="Q277" s="66"/>
      <c r="R277" s="66"/>
      <c r="S277" s="66"/>
      <c r="T277" s="67"/>
      <c r="U277" s="36"/>
      <c r="V277" s="36"/>
      <c r="W277" s="36"/>
      <c r="X277" s="36"/>
      <c r="Y277" s="36"/>
      <c r="Z277" s="36"/>
      <c r="AA277" s="36"/>
      <c r="AB277" s="36"/>
      <c r="AC277" s="36"/>
      <c r="AD277" s="36"/>
      <c r="AE277" s="36"/>
      <c r="AT277" s="19" t="s">
        <v>140</v>
      </c>
      <c r="AU277" s="19" t="s">
        <v>90</v>
      </c>
    </row>
    <row r="278" spans="1:65" s="12" customFormat="1" ht="25.9" customHeight="1">
      <c r="B278" s="159"/>
      <c r="C278" s="160"/>
      <c r="D278" s="161" t="s">
        <v>73</v>
      </c>
      <c r="E278" s="162" t="s">
        <v>413</v>
      </c>
      <c r="F278" s="162" t="s">
        <v>414</v>
      </c>
      <c r="G278" s="160"/>
      <c r="H278" s="160"/>
      <c r="I278" s="163"/>
      <c r="J278" s="164">
        <f>BK278</f>
        <v>0</v>
      </c>
      <c r="K278" s="160"/>
      <c r="L278" s="165"/>
      <c r="M278" s="166"/>
      <c r="N278" s="167"/>
      <c r="O278" s="167"/>
      <c r="P278" s="168">
        <f>P279+P299+P311</f>
        <v>0</v>
      </c>
      <c r="Q278" s="167"/>
      <c r="R278" s="168">
        <f>R279+R299+R311</f>
        <v>7.5550249999999999E-2</v>
      </c>
      <c r="S278" s="167"/>
      <c r="T278" s="169">
        <f>T279+T299+T311</f>
        <v>5.7509000000000005E-2</v>
      </c>
      <c r="AR278" s="170" t="s">
        <v>90</v>
      </c>
      <c r="AT278" s="171" t="s">
        <v>73</v>
      </c>
      <c r="AU278" s="171" t="s">
        <v>74</v>
      </c>
      <c r="AY278" s="170" t="s">
        <v>127</v>
      </c>
      <c r="BK278" s="172">
        <f>BK279+BK299+BK311</f>
        <v>0</v>
      </c>
    </row>
    <row r="279" spans="1:65" s="12" customFormat="1" ht="22.9" customHeight="1">
      <c r="B279" s="159"/>
      <c r="C279" s="160"/>
      <c r="D279" s="161" t="s">
        <v>73</v>
      </c>
      <c r="E279" s="173" t="s">
        <v>415</v>
      </c>
      <c r="F279" s="173" t="s">
        <v>416</v>
      </c>
      <c r="G279" s="160"/>
      <c r="H279" s="160"/>
      <c r="I279" s="163"/>
      <c r="J279" s="174">
        <f>BK279</f>
        <v>0</v>
      </c>
      <c r="K279" s="160"/>
      <c r="L279" s="165"/>
      <c r="M279" s="166"/>
      <c r="N279" s="167"/>
      <c r="O279" s="167"/>
      <c r="P279" s="168">
        <f>SUM(P280:P298)</f>
        <v>0</v>
      </c>
      <c r="Q279" s="167"/>
      <c r="R279" s="168">
        <f>SUM(R280:R298)</f>
        <v>7.3303999999999994E-2</v>
      </c>
      <c r="S279" s="167"/>
      <c r="T279" s="169">
        <f>SUM(T280:T298)</f>
        <v>3.1709000000000001E-2</v>
      </c>
      <c r="AR279" s="170" t="s">
        <v>90</v>
      </c>
      <c r="AT279" s="171" t="s">
        <v>73</v>
      </c>
      <c r="AU279" s="171" t="s">
        <v>82</v>
      </c>
      <c r="AY279" s="170" t="s">
        <v>127</v>
      </c>
      <c r="BK279" s="172">
        <f>SUM(BK280:BK298)</f>
        <v>0</v>
      </c>
    </row>
    <row r="280" spans="1:65" s="2" customFormat="1" ht="14.45" customHeight="1">
      <c r="A280" s="36"/>
      <c r="B280" s="37"/>
      <c r="C280" s="175" t="s">
        <v>417</v>
      </c>
      <c r="D280" s="175" t="s">
        <v>130</v>
      </c>
      <c r="E280" s="176" t="s">
        <v>418</v>
      </c>
      <c r="F280" s="177" t="s">
        <v>419</v>
      </c>
      <c r="G280" s="178" t="s">
        <v>151</v>
      </c>
      <c r="H280" s="179">
        <v>16</v>
      </c>
      <c r="I280" s="180"/>
      <c r="J280" s="181">
        <f>ROUND(I280*H280,2)</f>
        <v>0</v>
      </c>
      <c r="K280" s="177" t="s">
        <v>134</v>
      </c>
      <c r="L280" s="41"/>
      <c r="M280" s="182" t="s">
        <v>19</v>
      </c>
      <c r="N280" s="183" t="s">
        <v>46</v>
      </c>
      <c r="O280" s="66"/>
      <c r="P280" s="184">
        <f>O280*H280</f>
        <v>0</v>
      </c>
      <c r="Q280" s="184">
        <v>0</v>
      </c>
      <c r="R280" s="184">
        <f>Q280*H280</f>
        <v>0</v>
      </c>
      <c r="S280" s="184">
        <v>1.6999999999999999E-3</v>
      </c>
      <c r="T280" s="185">
        <f>S280*H280</f>
        <v>2.7199999999999998E-2</v>
      </c>
      <c r="U280" s="36"/>
      <c r="V280" s="36"/>
      <c r="W280" s="36"/>
      <c r="X280" s="36"/>
      <c r="Y280" s="36"/>
      <c r="Z280" s="36"/>
      <c r="AA280" s="36"/>
      <c r="AB280" s="36"/>
      <c r="AC280" s="36"/>
      <c r="AD280" s="36"/>
      <c r="AE280" s="36"/>
      <c r="AR280" s="186" t="s">
        <v>228</v>
      </c>
      <c r="AT280" s="186" t="s">
        <v>130</v>
      </c>
      <c r="AU280" s="186" t="s">
        <v>90</v>
      </c>
      <c r="AY280" s="19" t="s">
        <v>127</v>
      </c>
      <c r="BE280" s="187">
        <f>IF(N280="základní",J280,0)</f>
        <v>0</v>
      </c>
      <c r="BF280" s="187">
        <f>IF(N280="snížená",J280,0)</f>
        <v>0</v>
      </c>
      <c r="BG280" s="187">
        <f>IF(N280="zákl. přenesená",J280,0)</f>
        <v>0</v>
      </c>
      <c r="BH280" s="187">
        <f>IF(N280="sníž. přenesená",J280,0)</f>
        <v>0</v>
      </c>
      <c r="BI280" s="187">
        <f>IF(N280="nulová",J280,0)</f>
        <v>0</v>
      </c>
      <c r="BJ280" s="19" t="s">
        <v>90</v>
      </c>
      <c r="BK280" s="187">
        <f>ROUND(I280*H280,2)</f>
        <v>0</v>
      </c>
      <c r="BL280" s="19" t="s">
        <v>228</v>
      </c>
      <c r="BM280" s="186" t="s">
        <v>420</v>
      </c>
    </row>
    <row r="281" spans="1:65" s="13" customFormat="1">
      <c r="B281" s="193"/>
      <c r="C281" s="194"/>
      <c r="D281" s="188" t="s">
        <v>142</v>
      </c>
      <c r="E281" s="195" t="s">
        <v>19</v>
      </c>
      <c r="F281" s="196" t="s">
        <v>228</v>
      </c>
      <c r="G281" s="194"/>
      <c r="H281" s="197">
        <v>16</v>
      </c>
      <c r="I281" s="198"/>
      <c r="J281" s="194"/>
      <c r="K281" s="194"/>
      <c r="L281" s="199"/>
      <c r="M281" s="200"/>
      <c r="N281" s="201"/>
      <c r="O281" s="201"/>
      <c r="P281" s="201"/>
      <c r="Q281" s="201"/>
      <c r="R281" s="201"/>
      <c r="S281" s="201"/>
      <c r="T281" s="202"/>
      <c r="AT281" s="203" t="s">
        <v>142</v>
      </c>
      <c r="AU281" s="203" t="s">
        <v>90</v>
      </c>
      <c r="AV281" s="13" t="s">
        <v>90</v>
      </c>
      <c r="AW281" s="13" t="s">
        <v>33</v>
      </c>
      <c r="AX281" s="13" t="s">
        <v>82</v>
      </c>
      <c r="AY281" s="203" t="s">
        <v>127</v>
      </c>
    </row>
    <row r="282" spans="1:65" s="2" customFormat="1" ht="14.45" customHeight="1">
      <c r="A282" s="36"/>
      <c r="B282" s="37"/>
      <c r="C282" s="175" t="s">
        <v>421</v>
      </c>
      <c r="D282" s="175" t="s">
        <v>130</v>
      </c>
      <c r="E282" s="176" t="s">
        <v>422</v>
      </c>
      <c r="F282" s="177" t="s">
        <v>423</v>
      </c>
      <c r="G282" s="178" t="s">
        <v>151</v>
      </c>
      <c r="H282" s="179">
        <v>2.7</v>
      </c>
      <c r="I282" s="180"/>
      <c r="J282" s="181">
        <f>ROUND(I282*H282,2)</f>
        <v>0</v>
      </c>
      <c r="K282" s="177" t="s">
        <v>134</v>
      </c>
      <c r="L282" s="41"/>
      <c r="M282" s="182" t="s">
        <v>19</v>
      </c>
      <c r="N282" s="183" t="s">
        <v>46</v>
      </c>
      <c r="O282" s="66"/>
      <c r="P282" s="184">
        <f>O282*H282</f>
        <v>0</v>
      </c>
      <c r="Q282" s="184">
        <v>0</v>
      </c>
      <c r="R282" s="184">
        <f>Q282*H282</f>
        <v>0</v>
      </c>
      <c r="S282" s="184">
        <v>1.67E-3</v>
      </c>
      <c r="T282" s="185">
        <f>S282*H282</f>
        <v>4.509E-3</v>
      </c>
      <c r="U282" s="36"/>
      <c r="V282" s="36"/>
      <c r="W282" s="36"/>
      <c r="X282" s="36"/>
      <c r="Y282" s="36"/>
      <c r="Z282" s="36"/>
      <c r="AA282" s="36"/>
      <c r="AB282" s="36"/>
      <c r="AC282" s="36"/>
      <c r="AD282" s="36"/>
      <c r="AE282" s="36"/>
      <c r="AR282" s="186" t="s">
        <v>228</v>
      </c>
      <c r="AT282" s="186" t="s">
        <v>130</v>
      </c>
      <c r="AU282" s="186" t="s">
        <v>90</v>
      </c>
      <c r="AY282" s="19" t="s">
        <v>127</v>
      </c>
      <c r="BE282" s="187">
        <f>IF(N282="základní",J282,0)</f>
        <v>0</v>
      </c>
      <c r="BF282" s="187">
        <f>IF(N282="snížená",J282,0)</f>
        <v>0</v>
      </c>
      <c r="BG282" s="187">
        <f>IF(N282="zákl. přenesená",J282,0)</f>
        <v>0</v>
      </c>
      <c r="BH282" s="187">
        <f>IF(N282="sníž. přenesená",J282,0)</f>
        <v>0</v>
      </c>
      <c r="BI282" s="187">
        <f>IF(N282="nulová",J282,0)</f>
        <v>0</v>
      </c>
      <c r="BJ282" s="19" t="s">
        <v>90</v>
      </c>
      <c r="BK282" s="187">
        <f>ROUND(I282*H282,2)</f>
        <v>0</v>
      </c>
      <c r="BL282" s="19" t="s">
        <v>228</v>
      </c>
      <c r="BM282" s="186" t="s">
        <v>424</v>
      </c>
    </row>
    <row r="283" spans="1:65" s="13" customFormat="1">
      <c r="B283" s="193"/>
      <c r="C283" s="194"/>
      <c r="D283" s="188" t="s">
        <v>142</v>
      </c>
      <c r="E283" s="195" t="s">
        <v>19</v>
      </c>
      <c r="F283" s="196" t="s">
        <v>275</v>
      </c>
      <c r="G283" s="194"/>
      <c r="H283" s="197">
        <v>2.7</v>
      </c>
      <c r="I283" s="198"/>
      <c r="J283" s="194"/>
      <c r="K283" s="194"/>
      <c r="L283" s="199"/>
      <c r="M283" s="200"/>
      <c r="N283" s="201"/>
      <c r="O283" s="201"/>
      <c r="P283" s="201"/>
      <c r="Q283" s="201"/>
      <c r="R283" s="201"/>
      <c r="S283" s="201"/>
      <c r="T283" s="202"/>
      <c r="AT283" s="203" t="s">
        <v>142</v>
      </c>
      <c r="AU283" s="203" t="s">
        <v>90</v>
      </c>
      <c r="AV283" s="13" t="s">
        <v>90</v>
      </c>
      <c r="AW283" s="13" t="s">
        <v>33</v>
      </c>
      <c r="AX283" s="13" t="s">
        <v>82</v>
      </c>
      <c r="AY283" s="203" t="s">
        <v>127</v>
      </c>
    </row>
    <row r="284" spans="1:65" s="2" customFormat="1" ht="14.45" customHeight="1">
      <c r="A284" s="36"/>
      <c r="B284" s="37"/>
      <c r="C284" s="175" t="s">
        <v>425</v>
      </c>
      <c r="D284" s="175" t="s">
        <v>130</v>
      </c>
      <c r="E284" s="176" t="s">
        <v>426</v>
      </c>
      <c r="F284" s="177" t="s">
        <v>427</v>
      </c>
      <c r="G284" s="178" t="s">
        <v>151</v>
      </c>
      <c r="H284" s="179">
        <v>12</v>
      </c>
      <c r="I284" s="180"/>
      <c r="J284" s="181">
        <f>ROUND(I284*H284,2)</f>
        <v>0</v>
      </c>
      <c r="K284" s="177" t="s">
        <v>134</v>
      </c>
      <c r="L284" s="41"/>
      <c r="M284" s="182" t="s">
        <v>19</v>
      </c>
      <c r="N284" s="183" t="s">
        <v>46</v>
      </c>
      <c r="O284" s="66"/>
      <c r="P284" s="184">
        <f>O284*H284</f>
        <v>0</v>
      </c>
      <c r="Q284" s="184">
        <v>1.1800000000000001E-3</v>
      </c>
      <c r="R284" s="184">
        <f>Q284*H284</f>
        <v>1.4160000000000001E-2</v>
      </c>
      <c r="S284" s="184">
        <v>0</v>
      </c>
      <c r="T284" s="185">
        <f>S284*H284</f>
        <v>0</v>
      </c>
      <c r="U284" s="36"/>
      <c r="V284" s="36"/>
      <c r="W284" s="36"/>
      <c r="X284" s="36"/>
      <c r="Y284" s="36"/>
      <c r="Z284" s="36"/>
      <c r="AA284" s="36"/>
      <c r="AB284" s="36"/>
      <c r="AC284" s="36"/>
      <c r="AD284" s="36"/>
      <c r="AE284" s="36"/>
      <c r="AR284" s="186" t="s">
        <v>228</v>
      </c>
      <c r="AT284" s="186" t="s">
        <v>130</v>
      </c>
      <c r="AU284" s="186" t="s">
        <v>90</v>
      </c>
      <c r="AY284" s="19" t="s">
        <v>127</v>
      </c>
      <c r="BE284" s="187">
        <f>IF(N284="základní",J284,0)</f>
        <v>0</v>
      </c>
      <c r="BF284" s="187">
        <f>IF(N284="snížená",J284,0)</f>
        <v>0</v>
      </c>
      <c r="BG284" s="187">
        <f>IF(N284="zákl. přenesená",J284,0)</f>
        <v>0</v>
      </c>
      <c r="BH284" s="187">
        <f>IF(N284="sníž. přenesená",J284,0)</f>
        <v>0</v>
      </c>
      <c r="BI284" s="187">
        <f>IF(N284="nulová",J284,0)</f>
        <v>0</v>
      </c>
      <c r="BJ284" s="19" t="s">
        <v>90</v>
      </c>
      <c r="BK284" s="187">
        <f>ROUND(I284*H284,2)</f>
        <v>0</v>
      </c>
      <c r="BL284" s="19" t="s">
        <v>228</v>
      </c>
      <c r="BM284" s="186" t="s">
        <v>428</v>
      </c>
    </row>
    <row r="285" spans="1:65" s="13" customFormat="1">
      <c r="B285" s="193"/>
      <c r="C285" s="194"/>
      <c r="D285" s="188" t="s">
        <v>142</v>
      </c>
      <c r="E285" s="195" t="s">
        <v>19</v>
      </c>
      <c r="F285" s="196" t="s">
        <v>429</v>
      </c>
      <c r="G285" s="194"/>
      <c r="H285" s="197">
        <v>12</v>
      </c>
      <c r="I285" s="198"/>
      <c r="J285" s="194"/>
      <c r="K285" s="194"/>
      <c r="L285" s="199"/>
      <c r="M285" s="200"/>
      <c r="N285" s="201"/>
      <c r="O285" s="201"/>
      <c r="P285" s="201"/>
      <c r="Q285" s="201"/>
      <c r="R285" s="201"/>
      <c r="S285" s="201"/>
      <c r="T285" s="202"/>
      <c r="AT285" s="203" t="s">
        <v>142</v>
      </c>
      <c r="AU285" s="203" t="s">
        <v>90</v>
      </c>
      <c r="AV285" s="13" t="s">
        <v>90</v>
      </c>
      <c r="AW285" s="13" t="s">
        <v>33</v>
      </c>
      <c r="AX285" s="13" t="s">
        <v>82</v>
      </c>
      <c r="AY285" s="203" t="s">
        <v>127</v>
      </c>
    </row>
    <row r="286" spans="1:65" s="2" customFormat="1" ht="14.45" customHeight="1">
      <c r="A286" s="36"/>
      <c r="B286" s="37"/>
      <c r="C286" s="175" t="s">
        <v>430</v>
      </c>
      <c r="D286" s="175" t="s">
        <v>130</v>
      </c>
      <c r="E286" s="176" t="s">
        <v>431</v>
      </c>
      <c r="F286" s="177" t="s">
        <v>432</v>
      </c>
      <c r="G286" s="178" t="s">
        <v>151</v>
      </c>
      <c r="H286" s="179">
        <v>2.7</v>
      </c>
      <c r="I286" s="180"/>
      <c r="J286" s="181">
        <f>ROUND(I286*H286,2)</f>
        <v>0</v>
      </c>
      <c r="K286" s="177" t="s">
        <v>134</v>
      </c>
      <c r="L286" s="41"/>
      <c r="M286" s="182" t="s">
        <v>19</v>
      </c>
      <c r="N286" s="183" t="s">
        <v>46</v>
      </c>
      <c r="O286" s="66"/>
      <c r="P286" s="184">
        <f>O286*H286</f>
        <v>0</v>
      </c>
      <c r="Q286" s="184">
        <v>4.0000000000000003E-5</v>
      </c>
      <c r="R286" s="184">
        <f>Q286*H286</f>
        <v>1.0800000000000001E-4</v>
      </c>
      <c r="S286" s="184">
        <v>0</v>
      </c>
      <c r="T286" s="185">
        <f>S286*H286</f>
        <v>0</v>
      </c>
      <c r="U286" s="36"/>
      <c r="V286" s="36"/>
      <c r="W286" s="36"/>
      <c r="X286" s="36"/>
      <c r="Y286" s="36"/>
      <c r="Z286" s="36"/>
      <c r="AA286" s="36"/>
      <c r="AB286" s="36"/>
      <c r="AC286" s="36"/>
      <c r="AD286" s="36"/>
      <c r="AE286" s="36"/>
      <c r="AR286" s="186" t="s">
        <v>228</v>
      </c>
      <c r="AT286" s="186" t="s">
        <v>130</v>
      </c>
      <c r="AU286" s="186" t="s">
        <v>90</v>
      </c>
      <c r="AY286" s="19" t="s">
        <v>127</v>
      </c>
      <c r="BE286" s="187">
        <f>IF(N286="základní",J286,0)</f>
        <v>0</v>
      </c>
      <c r="BF286" s="187">
        <f>IF(N286="snížená",J286,0)</f>
        <v>0</v>
      </c>
      <c r="BG286" s="187">
        <f>IF(N286="zákl. přenesená",J286,0)</f>
        <v>0</v>
      </c>
      <c r="BH286" s="187">
        <f>IF(N286="sníž. přenesená",J286,0)</f>
        <v>0</v>
      </c>
      <c r="BI286" s="187">
        <f>IF(N286="nulová",J286,0)</f>
        <v>0</v>
      </c>
      <c r="BJ286" s="19" t="s">
        <v>90</v>
      </c>
      <c r="BK286" s="187">
        <f>ROUND(I286*H286,2)</f>
        <v>0</v>
      </c>
      <c r="BL286" s="19" t="s">
        <v>228</v>
      </c>
      <c r="BM286" s="186" t="s">
        <v>433</v>
      </c>
    </row>
    <row r="287" spans="1:65" s="13" customFormat="1">
      <c r="B287" s="193"/>
      <c r="C287" s="194"/>
      <c r="D287" s="188" t="s">
        <v>142</v>
      </c>
      <c r="E287" s="195" t="s">
        <v>19</v>
      </c>
      <c r="F287" s="196" t="s">
        <v>275</v>
      </c>
      <c r="G287" s="194"/>
      <c r="H287" s="197">
        <v>2.7</v>
      </c>
      <c r="I287" s="198"/>
      <c r="J287" s="194"/>
      <c r="K287" s="194"/>
      <c r="L287" s="199"/>
      <c r="M287" s="200"/>
      <c r="N287" s="201"/>
      <c r="O287" s="201"/>
      <c r="P287" s="201"/>
      <c r="Q287" s="201"/>
      <c r="R287" s="201"/>
      <c r="S287" s="201"/>
      <c r="T287" s="202"/>
      <c r="AT287" s="203" t="s">
        <v>142</v>
      </c>
      <c r="AU287" s="203" t="s">
        <v>90</v>
      </c>
      <c r="AV287" s="13" t="s">
        <v>90</v>
      </c>
      <c r="AW287" s="13" t="s">
        <v>33</v>
      </c>
      <c r="AX287" s="13" t="s">
        <v>82</v>
      </c>
      <c r="AY287" s="203" t="s">
        <v>127</v>
      </c>
    </row>
    <row r="288" spans="1:65" s="2" customFormat="1" ht="14.45" customHeight="1">
      <c r="A288" s="36"/>
      <c r="B288" s="37"/>
      <c r="C288" s="215" t="s">
        <v>434</v>
      </c>
      <c r="D288" s="215" t="s">
        <v>158</v>
      </c>
      <c r="E288" s="216" t="s">
        <v>435</v>
      </c>
      <c r="F288" s="217" t="s">
        <v>436</v>
      </c>
      <c r="G288" s="218" t="s">
        <v>151</v>
      </c>
      <c r="H288" s="219">
        <v>2.7</v>
      </c>
      <c r="I288" s="220"/>
      <c r="J288" s="221">
        <f>ROUND(I288*H288,2)</f>
        <v>0</v>
      </c>
      <c r="K288" s="217" t="s">
        <v>19</v>
      </c>
      <c r="L288" s="222"/>
      <c r="M288" s="223" t="s">
        <v>19</v>
      </c>
      <c r="N288" s="224" t="s">
        <v>46</v>
      </c>
      <c r="O288" s="66"/>
      <c r="P288" s="184">
        <f>O288*H288</f>
        <v>0</v>
      </c>
      <c r="Q288" s="184">
        <v>9.6000000000000002E-4</v>
      </c>
      <c r="R288" s="184">
        <f>Q288*H288</f>
        <v>2.5920000000000001E-3</v>
      </c>
      <c r="S288" s="184">
        <v>0</v>
      </c>
      <c r="T288" s="185">
        <f>S288*H288</f>
        <v>0</v>
      </c>
      <c r="U288" s="36"/>
      <c r="V288" s="36"/>
      <c r="W288" s="36"/>
      <c r="X288" s="36"/>
      <c r="Y288" s="36"/>
      <c r="Z288" s="36"/>
      <c r="AA288" s="36"/>
      <c r="AB288" s="36"/>
      <c r="AC288" s="36"/>
      <c r="AD288" s="36"/>
      <c r="AE288" s="36"/>
      <c r="AR288" s="186" t="s">
        <v>307</v>
      </c>
      <c r="AT288" s="186" t="s">
        <v>158</v>
      </c>
      <c r="AU288" s="186" t="s">
        <v>90</v>
      </c>
      <c r="AY288" s="19" t="s">
        <v>127</v>
      </c>
      <c r="BE288" s="187">
        <f>IF(N288="základní",J288,0)</f>
        <v>0</v>
      </c>
      <c r="BF288" s="187">
        <f>IF(N288="snížená",J288,0)</f>
        <v>0</v>
      </c>
      <c r="BG288" s="187">
        <f>IF(N288="zákl. přenesená",J288,0)</f>
        <v>0</v>
      </c>
      <c r="BH288" s="187">
        <f>IF(N288="sníž. přenesená",J288,0)</f>
        <v>0</v>
      </c>
      <c r="BI288" s="187">
        <f>IF(N288="nulová",J288,0)</f>
        <v>0</v>
      </c>
      <c r="BJ288" s="19" t="s">
        <v>90</v>
      </c>
      <c r="BK288" s="187">
        <f>ROUND(I288*H288,2)</f>
        <v>0</v>
      </c>
      <c r="BL288" s="19" t="s">
        <v>228</v>
      </c>
      <c r="BM288" s="186" t="s">
        <v>437</v>
      </c>
    </row>
    <row r="289" spans="1:65" s="2" customFormat="1" ht="14.45" customHeight="1">
      <c r="A289" s="36"/>
      <c r="B289" s="37"/>
      <c r="C289" s="215" t="s">
        <v>438</v>
      </c>
      <c r="D289" s="215" t="s">
        <v>158</v>
      </c>
      <c r="E289" s="216" t="s">
        <v>439</v>
      </c>
      <c r="F289" s="217" t="s">
        <v>440</v>
      </c>
      <c r="G289" s="218" t="s">
        <v>263</v>
      </c>
      <c r="H289" s="219">
        <v>6</v>
      </c>
      <c r="I289" s="220"/>
      <c r="J289" s="221">
        <f>ROUND(I289*H289,2)</f>
        <v>0</v>
      </c>
      <c r="K289" s="217" t="s">
        <v>19</v>
      </c>
      <c r="L289" s="222"/>
      <c r="M289" s="223" t="s">
        <v>19</v>
      </c>
      <c r="N289" s="224" t="s">
        <v>46</v>
      </c>
      <c r="O289" s="66"/>
      <c r="P289" s="184">
        <f>O289*H289</f>
        <v>0</v>
      </c>
      <c r="Q289" s="184">
        <v>6.0000000000000002E-5</v>
      </c>
      <c r="R289" s="184">
        <f>Q289*H289</f>
        <v>3.6000000000000002E-4</v>
      </c>
      <c r="S289" s="184">
        <v>0</v>
      </c>
      <c r="T289" s="185">
        <f>S289*H289</f>
        <v>0</v>
      </c>
      <c r="U289" s="36"/>
      <c r="V289" s="36"/>
      <c r="W289" s="36"/>
      <c r="X289" s="36"/>
      <c r="Y289" s="36"/>
      <c r="Z289" s="36"/>
      <c r="AA289" s="36"/>
      <c r="AB289" s="36"/>
      <c r="AC289" s="36"/>
      <c r="AD289" s="36"/>
      <c r="AE289" s="36"/>
      <c r="AR289" s="186" t="s">
        <v>307</v>
      </c>
      <c r="AT289" s="186" t="s">
        <v>158</v>
      </c>
      <c r="AU289" s="186" t="s">
        <v>90</v>
      </c>
      <c r="AY289" s="19" t="s">
        <v>127</v>
      </c>
      <c r="BE289" s="187">
        <f>IF(N289="základní",J289,0)</f>
        <v>0</v>
      </c>
      <c r="BF289" s="187">
        <f>IF(N289="snížená",J289,0)</f>
        <v>0</v>
      </c>
      <c r="BG289" s="187">
        <f>IF(N289="zákl. přenesená",J289,0)</f>
        <v>0</v>
      </c>
      <c r="BH289" s="187">
        <f>IF(N289="sníž. přenesená",J289,0)</f>
        <v>0</v>
      </c>
      <c r="BI289" s="187">
        <f>IF(N289="nulová",J289,0)</f>
        <v>0</v>
      </c>
      <c r="BJ289" s="19" t="s">
        <v>90</v>
      </c>
      <c r="BK289" s="187">
        <f>ROUND(I289*H289,2)</f>
        <v>0</v>
      </c>
      <c r="BL289" s="19" t="s">
        <v>228</v>
      </c>
      <c r="BM289" s="186" t="s">
        <v>441</v>
      </c>
    </row>
    <row r="290" spans="1:65" s="2" customFormat="1" ht="14.45" customHeight="1">
      <c r="A290" s="36"/>
      <c r="B290" s="37"/>
      <c r="C290" s="175" t="s">
        <v>442</v>
      </c>
      <c r="D290" s="175" t="s">
        <v>130</v>
      </c>
      <c r="E290" s="176" t="s">
        <v>443</v>
      </c>
      <c r="F290" s="177" t="s">
        <v>444</v>
      </c>
      <c r="G290" s="178" t="s">
        <v>151</v>
      </c>
      <c r="H290" s="179">
        <v>3.6</v>
      </c>
      <c r="I290" s="180"/>
      <c r="J290" s="181">
        <f>ROUND(I290*H290,2)</f>
        <v>0</v>
      </c>
      <c r="K290" s="177" t="s">
        <v>134</v>
      </c>
      <c r="L290" s="41"/>
      <c r="M290" s="182" t="s">
        <v>19</v>
      </c>
      <c r="N290" s="183" t="s">
        <v>46</v>
      </c>
      <c r="O290" s="66"/>
      <c r="P290" s="184">
        <f>O290*H290</f>
        <v>0</v>
      </c>
      <c r="Q290" s="184">
        <v>9.3999999999999997E-4</v>
      </c>
      <c r="R290" s="184">
        <f>Q290*H290</f>
        <v>3.3839999999999999E-3</v>
      </c>
      <c r="S290" s="184">
        <v>0</v>
      </c>
      <c r="T290" s="185">
        <f>S290*H290</f>
        <v>0</v>
      </c>
      <c r="U290" s="36"/>
      <c r="V290" s="36"/>
      <c r="W290" s="36"/>
      <c r="X290" s="36"/>
      <c r="Y290" s="36"/>
      <c r="Z290" s="36"/>
      <c r="AA290" s="36"/>
      <c r="AB290" s="36"/>
      <c r="AC290" s="36"/>
      <c r="AD290" s="36"/>
      <c r="AE290" s="36"/>
      <c r="AR290" s="186" t="s">
        <v>228</v>
      </c>
      <c r="AT290" s="186" t="s">
        <v>130</v>
      </c>
      <c r="AU290" s="186" t="s">
        <v>90</v>
      </c>
      <c r="AY290" s="19" t="s">
        <v>127</v>
      </c>
      <c r="BE290" s="187">
        <f>IF(N290="základní",J290,0)</f>
        <v>0</v>
      </c>
      <c r="BF290" s="187">
        <f>IF(N290="snížená",J290,0)</f>
        <v>0</v>
      </c>
      <c r="BG290" s="187">
        <f>IF(N290="zákl. přenesená",J290,0)</f>
        <v>0</v>
      </c>
      <c r="BH290" s="187">
        <f>IF(N290="sníž. přenesená",J290,0)</f>
        <v>0</v>
      </c>
      <c r="BI290" s="187">
        <f>IF(N290="nulová",J290,0)</f>
        <v>0</v>
      </c>
      <c r="BJ290" s="19" t="s">
        <v>90</v>
      </c>
      <c r="BK290" s="187">
        <f>ROUND(I290*H290,2)</f>
        <v>0</v>
      </c>
      <c r="BL290" s="19" t="s">
        <v>228</v>
      </c>
      <c r="BM290" s="186" t="s">
        <v>445</v>
      </c>
    </row>
    <row r="291" spans="1:65" s="2" customFormat="1" ht="29.25">
      <c r="A291" s="36"/>
      <c r="B291" s="37"/>
      <c r="C291" s="38"/>
      <c r="D291" s="188" t="s">
        <v>140</v>
      </c>
      <c r="E291" s="38"/>
      <c r="F291" s="189" t="s">
        <v>446</v>
      </c>
      <c r="G291" s="38"/>
      <c r="H291" s="38"/>
      <c r="I291" s="190"/>
      <c r="J291" s="38"/>
      <c r="K291" s="38"/>
      <c r="L291" s="41"/>
      <c r="M291" s="191"/>
      <c r="N291" s="192"/>
      <c r="O291" s="66"/>
      <c r="P291" s="66"/>
      <c r="Q291" s="66"/>
      <c r="R291" s="66"/>
      <c r="S291" s="66"/>
      <c r="T291" s="67"/>
      <c r="U291" s="36"/>
      <c r="V291" s="36"/>
      <c r="W291" s="36"/>
      <c r="X291" s="36"/>
      <c r="Y291" s="36"/>
      <c r="Z291" s="36"/>
      <c r="AA291" s="36"/>
      <c r="AB291" s="36"/>
      <c r="AC291" s="36"/>
      <c r="AD291" s="36"/>
      <c r="AE291" s="36"/>
      <c r="AT291" s="19" t="s">
        <v>140</v>
      </c>
      <c r="AU291" s="19" t="s">
        <v>90</v>
      </c>
    </row>
    <row r="292" spans="1:65" s="13" customFormat="1">
      <c r="B292" s="193"/>
      <c r="C292" s="194"/>
      <c r="D292" s="188" t="s">
        <v>142</v>
      </c>
      <c r="E292" s="195" t="s">
        <v>19</v>
      </c>
      <c r="F292" s="196" t="s">
        <v>447</v>
      </c>
      <c r="G292" s="194"/>
      <c r="H292" s="197">
        <v>3.6</v>
      </c>
      <c r="I292" s="198"/>
      <c r="J292" s="194"/>
      <c r="K292" s="194"/>
      <c r="L292" s="199"/>
      <c r="M292" s="200"/>
      <c r="N292" s="201"/>
      <c r="O292" s="201"/>
      <c r="P292" s="201"/>
      <c r="Q292" s="201"/>
      <c r="R292" s="201"/>
      <c r="S292" s="201"/>
      <c r="T292" s="202"/>
      <c r="AT292" s="203" t="s">
        <v>142</v>
      </c>
      <c r="AU292" s="203" t="s">
        <v>90</v>
      </c>
      <c r="AV292" s="13" t="s">
        <v>90</v>
      </c>
      <c r="AW292" s="13" t="s">
        <v>33</v>
      </c>
      <c r="AX292" s="13" t="s">
        <v>82</v>
      </c>
      <c r="AY292" s="203" t="s">
        <v>127</v>
      </c>
    </row>
    <row r="293" spans="1:65" s="2" customFormat="1" ht="14.45" customHeight="1">
      <c r="A293" s="36"/>
      <c r="B293" s="37"/>
      <c r="C293" s="175" t="s">
        <v>448</v>
      </c>
      <c r="D293" s="175" t="s">
        <v>130</v>
      </c>
      <c r="E293" s="176" t="s">
        <v>449</v>
      </c>
      <c r="F293" s="177" t="s">
        <v>450</v>
      </c>
      <c r="G293" s="178" t="s">
        <v>151</v>
      </c>
      <c r="H293" s="179">
        <v>3</v>
      </c>
      <c r="I293" s="180"/>
      <c r="J293" s="181">
        <f>ROUND(I293*H293,2)</f>
        <v>0</v>
      </c>
      <c r="K293" s="177" t="s">
        <v>134</v>
      </c>
      <c r="L293" s="41"/>
      <c r="M293" s="182" t="s">
        <v>19</v>
      </c>
      <c r="N293" s="183" t="s">
        <v>46</v>
      </c>
      <c r="O293" s="66"/>
      <c r="P293" s="184">
        <f>O293*H293</f>
        <v>0</v>
      </c>
      <c r="Q293" s="184">
        <v>1.9400000000000001E-3</v>
      </c>
      <c r="R293" s="184">
        <f>Q293*H293</f>
        <v>5.8200000000000005E-3</v>
      </c>
      <c r="S293" s="184">
        <v>0</v>
      </c>
      <c r="T293" s="185">
        <f>S293*H293</f>
        <v>0</v>
      </c>
      <c r="U293" s="36"/>
      <c r="V293" s="36"/>
      <c r="W293" s="36"/>
      <c r="X293" s="36"/>
      <c r="Y293" s="36"/>
      <c r="Z293" s="36"/>
      <c r="AA293" s="36"/>
      <c r="AB293" s="36"/>
      <c r="AC293" s="36"/>
      <c r="AD293" s="36"/>
      <c r="AE293" s="36"/>
      <c r="AR293" s="186" t="s">
        <v>228</v>
      </c>
      <c r="AT293" s="186" t="s">
        <v>130</v>
      </c>
      <c r="AU293" s="186" t="s">
        <v>90</v>
      </c>
      <c r="AY293" s="19" t="s">
        <v>127</v>
      </c>
      <c r="BE293" s="187">
        <f>IF(N293="základní",J293,0)</f>
        <v>0</v>
      </c>
      <c r="BF293" s="187">
        <f>IF(N293="snížená",J293,0)</f>
        <v>0</v>
      </c>
      <c r="BG293" s="187">
        <f>IF(N293="zákl. přenesená",J293,0)</f>
        <v>0</v>
      </c>
      <c r="BH293" s="187">
        <f>IF(N293="sníž. přenesená",J293,0)</f>
        <v>0</v>
      </c>
      <c r="BI293" s="187">
        <f>IF(N293="nulová",J293,0)</f>
        <v>0</v>
      </c>
      <c r="BJ293" s="19" t="s">
        <v>90</v>
      </c>
      <c r="BK293" s="187">
        <f>ROUND(I293*H293,2)</f>
        <v>0</v>
      </c>
      <c r="BL293" s="19" t="s">
        <v>228</v>
      </c>
      <c r="BM293" s="186" t="s">
        <v>451</v>
      </c>
    </row>
    <row r="294" spans="1:65" s="2" customFormat="1" ht="39">
      <c r="A294" s="36"/>
      <c r="B294" s="37"/>
      <c r="C294" s="38"/>
      <c r="D294" s="188" t="s">
        <v>140</v>
      </c>
      <c r="E294" s="38"/>
      <c r="F294" s="189" t="s">
        <v>452</v>
      </c>
      <c r="G294" s="38"/>
      <c r="H294" s="38"/>
      <c r="I294" s="190"/>
      <c r="J294" s="38"/>
      <c r="K294" s="38"/>
      <c r="L294" s="41"/>
      <c r="M294" s="191"/>
      <c r="N294" s="192"/>
      <c r="O294" s="66"/>
      <c r="P294" s="66"/>
      <c r="Q294" s="66"/>
      <c r="R294" s="66"/>
      <c r="S294" s="66"/>
      <c r="T294" s="67"/>
      <c r="U294" s="36"/>
      <c r="V294" s="36"/>
      <c r="W294" s="36"/>
      <c r="X294" s="36"/>
      <c r="Y294" s="36"/>
      <c r="Z294" s="36"/>
      <c r="AA294" s="36"/>
      <c r="AB294" s="36"/>
      <c r="AC294" s="36"/>
      <c r="AD294" s="36"/>
      <c r="AE294" s="36"/>
      <c r="AT294" s="19" t="s">
        <v>140</v>
      </c>
      <c r="AU294" s="19" t="s">
        <v>90</v>
      </c>
    </row>
    <row r="295" spans="1:65" s="2" customFormat="1" ht="14.45" customHeight="1">
      <c r="A295" s="36"/>
      <c r="B295" s="37"/>
      <c r="C295" s="175" t="s">
        <v>453</v>
      </c>
      <c r="D295" s="175" t="s">
        <v>130</v>
      </c>
      <c r="E295" s="176" t="s">
        <v>454</v>
      </c>
      <c r="F295" s="177" t="s">
        <v>455</v>
      </c>
      <c r="G295" s="178" t="s">
        <v>151</v>
      </c>
      <c r="H295" s="179">
        <v>16</v>
      </c>
      <c r="I295" s="180"/>
      <c r="J295" s="181">
        <f>ROUND(I295*H295,2)</f>
        <v>0</v>
      </c>
      <c r="K295" s="177" t="s">
        <v>134</v>
      </c>
      <c r="L295" s="41"/>
      <c r="M295" s="182" t="s">
        <v>19</v>
      </c>
      <c r="N295" s="183" t="s">
        <v>46</v>
      </c>
      <c r="O295" s="66"/>
      <c r="P295" s="184">
        <f>O295*H295</f>
        <v>0</v>
      </c>
      <c r="Q295" s="184">
        <v>2.9299999999999999E-3</v>
      </c>
      <c r="R295" s="184">
        <f>Q295*H295</f>
        <v>4.6879999999999998E-2</v>
      </c>
      <c r="S295" s="184">
        <v>0</v>
      </c>
      <c r="T295" s="185">
        <f>S295*H295</f>
        <v>0</v>
      </c>
      <c r="U295" s="36"/>
      <c r="V295" s="36"/>
      <c r="W295" s="36"/>
      <c r="X295" s="36"/>
      <c r="Y295" s="36"/>
      <c r="Z295" s="36"/>
      <c r="AA295" s="36"/>
      <c r="AB295" s="36"/>
      <c r="AC295" s="36"/>
      <c r="AD295" s="36"/>
      <c r="AE295" s="36"/>
      <c r="AR295" s="186" t="s">
        <v>228</v>
      </c>
      <c r="AT295" s="186" t="s">
        <v>130</v>
      </c>
      <c r="AU295" s="186" t="s">
        <v>90</v>
      </c>
      <c r="AY295" s="19" t="s">
        <v>127</v>
      </c>
      <c r="BE295" s="187">
        <f>IF(N295="základní",J295,0)</f>
        <v>0</v>
      </c>
      <c r="BF295" s="187">
        <f>IF(N295="snížená",J295,0)</f>
        <v>0</v>
      </c>
      <c r="BG295" s="187">
        <f>IF(N295="zákl. přenesená",J295,0)</f>
        <v>0</v>
      </c>
      <c r="BH295" s="187">
        <f>IF(N295="sníž. přenesená",J295,0)</f>
        <v>0</v>
      </c>
      <c r="BI295" s="187">
        <f>IF(N295="nulová",J295,0)</f>
        <v>0</v>
      </c>
      <c r="BJ295" s="19" t="s">
        <v>90</v>
      </c>
      <c r="BK295" s="187">
        <f>ROUND(I295*H295,2)</f>
        <v>0</v>
      </c>
      <c r="BL295" s="19" t="s">
        <v>228</v>
      </c>
      <c r="BM295" s="186" t="s">
        <v>456</v>
      </c>
    </row>
    <row r="296" spans="1:65" s="2" customFormat="1" ht="39">
      <c r="A296" s="36"/>
      <c r="B296" s="37"/>
      <c r="C296" s="38"/>
      <c r="D296" s="188" t="s">
        <v>140</v>
      </c>
      <c r="E296" s="38"/>
      <c r="F296" s="189" t="s">
        <v>452</v>
      </c>
      <c r="G296" s="38"/>
      <c r="H296" s="38"/>
      <c r="I296" s="190"/>
      <c r="J296" s="38"/>
      <c r="K296" s="38"/>
      <c r="L296" s="41"/>
      <c r="M296" s="191"/>
      <c r="N296" s="192"/>
      <c r="O296" s="66"/>
      <c r="P296" s="66"/>
      <c r="Q296" s="66"/>
      <c r="R296" s="66"/>
      <c r="S296" s="66"/>
      <c r="T296" s="67"/>
      <c r="U296" s="36"/>
      <c r="V296" s="36"/>
      <c r="W296" s="36"/>
      <c r="X296" s="36"/>
      <c r="Y296" s="36"/>
      <c r="Z296" s="36"/>
      <c r="AA296" s="36"/>
      <c r="AB296" s="36"/>
      <c r="AC296" s="36"/>
      <c r="AD296" s="36"/>
      <c r="AE296" s="36"/>
      <c r="AT296" s="19" t="s">
        <v>140</v>
      </c>
      <c r="AU296" s="19" t="s">
        <v>90</v>
      </c>
    </row>
    <row r="297" spans="1:65" s="2" customFormat="1" ht="24.2" customHeight="1">
      <c r="A297" s="36"/>
      <c r="B297" s="37"/>
      <c r="C297" s="175" t="s">
        <v>457</v>
      </c>
      <c r="D297" s="175" t="s">
        <v>130</v>
      </c>
      <c r="E297" s="176" t="s">
        <v>458</v>
      </c>
      <c r="F297" s="177" t="s">
        <v>459</v>
      </c>
      <c r="G297" s="178" t="s">
        <v>460</v>
      </c>
      <c r="H297" s="246"/>
      <c r="I297" s="180"/>
      <c r="J297" s="181">
        <f>ROUND(I297*H297,2)</f>
        <v>0</v>
      </c>
      <c r="K297" s="177" t="s">
        <v>134</v>
      </c>
      <c r="L297" s="41"/>
      <c r="M297" s="182" t="s">
        <v>19</v>
      </c>
      <c r="N297" s="183" t="s">
        <v>46</v>
      </c>
      <c r="O297" s="66"/>
      <c r="P297" s="184">
        <f>O297*H297</f>
        <v>0</v>
      </c>
      <c r="Q297" s="184">
        <v>0</v>
      </c>
      <c r="R297" s="184">
        <f>Q297*H297</f>
        <v>0</v>
      </c>
      <c r="S297" s="184">
        <v>0</v>
      </c>
      <c r="T297" s="185">
        <f>S297*H297</f>
        <v>0</v>
      </c>
      <c r="U297" s="36"/>
      <c r="V297" s="36"/>
      <c r="W297" s="36"/>
      <c r="X297" s="36"/>
      <c r="Y297" s="36"/>
      <c r="Z297" s="36"/>
      <c r="AA297" s="36"/>
      <c r="AB297" s="36"/>
      <c r="AC297" s="36"/>
      <c r="AD297" s="36"/>
      <c r="AE297" s="36"/>
      <c r="AR297" s="186" t="s">
        <v>228</v>
      </c>
      <c r="AT297" s="186" t="s">
        <v>130</v>
      </c>
      <c r="AU297" s="186" t="s">
        <v>90</v>
      </c>
      <c r="AY297" s="19" t="s">
        <v>127</v>
      </c>
      <c r="BE297" s="187">
        <f>IF(N297="základní",J297,0)</f>
        <v>0</v>
      </c>
      <c r="BF297" s="187">
        <f>IF(N297="snížená",J297,0)</f>
        <v>0</v>
      </c>
      <c r="BG297" s="187">
        <f>IF(N297="zákl. přenesená",J297,0)</f>
        <v>0</v>
      </c>
      <c r="BH297" s="187">
        <f>IF(N297="sníž. přenesená",J297,0)</f>
        <v>0</v>
      </c>
      <c r="BI297" s="187">
        <f>IF(N297="nulová",J297,0)</f>
        <v>0</v>
      </c>
      <c r="BJ297" s="19" t="s">
        <v>90</v>
      </c>
      <c r="BK297" s="187">
        <f>ROUND(I297*H297,2)</f>
        <v>0</v>
      </c>
      <c r="BL297" s="19" t="s">
        <v>228</v>
      </c>
      <c r="BM297" s="186" t="s">
        <v>461</v>
      </c>
    </row>
    <row r="298" spans="1:65" s="2" customFormat="1" ht="78">
      <c r="A298" s="36"/>
      <c r="B298" s="37"/>
      <c r="C298" s="38"/>
      <c r="D298" s="188" t="s">
        <v>140</v>
      </c>
      <c r="E298" s="38"/>
      <c r="F298" s="189" t="s">
        <v>462</v>
      </c>
      <c r="G298" s="38"/>
      <c r="H298" s="38"/>
      <c r="I298" s="190"/>
      <c r="J298" s="38"/>
      <c r="K298" s="38"/>
      <c r="L298" s="41"/>
      <c r="M298" s="191"/>
      <c r="N298" s="192"/>
      <c r="O298" s="66"/>
      <c r="P298" s="66"/>
      <c r="Q298" s="66"/>
      <c r="R298" s="66"/>
      <c r="S298" s="66"/>
      <c r="T298" s="67"/>
      <c r="U298" s="36"/>
      <c r="V298" s="36"/>
      <c r="W298" s="36"/>
      <c r="X298" s="36"/>
      <c r="Y298" s="36"/>
      <c r="Z298" s="36"/>
      <c r="AA298" s="36"/>
      <c r="AB298" s="36"/>
      <c r="AC298" s="36"/>
      <c r="AD298" s="36"/>
      <c r="AE298" s="36"/>
      <c r="AT298" s="19" t="s">
        <v>140</v>
      </c>
      <c r="AU298" s="19" t="s">
        <v>90</v>
      </c>
    </row>
    <row r="299" spans="1:65" s="12" customFormat="1" ht="22.9" customHeight="1">
      <c r="B299" s="159"/>
      <c r="C299" s="160"/>
      <c r="D299" s="161" t="s">
        <v>73</v>
      </c>
      <c r="E299" s="173" t="s">
        <v>463</v>
      </c>
      <c r="F299" s="173" t="s">
        <v>464</v>
      </c>
      <c r="G299" s="160"/>
      <c r="H299" s="160"/>
      <c r="I299" s="163"/>
      <c r="J299" s="174">
        <f>BK299</f>
        <v>0</v>
      </c>
      <c r="K299" s="160"/>
      <c r="L299" s="165"/>
      <c r="M299" s="166"/>
      <c r="N299" s="167"/>
      <c r="O299" s="167"/>
      <c r="P299" s="168">
        <f>SUM(P300:P310)</f>
        <v>0</v>
      </c>
      <c r="Q299" s="167"/>
      <c r="R299" s="168">
        <f>SUM(R300:R310)</f>
        <v>1.99E-3</v>
      </c>
      <c r="S299" s="167"/>
      <c r="T299" s="169">
        <f>SUM(T300:T310)</f>
        <v>2.58E-2</v>
      </c>
      <c r="AR299" s="170" t="s">
        <v>90</v>
      </c>
      <c r="AT299" s="171" t="s">
        <v>73</v>
      </c>
      <c r="AU299" s="171" t="s">
        <v>82</v>
      </c>
      <c r="AY299" s="170" t="s">
        <v>127</v>
      </c>
      <c r="BK299" s="172">
        <f>SUM(BK300:BK310)</f>
        <v>0</v>
      </c>
    </row>
    <row r="300" spans="1:65" s="2" customFormat="1" ht="14.45" customHeight="1">
      <c r="A300" s="36"/>
      <c r="B300" s="37"/>
      <c r="C300" s="175" t="s">
        <v>465</v>
      </c>
      <c r="D300" s="175" t="s">
        <v>130</v>
      </c>
      <c r="E300" s="176" t="s">
        <v>466</v>
      </c>
      <c r="F300" s="177" t="s">
        <v>467</v>
      </c>
      <c r="G300" s="178" t="s">
        <v>263</v>
      </c>
      <c r="H300" s="179">
        <v>2</v>
      </c>
      <c r="I300" s="180"/>
      <c r="J300" s="181">
        <f>ROUND(I300*H300,2)</f>
        <v>0</v>
      </c>
      <c r="K300" s="177" t="s">
        <v>134</v>
      </c>
      <c r="L300" s="41"/>
      <c r="M300" s="182" t="s">
        <v>19</v>
      </c>
      <c r="N300" s="183" t="s">
        <v>46</v>
      </c>
      <c r="O300" s="66"/>
      <c r="P300" s="184">
        <f>O300*H300</f>
        <v>0</v>
      </c>
      <c r="Q300" s="184">
        <v>0</v>
      </c>
      <c r="R300" s="184">
        <f>Q300*H300</f>
        <v>0</v>
      </c>
      <c r="S300" s="184">
        <v>0</v>
      </c>
      <c r="T300" s="185">
        <f>S300*H300</f>
        <v>0</v>
      </c>
      <c r="U300" s="36"/>
      <c r="V300" s="36"/>
      <c r="W300" s="36"/>
      <c r="X300" s="36"/>
      <c r="Y300" s="36"/>
      <c r="Z300" s="36"/>
      <c r="AA300" s="36"/>
      <c r="AB300" s="36"/>
      <c r="AC300" s="36"/>
      <c r="AD300" s="36"/>
      <c r="AE300" s="36"/>
      <c r="AR300" s="186" t="s">
        <v>228</v>
      </c>
      <c r="AT300" s="186" t="s">
        <v>130</v>
      </c>
      <c r="AU300" s="186" t="s">
        <v>90</v>
      </c>
      <c r="AY300" s="19" t="s">
        <v>127</v>
      </c>
      <c r="BE300" s="187">
        <f>IF(N300="základní",J300,0)</f>
        <v>0</v>
      </c>
      <c r="BF300" s="187">
        <f>IF(N300="snížená",J300,0)</f>
        <v>0</v>
      </c>
      <c r="BG300" s="187">
        <f>IF(N300="zákl. přenesená",J300,0)</f>
        <v>0</v>
      </c>
      <c r="BH300" s="187">
        <f>IF(N300="sníž. přenesená",J300,0)</f>
        <v>0</v>
      </c>
      <c r="BI300" s="187">
        <f>IF(N300="nulová",J300,0)</f>
        <v>0</v>
      </c>
      <c r="BJ300" s="19" t="s">
        <v>90</v>
      </c>
      <c r="BK300" s="187">
        <f>ROUND(I300*H300,2)</f>
        <v>0</v>
      </c>
      <c r="BL300" s="19" t="s">
        <v>228</v>
      </c>
      <c r="BM300" s="186" t="s">
        <v>468</v>
      </c>
    </row>
    <row r="301" spans="1:65" s="2" customFormat="1" ht="29.25">
      <c r="A301" s="36"/>
      <c r="B301" s="37"/>
      <c r="C301" s="38"/>
      <c r="D301" s="188" t="s">
        <v>140</v>
      </c>
      <c r="E301" s="38"/>
      <c r="F301" s="189" t="s">
        <v>469</v>
      </c>
      <c r="G301" s="38"/>
      <c r="H301" s="38"/>
      <c r="I301" s="190"/>
      <c r="J301" s="38"/>
      <c r="K301" s="38"/>
      <c r="L301" s="41"/>
      <c r="M301" s="191"/>
      <c r="N301" s="192"/>
      <c r="O301" s="66"/>
      <c r="P301" s="66"/>
      <c r="Q301" s="66"/>
      <c r="R301" s="66"/>
      <c r="S301" s="66"/>
      <c r="T301" s="67"/>
      <c r="U301" s="36"/>
      <c r="V301" s="36"/>
      <c r="W301" s="36"/>
      <c r="X301" s="36"/>
      <c r="Y301" s="36"/>
      <c r="Z301" s="36"/>
      <c r="AA301" s="36"/>
      <c r="AB301" s="36"/>
      <c r="AC301" s="36"/>
      <c r="AD301" s="36"/>
      <c r="AE301" s="36"/>
      <c r="AT301" s="19" t="s">
        <v>140</v>
      </c>
      <c r="AU301" s="19" t="s">
        <v>90</v>
      </c>
    </row>
    <row r="302" spans="1:65" s="2" customFormat="1" ht="14.45" customHeight="1">
      <c r="A302" s="36"/>
      <c r="B302" s="37"/>
      <c r="C302" s="215" t="s">
        <v>470</v>
      </c>
      <c r="D302" s="215" t="s">
        <v>158</v>
      </c>
      <c r="E302" s="216" t="s">
        <v>471</v>
      </c>
      <c r="F302" s="217" t="s">
        <v>472</v>
      </c>
      <c r="G302" s="218" t="s">
        <v>263</v>
      </c>
      <c r="H302" s="219">
        <v>2</v>
      </c>
      <c r="I302" s="220"/>
      <c r="J302" s="221">
        <f>ROUND(I302*H302,2)</f>
        <v>0</v>
      </c>
      <c r="K302" s="217" t="s">
        <v>134</v>
      </c>
      <c r="L302" s="222"/>
      <c r="M302" s="223" t="s">
        <v>19</v>
      </c>
      <c r="N302" s="224" t="s">
        <v>46</v>
      </c>
      <c r="O302" s="66"/>
      <c r="P302" s="184">
        <f>O302*H302</f>
        <v>0</v>
      </c>
      <c r="Q302" s="184">
        <v>1.2E-4</v>
      </c>
      <c r="R302" s="184">
        <f>Q302*H302</f>
        <v>2.4000000000000001E-4</v>
      </c>
      <c r="S302" s="184">
        <v>0</v>
      </c>
      <c r="T302" s="185">
        <f>S302*H302</f>
        <v>0</v>
      </c>
      <c r="U302" s="36"/>
      <c r="V302" s="36"/>
      <c r="W302" s="36"/>
      <c r="X302" s="36"/>
      <c r="Y302" s="36"/>
      <c r="Z302" s="36"/>
      <c r="AA302" s="36"/>
      <c r="AB302" s="36"/>
      <c r="AC302" s="36"/>
      <c r="AD302" s="36"/>
      <c r="AE302" s="36"/>
      <c r="AR302" s="186" t="s">
        <v>307</v>
      </c>
      <c r="AT302" s="186" t="s">
        <v>158</v>
      </c>
      <c r="AU302" s="186" t="s">
        <v>90</v>
      </c>
      <c r="AY302" s="19" t="s">
        <v>127</v>
      </c>
      <c r="BE302" s="187">
        <f>IF(N302="základní",J302,0)</f>
        <v>0</v>
      </c>
      <c r="BF302" s="187">
        <f>IF(N302="snížená",J302,0)</f>
        <v>0</v>
      </c>
      <c r="BG302" s="187">
        <f>IF(N302="zákl. přenesená",J302,0)</f>
        <v>0</v>
      </c>
      <c r="BH302" s="187">
        <f>IF(N302="sníž. přenesená",J302,0)</f>
        <v>0</v>
      </c>
      <c r="BI302" s="187">
        <f>IF(N302="nulová",J302,0)</f>
        <v>0</v>
      </c>
      <c r="BJ302" s="19" t="s">
        <v>90</v>
      </c>
      <c r="BK302" s="187">
        <f>ROUND(I302*H302,2)</f>
        <v>0</v>
      </c>
      <c r="BL302" s="19" t="s">
        <v>228</v>
      </c>
      <c r="BM302" s="186" t="s">
        <v>473</v>
      </c>
    </row>
    <row r="303" spans="1:65" s="2" customFormat="1" ht="14.45" customHeight="1">
      <c r="A303" s="36"/>
      <c r="B303" s="37"/>
      <c r="C303" s="175" t="s">
        <v>474</v>
      </c>
      <c r="D303" s="175" t="s">
        <v>130</v>
      </c>
      <c r="E303" s="176" t="s">
        <v>475</v>
      </c>
      <c r="F303" s="177" t="s">
        <v>476</v>
      </c>
      <c r="G303" s="178" t="s">
        <v>263</v>
      </c>
      <c r="H303" s="179">
        <v>2</v>
      </c>
      <c r="I303" s="180"/>
      <c r="J303" s="181">
        <f>ROUND(I303*H303,2)</f>
        <v>0</v>
      </c>
      <c r="K303" s="177" t="s">
        <v>134</v>
      </c>
      <c r="L303" s="41"/>
      <c r="M303" s="182" t="s">
        <v>19</v>
      </c>
      <c r="N303" s="183" t="s">
        <v>46</v>
      </c>
      <c r="O303" s="66"/>
      <c r="P303" s="184">
        <f>O303*H303</f>
        <v>0</v>
      </c>
      <c r="Q303" s="184">
        <v>0</v>
      </c>
      <c r="R303" s="184">
        <f>Q303*H303</f>
        <v>0</v>
      </c>
      <c r="S303" s="184">
        <v>4.0000000000000002E-4</v>
      </c>
      <c r="T303" s="185">
        <f>S303*H303</f>
        <v>8.0000000000000004E-4</v>
      </c>
      <c r="U303" s="36"/>
      <c r="V303" s="36"/>
      <c r="W303" s="36"/>
      <c r="X303" s="36"/>
      <c r="Y303" s="36"/>
      <c r="Z303" s="36"/>
      <c r="AA303" s="36"/>
      <c r="AB303" s="36"/>
      <c r="AC303" s="36"/>
      <c r="AD303" s="36"/>
      <c r="AE303" s="36"/>
      <c r="AR303" s="186" t="s">
        <v>228</v>
      </c>
      <c r="AT303" s="186" t="s">
        <v>130</v>
      </c>
      <c r="AU303" s="186" t="s">
        <v>90</v>
      </c>
      <c r="AY303" s="19" t="s">
        <v>127</v>
      </c>
      <c r="BE303" s="187">
        <f>IF(N303="základní",J303,0)</f>
        <v>0</v>
      </c>
      <c r="BF303" s="187">
        <f>IF(N303="snížená",J303,0)</f>
        <v>0</v>
      </c>
      <c r="BG303" s="187">
        <f>IF(N303="zákl. přenesená",J303,0)</f>
        <v>0</v>
      </c>
      <c r="BH303" s="187">
        <f>IF(N303="sníž. přenesená",J303,0)</f>
        <v>0</v>
      </c>
      <c r="BI303" s="187">
        <f>IF(N303="nulová",J303,0)</f>
        <v>0</v>
      </c>
      <c r="BJ303" s="19" t="s">
        <v>90</v>
      </c>
      <c r="BK303" s="187">
        <f>ROUND(I303*H303,2)</f>
        <v>0</v>
      </c>
      <c r="BL303" s="19" t="s">
        <v>228</v>
      </c>
      <c r="BM303" s="186" t="s">
        <v>477</v>
      </c>
    </row>
    <row r="304" spans="1:65" s="2" customFormat="1" ht="14.45" customHeight="1">
      <c r="A304" s="36"/>
      <c r="B304" s="37"/>
      <c r="C304" s="175" t="s">
        <v>478</v>
      </c>
      <c r="D304" s="175" t="s">
        <v>130</v>
      </c>
      <c r="E304" s="176" t="s">
        <v>479</v>
      </c>
      <c r="F304" s="177" t="s">
        <v>480</v>
      </c>
      <c r="G304" s="178" t="s">
        <v>481</v>
      </c>
      <c r="H304" s="179">
        <v>25</v>
      </c>
      <c r="I304" s="180"/>
      <c r="J304" s="181">
        <f>ROUND(I304*H304,2)</f>
        <v>0</v>
      </c>
      <c r="K304" s="177" t="s">
        <v>134</v>
      </c>
      <c r="L304" s="41"/>
      <c r="M304" s="182" t="s">
        <v>19</v>
      </c>
      <c r="N304" s="183" t="s">
        <v>46</v>
      </c>
      <c r="O304" s="66"/>
      <c r="P304" s="184">
        <f>O304*H304</f>
        <v>0</v>
      </c>
      <c r="Q304" s="184">
        <v>6.9999999999999994E-5</v>
      </c>
      <c r="R304" s="184">
        <f>Q304*H304</f>
        <v>1.7499999999999998E-3</v>
      </c>
      <c r="S304" s="184">
        <v>0</v>
      </c>
      <c r="T304" s="185">
        <f>S304*H304</f>
        <v>0</v>
      </c>
      <c r="U304" s="36"/>
      <c r="V304" s="36"/>
      <c r="W304" s="36"/>
      <c r="X304" s="36"/>
      <c r="Y304" s="36"/>
      <c r="Z304" s="36"/>
      <c r="AA304" s="36"/>
      <c r="AB304" s="36"/>
      <c r="AC304" s="36"/>
      <c r="AD304" s="36"/>
      <c r="AE304" s="36"/>
      <c r="AR304" s="186" t="s">
        <v>228</v>
      </c>
      <c r="AT304" s="186" t="s">
        <v>130</v>
      </c>
      <c r="AU304" s="186" t="s">
        <v>90</v>
      </c>
      <c r="AY304" s="19" t="s">
        <v>127</v>
      </c>
      <c r="BE304" s="187">
        <f>IF(N304="základní",J304,0)</f>
        <v>0</v>
      </c>
      <c r="BF304" s="187">
        <f>IF(N304="snížená",J304,0)</f>
        <v>0</v>
      </c>
      <c r="BG304" s="187">
        <f>IF(N304="zákl. přenesená",J304,0)</f>
        <v>0</v>
      </c>
      <c r="BH304" s="187">
        <f>IF(N304="sníž. přenesená",J304,0)</f>
        <v>0</v>
      </c>
      <c r="BI304" s="187">
        <f>IF(N304="nulová",J304,0)</f>
        <v>0</v>
      </c>
      <c r="BJ304" s="19" t="s">
        <v>90</v>
      </c>
      <c r="BK304" s="187">
        <f>ROUND(I304*H304,2)</f>
        <v>0</v>
      </c>
      <c r="BL304" s="19" t="s">
        <v>228</v>
      </c>
      <c r="BM304" s="186" t="s">
        <v>482</v>
      </c>
    </row>
    <row r="305" spans="1:65" s="2" customFormat="1" ht="29.25">
      <c r="A305" s="36"/>
      <c r="B305" s="37"/>
      <c r="C305" s="38"/>
      <c r="D305" s="188" t="s">
        <v>140</v>
      </c>
      <c r="E305" s="38"/>
      <c r="F305" s="189" t="s">
        <v>483</v>
      </c>
      <c r="G305" s="38"/>
      <c r="H305" s="38"/>
      <c r="I305" s="190"/>
      <c r="J305" s="38"/>
      <c r="K305" s="38"/>
      <c r="L305" s="41"/>
      <c r="M305" s="191"/>
      <c r="N305" s="192"/>
      <c r="O305" s="66"/>
      <c r="P305" s="66"/>
      <c r="Q305" s="66"/>
      <c r="R305" s="66"/>
      <c r="S305" s="66"/>
      <c r="T305" s="67"/>
      <c r="U305" s="36"/>
      <c r="V305" s="36"/>
      <c r="W305" s="36"/>
      <c r="X305" s="36"/>
      <c r="Y305" s="36"/>
      <c r="Z305" s="36"/>
      <c r="AA305" s="36"/>
      <c r="AB305" s="36"/>
      <c r="AC305" s="36"/>
      <c r="AD305" s="36"/>
      <c r="AE305" s="36"/>
      <c r="AT305" s="19" t="s">
        <v>140</v>
      </c>
      <c r="AU305" s="19" t="s">
        <v>90</v>
      </c>
    </row>
    <row r="306" spans="1:65" s="2" customFormat="1" ht="14.45" customHeight="1">
      <c r="A306" s="36"/>
      <c r="B306" s="37"/>
      <c r="C306" s="175" t="s">
        <v>484</v>
      </c>
      <c r="D306" s="175" t="s">
        <v>130</v>
      </c>
      <c r="E306" s="176" t="s">
        <v>485</v>
      </c>
      <c r="F306" s="177" t="s">
        <v>486</v>
      </c>
      <c r="G306" s="178" t="s">
        <v>481</v>
      </c>
      <c r="H306" s="179">
        <v>25</v>
      </c>
      <c r="I306" s="180"/>
      <c r="J306" s="181">
        <f>ROUND(I306*H306,2)</f>
        <v>0</v>
      </c>
      <c r="K306" s="177" t="s">
        <v>134</v>
      </c>
      <c r="L306" s="41"/>
      <c r="M306" s="182" t="s">
        <v>19</v>
      </c>
      <c r="N306" s="183" t="s">
        <v>46</v>
      </c>
      <c r="O306" s="66"/>
      <c r="P306" s="184">
        <f>O306*H306</f>
        <v>0</v>
      </c>
      <c r="Q306" s="184">
        <v>0</v>
      </c>
      <c r="R306" s="184">
        <f>Q306*H306</f>
        <v>0</v>
      </c>
      <c r="S306" s="184">
        <v>1E-3</v>
      </c>
      <c r="T306" s="185">
        <f>S306*H306</f>
        <v>2.5000000000000001E-2</v>
      </c>
      <c r="U306" s="36"/>
      <c r="V306" s="36"/>
      <c r="W306" s="36"/>
      <c r="X306" s="36"/>
      <c r="Y306" s="36"/>
      <c r="Z306" s="36"/>
      <c r="AA306" s="36"/>
      <c r="AB306" s="36"/>
      <c r="AC306" s="36"/>
      <c r="AD306" s="36"/>
      <c r="AE306" s="36"/>
      <c r="AR306" s="186" t="s">
        <v>228</v>
      </c>
      <c r="AT306" s="186" t="s">
        <v>130</v>
      </c>
      <c r="AU306" s="186" t="s">
        <v>90</v>
      </c>
      <c r="AY306" s="19" t="s">
        <v>127</v>
      </c>
      <c r="BE306" s="187">
        <f>IF(N306="základní",J306,0)</f>
        <v>0</v>
      </c>
      <c r="BF306" s="187">
        <f>IF(N306="snížená",J306,0)</f>
        <v>0</v>
      </c>
      <c r="BG306" s="187">
        <f>IF(N306="zákl. přenesená",J306,0)</f>
        <v>0</v>
      </c>
      <c r="BH306" s="187">
        <f>IF(N306="sníž. přenesená",J306,0)</f>
        <v>0</v>
      </c>
      <c r="BI306" s="187">
        <f>IF(N306="nulová",J306,0)</f>
        <v>0</v>
      </c>
      <c r="BJ306" s="19" t="s">
        <v>90</v>
      </c>
      <c r="BK306" s="187">
        <f>ROUND(I306*H306,2)</f>
        <v>0</v>
      </c>
      <c r="BL306" s="19" t="s">
        <v>228</v>
      </c>
      <c r="BM306" s="186" t="s">
        <v>487</v>
      </c>
    </row>
    <row r="307" spans="1:65" s="2" customFormat="1" ht="48.75">
      <c r="A307" s="36"/>
      <c r="B307" s="37"/>
      <c r="C307" s="38"/>
      <c r="D307" s="188" t="s">
        <v>140</v>
      </c>
      <c r="E307" s="38"/>
      <c r="F307" s="189" t="s">
        <v>488</v>
      </c>
      <c r="G307" s="38"/>
      <c r="H307" s="38"/>
      <c r="I307" s="190"/>
      <c r="J307" s="38"/>
      <c r="K307" s="38"/>
      <c r="L307" s="41"/>
      <c r="M307" s="191"/>
      <c r="N307" s="192"/>
      <c r="O307" s="66"/>
      <c r="P307" s="66"/>
      <c r="Q307" s="66"/>
      <c r="R307" s="66"/>
      <c r="S307" s="66"/>
      <c r="T307" s="67"/>
      <c r="U307" s="36"/>
      <c r="V307" s="36"/>
      <c r="W307" s="36"/>
      <c r="X307" s="36"/>
      <c r="Y307" s="36"/>
      <c r="Z307" s="36"/>
      <c r="AA307" s="36"/>
      <c r="AB307" s="36"/>
      <c r="AC307" s="36"/>
      <c r="AD307" s="36"/>
      <c r="AE307" s="36"/>
      <c r="AT307" s="19" t="s">
        <v>140</v>
      </c>
      <c r="AU307" s="19" t="s">
        <v>90</v>
      </c>
    </row>
    <row r="308" spans="1:65" s="2" customFormat="1" ht="14.45" customHeight="1">
      <c r="A308" s="36"/>
      <c r="B308" s="37"/>
      <c r="C308" s="175" t="s">
        <v>489</v>
      </c>
      <c r="D308" s="175" t="s">
        <v>130</v>
      </c>
      <c r="E308" s="176" t="s">
        <v>490</v>
      </c>
      <c r="F308" s="177" t="s">
        <v>491</v>
      </c>
      <c r="G308" s="178" t="s">
        <v>492</v>
      </c>
      <c r="H308" s="179">
        <v>1</v>
      </c>
      <c r="I308" s="180"/>
      <c r="J308" s="181">
        <f>ROUND(I308*H308,2)</f>
        <v>0</v>
      </c>
      <c r="K308" s="177" t="s">
        <v>19</v>
      </c>
      <c r="L308" s="41"/>
      <c r="M308" s="182" t="s">
        <v>19</v>
      </c>
      <c r="N308" s="183" t="s">
        <v>46</v>
      </c>
      <c r="O308" s="66"/>
      <c r="P308" s="184">
        <f>O308*H308</f>
        <v>0</v>
      </c>
      <c r="Q308" s="184">
        <v>0</v>
      </c>
      <c r="R308" s="184">
        <f>Q308*H308</f>
        <v>0</v>
      </c>
      <c r="S308" s="184">
        <v>0</v>
      </c>
      <c r="T308" s="185">
        <f>S308*H308</f>
        <v>0</v>
      </c>
      <c r="U308" s="36"/>
      <c r="V308" s="36"/>
      <c r="W308" s="36"/>
      <c r="X308" s="36"/>
      <c r="Y308" s="36"/>
      <c r="Z308" s="36"/>
      <c r="AA308" s="36"/>
      <c r="AB308" s="36"/>
      <c r="AC308" s="36"/>
      <c r="AD308" s="36"/>
      <c r="AE308" s="36"/>
      <c r="AR308" s="186" t="s">
        <v>228</v>
      </c>
      <c r="AT308" s="186" t="s">
        <v>130</v>
      </c>
      <c r="AU308" s="186" t="s">
        <v>90</v>
      </c>
      <c r="AY308" s="19" t="s">
        <v>127</v>
      </c>
      <c r="BE308" s="187">
        <f>IF(N308="základní",J308,0)</f>
        <v>0</v>
      </c>
      <c r="BF308" s="187">
        <f>IF(N308="snížená",J308,0)</f>
        <v>0</v>
      </c>
      <c r="BG308" s="187">
        <f>IF(N308="zákl. přenesená",J308,0)</f>
        <v>0</v>
      </c>
      <c r="BH308" s="187">
        <f>IF(N308="sníž. přenesená",J308,0)</f>
        <v>0</v>
      </c>
      <c r="BI308" s="187">
        <f>IF(N308="nulová",J308,0)</f>
        <v>0</v>
      </c>
      <c r="BJ308" s="19" t="s">
        <v>90</v>
      </c>
      <c r="BK308" s="187">
        <f>ROUND(I308*H308,2)</f>
        <v>0</v>
      </c>
      <c r="BL308" s="19" t="s">
        <v>228</v>
      </c>
      <c r="BM308" s="186" t="s">
        <v>493</v>
      </c>
    </row>
    <row r="309" spans="1:65" s="2" customFormat="1" ht="24.2" customHeight="1">
      <c r="A309" s="36"/>
      <c r="B309" s="37"/>
      <c r="C309" s="175" t="s">
        <v>494</v>
      </c>
      <c r="D309" s="175" t="s">
        <v>130</v>
      </c>
      <c r="E309" s="176" t="s">
        <v>495</v>
      </c>
      <c r="F309" s="177" t="s">
        <v>496</v>
      </c>
      <c r="G309" s="178" t="s">
        <v>460</v>
      </c>
      <c r="H309" s="246"/>
      <c r="I309" s="180"/>
      <c r="J309" s="181">
        <f>ROUND(I309*H309,2)</f>
        <v>0</v>
      </c>
      <c r="K309" s="177" t="s">
        <v>134</v>
      </c>
      <c r="L309" s="41"/>
      <c r="M309" s="182" t="s">
        <v>19</v>
      </c>
      <c r="N309" s="183" t="s">
        <v>46</v>
      </c>
      <c r="O309" s="66"/>
      <c r="P309" s="184">
        <f>O309*H309</f>
        <v>0</v>
      </c>
      <c r="Q309" s="184">
        <v>0</v>
      </c>
      <c r="R309" s="184">
        <f>Q309*H309</f>
        <v>0</v>
      </c>
      <c r="S309" s="184">
        <v>0</v>
      </c>
      <c r="T309" s="185">
        <f>S309*H309</f>
        <v>0</v>
      </c>
      <c r="U309" s="36"/>
      <c r="V309" s="36"/>
      <c r="W309" s="36"/>
      <c r="X309" s="36"/>
      <c r="Y309" s="36"/>
      <c r="Z309" s="36"/>
      <c r="AA309" s="36"/>
      <c r="AB309" s="36"/>
      <c r="AC309" s="36"/>
      <c r="AD309" s="36"/>
      <c r="AE309" s="36"/>
      <c r="AR309" s="186" t="s">
        <v>228</v>
      </c>
      <c r="AT309" s="186" t="s">
        <v>130</v>
      </c>
      <c r="AU309" s="186" t="s">
        <v>90</v>
      </c>
      <c r="AY309" s="19" t="s">
        <v>127</v>
      </c>
      <c r="BE309" s="187">
        <f>IF(N309="základní",J309,0)</f>
        <v>0</v>
      </c>
      <c r="BF309" s="187">
        <f>IF(N309="snížená",J309,0)</f>
        <v>0</v>
      </c>
      <c r="BG309" s="187">
        <f>IF(N309="zákl. přenesená",J309,0)</f>
        <v>0</v>
      </c>
      <c r="BH309" s="187">
        <f>IF(N309="sníž. přenesená",J309,0)</f>
        <v>0</v>
      </c>
      <c r="BI309" s="187">
        <f>IF(N309="nulová",J309,0)</f>
        <v>0</v>
      </c>
      <c r="BJ309" s="19" t="s">
        <v>90</v>
      </c>
      <c r="BK309" s="187">
        <f>ROUND(I309*H309,2)</f>
        <v>0</v>
      </c>
      <c r="BL309" s="19" t="s">
        <v>228</v>
      </c>
      <c r="BM309" s="186" t="s">
        <v>497</v>
      </c>
    </row>
    <row r="310" spans="1:65" s="2" customFormat="1" ht="78">
      <c r="A310" s="36"/>
      <c r="B310" s="37"/>
      <c r="C310" s="38"/>
      <c r="D310" s="188" t="s">
        <v>140</v>
      </c>
      <c r="E310" s="38"/>
      <c r="F310" s="189" t="s">
        <v>498</v>
      </c>
      <c r="G310" s="38"/>
      <c r="H310" s="38"/>
      <c r="I310" s="190"/>
      <c r="J310" s="38"/>
      <c r="K310" s="38"/>
      <c r="L310" s="41"/>
      <c r="M310" s="191"/>
      <c r="N310" s="192"/>
      <c r="O310" s="66"/>
      <c r="P310" s="66"/>
      <c r="Q310" s="66"/>
      <c r="R310" s="66"/>
      <c r="S310" s="66"/>
      <c r="T310" s="67"/>
      <c r="U310" s="36"/>
      <c r="V310" s="36"/>
      <c r="W310" s="36"/>
      <c r="X310" s="36"/>
      <c r="Y310" s="36"/>
      <c r="Z310" s="36"/>
      <c r="AA310" s="36"/>
      <c r="AB310" s="36"/>
      <c r="AC310" s="36"/>
      <c r="AD310" s="36"/>
      <c r="AE310" s="36"/>
      <c r="AT310" s="19" t="s">
        <v>140</v>
      </c>
      <c r="AU310" s="19" t="s">
        <v>90</v>
      </c>
    </row>
    <row r="311" spans="1:65" s="12" customFormat="1" ht="22.9" customHeight="1">
      <c r="B311" s="159"/>
      <c r="C311" s="160"/>
      <c r="D311" s="161" t="s">
        <v>73</v>
      </c>
      <c r="E311" s="173" t="s">
        <v>499</v>
      </c>
      <c r="F311" s="173" t="s">
        <v>500</v>
      </c>
      <c r="G311" s="160"/>
      <c r="H311" s="160"/>
      <c r="I311" s="163"/>
      <c r="J311" s="174">
        <f>BK311</f>
        <v>0</v>
      </c>
      <c r="K311" s="160"/>
      <c r="L311" s="165"/>
      <c r="M311" s="166"/>
      <c r="N311" s="167"/>
      <c r="O311" s="167"/>
      <c r="P311" s="168">
        <f>SUM(P312:P315)</f>
        <v>0</v>
      </c>
      <c r="Q311" s="167"/>
      <c r="R311" s="168">
        <f>SUM(R312:R315)</f>
        <v>2.5625000000000002E-4</v>
      </c>
      <c r="S311" s="167"/>
      <c r="T311" s="169">
        <f>SUM(T312:T315)</f>
        <v>0</v>
      </c>
      <c r="AR311" s="170" t="s">
        <v>90</v>
      </c>
      <c r="AT311" s="171" t="s">
        <v>73</v>
      </c>
      <c r="AU311" s="171" t="s">
        <v>82</v>
      </c>
      <c r="AY311" s="170" t="s">
        <v>127</v>
      </c>
      <c r="BK311" s="172">
        <f>SUM(BK312:BK315)</f>
        <v>0</v>
      </c>
    </row>
    <row r="312" spans="1:65" s="2" customFormat="1" ht="14.45" customHeight="1">
      <c r="A312" s="36"/>
      <c r="B312" s="37"/>
      <c r="C312" s="175" t="s">
        <v>501</v>
      </c>
      <c r="D312" s="175" t="s">
        <v>130</v>
      </c>
      <c r="E312" s="176" t="s">
        <v>502</v>
      </c>
      <c r="F312" s="177" t="s">
        <v>503</v>
      </c>
      <c r="G312" s="178" t="s">
        <v>133</v>
      </c>
      <c r="H312" s="179">
        <v>0.625</v>
      </c>
      <c r="I312" s="180"/>
      <c r="J312" s="181">
        <f>ROUND(I312*H312,2)</f>
        <v>0</v>
      </c>
      <c r="K312" s="177" t="s">
        <v>134</v>
      </c>
      <c r="L312" s="41"/>
      <c r="M312" s="182" t="s">
        <v>19</v>
      </c>
      <c r="N312" s="183" t="s">
        <v>46</v>
      </c>
      <c r="O312" s="66"/>
      <c r="P312" s="184">
        <f>O312*H312</f>
        <v>0</v>
      </c>
      <c r="Q312" s="184">
        <v>1.7000000000000001E-4</v>
      </c>
      <c r="R312" s="184">
        <f>Q312*H312</f>
        <v>1.0625000000000001E-4</v>
      </c>
      <c r="S312" s="184">
        <v>0</v>
      </c>
      <c r="T312" s="185">
        <f>S312*H312</f>
        <v>0</v>
      </c>
      <c r="U312" s="36"/>
      <c r="V312" s="36"/>
      <c r="W312" s="36"/>
      <c r="X312" s="36"/>
      <c r="Y312" s="36"/>
      <c r="Z312" s="36"/>
      <c r="AA312" s="36"/>
      <c r="AB312" s="36"/>
      <c r="AC312" s="36"/>
      <c r="AD312" s="36"/>
      <c r="AE312" s="36"/>
      <c r="AR312" s="186" t="s">
        <v>228</v>
      </c>
      <c r="AT312" s="186" t="s">
        <v>130</v>
      </c>
      <c r="AU312" s="186" t="s">
        <v>90</v>
      </c>
      <c r="AY312" s="19" t="s">
        <v>127</v>
      </c>
      <c r="BE312" s="187">
        <f>IF(N312="základní",J312,0)</f>
        <v>0</v>
      </c>
      <c r="BF312" s="187">
        <f>IF(N312="snížená",J312,0)</f>
        <v>0</v>
      </c>
      <c r="BG312" s="187">
        <f>IF(N312="zákl. přenesená",J312,0)</f>
        <v>0</v>
      </c>
      <c r="BH312" s="187">
        <f>IF(N312="sníž. přenesená",J312,0)</f>
        <v>0</v>
      </c>
      <c r="BI312" s="187">
        <f>IF(N312="nulová",J312,0)</f>
        <v>0</v>
      </c>
      <c r="BJ312" s="19" t="s">
        <v>90</v>
      </c>
      <c r="BK312" s="187">
        <f>ROUND(I312*H312,2)</f>
        <v>0</v>
      </c>
      <c r="BL312" s="19" t="s">
        <v>228</v>
      </c>
      <c r="BM312" s="186" t="s">
        <v>504</v>
      </c>
    </row>
    <row r="313" spans="1:65" s="13" customFormat="1">
      <c r="B313" s="193"/>
      <c r="C313" s="194"/>
      <c r="D313" s="188" t="s">
        <v>142</v>
      </c>
      <c r="E313" s="195" t="s">
        <v>19</v>
      </c>
      <c r="F313" s="196" t="s">
        <v>505</v>
      </c>
      <c r="G313" s="194"/>
      <c r="H313" s="197">
        <v>0.625</v>
      </c>
      <c r="I313" s="198"/>
      <c r="J313" s="194"/>
      <c r="K313" s="194"/>
      <c r="L313" s="199"/>
      <c r="M313" s="200"/>
      <c r="N313" s="201"/>
      <c r="O313" s="201"/>
      <c r="P313" s="201"/>
      <c r="Q313" s="201"/>
      <c r="R313" s="201"/>
      <c r="S313" s="201"/>
      <c r="T313" s="202"/>
      <c r="AT313" s="203" t="s">
        <v>142</v>
      </c>
      <c r="AU313" s="203" t="s">
        <v>90</v>
      </c>
      <c r="AV313" s="13" t="s">
        <v>90</v>
      </c>
      <c r="AW313" s="13" t="s">
        <v>33</v>
      </c>
      <c r="AX313" s="13" t="s">
        <v>82</v>
      </c>
      <c r="AY313" s="203" t="s">
        <v>127</v>
      </c>
    </row>
    <row r="314" spans="1:65" s="2" customFormat="1" ht="14.45" customHeight="1">
      <c r="A314" s="36"/>
      <c r="B314" s="37"/>
      <c r="C314" s="175" t="s">
        <v>506</v>
      </c>
      <c r="D314" s="175" t="s">
        <v>130</v>
      </c>
      <c r="E314" s="176" t="s">
        <v>507</v>
      </c>
      <c r="F314" s="177" t="s">
        <v>508</v>
      </c>
      <c r="G314" s="178" t="s">
        <v>133</v>
      </c>
      <c r="H314" s="179">
        <v>0.625</v>
      </c>
      <c r="I314" s="180"/>
      <c r="J314" s="181">
        <f>ROUND(I314*H314,2)</f>
        <v>0</v>
      </c>
      <c r="K314" s="177" t="s">
        <v>134</v>
      </c>
      <c r="L314" s="41"/>
      <c r="M314" s="182" t="s">
        <v>19</v>
      </c>
      <c r="N314" s="183" t="s">
        <v>46</v>
      </c>
      <c r="O314" s="66"/>
      <c r="P314" s="184">
        <f>O314*H314</f>
        <v>0</v>
      </c>
      <c r="Q314" s="184">
        <v>1.2E-4</v>
      </c>
      <c r="R314" s="184">
        <f>Q314*H314</f>
        <v>7.5000000000000007E-5</v>
      </c>
      <c r="S314" s="184">
        <v>0</v>
      </c>
      <c r="T314" s="185">
        <f>S314*H314</f>
        <v>0</v>
      </c>
      <c r="U314" s="36"/>
      <c r="V314" s="36"/>
      <c r="W314" s="36"/>
      <c r="X314" s="36"/>
      <c r="Y314" s="36"/>
      <c r="Z314" s="36"/>
      <c r="AA314" s="36"/>
      <c r="AB314" s="36"/>
      <c r="AC314" s="36"/>
      <c r="AD314" s="36"/>
      <c r="AE314" s="36"/>
      <c r="AR314" s="186" t="s">
        <v>228</v>
      </c>
      <c r="AT314" s="186" t="s">
        <v>130</v>
      </c>
      <c r="AU314" s="186" t="s">
        <v>90</v>
      </c>
      <c r="AY314" s="19" t="s">
        <v>127</v>
      </c>
      <c r="BE314" s="187">
        <f>IF(N314="základní",J314,0)</f>
        <v>0</v>
      </c>
      <c r="BF314" s="187">
        <f>IF(N314="snížená",J314,0)</f>
        <v>0</v>
      </c>
      <c r="BG314" s="187">
        <f>IF(N314="zákl. přenesená",J314,0)</f>
        <v>0</v>
      </c>
      <c r="BH314" s="187">
        <f>IF(N314="sníž. přenesená",J314,0)</f>
        <v>0</v>
      </c>
      <c r="BI314" s="187">
        <f>IF(N314="nulová",J314,0)</f>
        <v>0</v>
      </c>
      <c r="BJ314" s="19" t="s">
        <v>90</v>
      </c>
      <c r="BK314" s="187">
        <f>ROUND(I314*H314,2)</f>
        <v>0</v>
      </c>
      <c r="BL314" s="19" t="s">
        <v>228</v>
      </c>
      <c r="BM314" s="186" t="s">
        <v>509</v>
      </c>
    </row>
    <row r="315" spans="1:65" s="2" customFormat="1" ht="14.45" customHeight="1">
      <c r="A315" s="36"/>
      <c r="B315" s="37"/>
      <c r="C315" s="175" t="s">
        <v>510</v>
      </c>
      <c r="D315" s="175" t="s">
        <v>130</v>
      </c>
      <c r="E315" s="176" t="s">
        <v>511</v>
      </c>
      <c r="F315" s="177" t="s">
        <v>512</v>
      </c>
      <c r="G315" s="178" t="s">
        <v>133</v>
      </c>
      <c r="H315" s="179">
        <v>0.625</v>
      </c>
      <c r="I315" s="180"/>
      <c r="J315" s="181">
        <f>ROUND(I315*H315,2)</f>
        <v>0</v>
      </c>
      <c r="K315" s="177" t="s">
        <v>134</v>
      </c>
      <c r="L315" s="41"/>
      <c r="M315" s="182" t="s">
        <v>19</v>
      </c>
      <c r="N315" s="183" t="s">
        <v>46</v>
      </c>
      <c r="O315" s="66"/>
      <c r="P315" s="184">
        <f>O315*H315</f>
        <v>0</v>
      </c>
      <c r="Q315" s="184">
        <v>1.2E-4</v>
      </c>
      <c r="R315" s="184">
        <f>Q315*H315</f>
        <v>7.5000000000000007E-5</v>
      </c>
      <c r="S315" s="184">
        <v>0</v>
      </c>
      <c r="T315" s="185">
        <f>S315*H315</f>
        <v>0</v>
      </c>
      <c r="U315" s="36"/>
      <c r="V315" s="36"/>
      <c r="W315" s="36"/>
      <c r="X315" s="36"/>
      <c r="Y315" s="36"/>
      <c r="Z315" s="36"/>
      <c r="AA315" s="36"/>
      <c r="AB315" s="36"/>
      <c r="AC315" s="36"/>
      <c r="AD315" s="36"/>
      <c r="AE315" s="36"/>
      <c r="AR315" s="186" t="s">
        <v>228</v>
      </c>
      <c r="AT315" s="186" t="s">
        <v>130</v>
      </c>
      <c r="AU315" s="186" t="s">
        <v>90</v>
      </c>
      <c r="AY315" s="19" t="s">
        <v>127</v>
      </c>
      <c r="BE315" s="187">
        <f>IF(N315="základní",J315,0)</f>
        <v>0</v>
      </c>
      <c r="BF315" s="187">
        <f>IF(N315="snížená",J315,0)</f>
        <v>0</v>
      </c>
      <c r="BG315" s="187">
        <f>IF(N315="zákl. přenesená",J315,0)</f>
        <v>0</v>
      </c>
      <c r="BH315" s="187">
        <f>IF(N315="sníž. přenesená",J315,0)</f>
        <v>0</v>
      </c>
      <c r="BI315" s="187">
        <f>IF(N315="nulová",J315,0)</f>
        <v>0</v>
      </c>
      <c r="BJ315" s="19" t="s">
        <v>90</v>
      </c>
      <c r="BK315" s="187">
        <f>ROUND(I315*H315,2)</f>
        <v>0</v>
      </c>
      <c r="BL315" s="19" t="s">
        <v>228</v>
      </c>
      <c r="BM315" s="186" t="s">
        <v>513</v>
      </c>
    </row>
    <row r="316" spans="1:65" s="12" customFormat="1" ht="25.9" customHeight="1">
      <c r="B316" s="159"/>
      <c r="C316" s="160"/>
      <c r="D316" s="161" t="s">
        <v>73</v>
      </c>
      <c r="E316" s="162" t="s">
        <v>514</v>
      </c>
      <c r="F316" s="162" t="s">
        <v>515</v>
      </c>
      <c r="G316" s="160"/>
      <c r="H316" s="160"/>
      <c r="I316" s="163"/>
      <c r="J316" s="164">
        <f>BK316</f>
        <v>0</v>
      </c>
      <c r="K316" s="160"/>
      <c r="L316" s="165"/>
      <c r="M316" s="166"/>
      <c r="N316" s="167"/>
      <c r="O316" s="167"/>
      <c r="P316" s="168">
        <f>SUM(P317:P320)</f>
        <v>0</v>
      </c>
      <c r="Q316" s="167"/>
      <c r="R316" s="168">
        <f>SUM(R317:R320)</f>
        <v>0</v>
      </c>
      <c r="S316" s="167"/>
      <c r="T316" s="169">
        <f>SUM(T317:T320)</f>
        <v>0</v>
      </c>
      <c r="AR316" s="170" t="s">
        <v>135</v>
      </c>
      <c r="AT316" s="171" t="s">
        <v>73</v>
      </c>
      <c r="AU316" s="171" t="s">
        <v>74</v>
      </c>
      <c r="AY316" s="170" t="s">
        <v>127</v>
      </c>
      <c r="BK316" s="172">
        <f>SUM(BK317:BK320)</f>
        <v>0</v>
      </c>
    </row>
    <row r="317" spans="1:65" s="2" customFormat="1" ht="14.45" customHeight="1">
      <c r="A317" s="36"/>
      <c r="B317" s="37"/>
      <c r="C317" s="175" t="s">
        <v>516</v>
      </c>
      <c r="D317" s="175" t="s">
        <v>130</v>
      </c>
      <c r="E317" s="176" t="s">
        <v>517</v>
      </c>
      <c r="F317" s="177" t="s">
        <v>518</v>
      </c>
      <c r="G317" s="178" t="s">
        <v>519</v>
      </c>
      <c r="H317" s="179">
        <v>15</v>
      </c>
      <c r="I317" s="180"/>
      <c r="J317" s="181">
        <f>ROUND(I317*H317,2)</f>
        <v>0</v>
      </c>
      <c r="K317" s="177" t="s">
        <v>134</v>
      </c>
      <c r="L317" s="41"/>
      <c r="M317" s="182" t="s">
        <v>19</v>
      </c>
      <c r="N317" s="183" t="s">
        <v>46</v>
      </c>
      <c r="O317" s="66"/>
      <c r="P317" s="184">
        <f>O317*H317</f>
        <v>0</v>
      </c>
      <c r="Q317" s="184">
        <v>0</v>
      </c>
      <c r="R317" s="184">
        <f>Q317*H317</f>
        <v>0</v>
      </c>
      <c r="S317" s="184">
        <v>0</v>
      </c>
      <c r="T317" s="185">
        <f>S317*H317</f>
        <v>0</v>
      </c>
      <c r="U317" s="36"/>
      <c r="V317" s="36"/>
      <c r="W317" s="36"/>
      <c r="X317" s="36"/>
      <c r="Y317" s="36"/>
      <c r="Z317" s="36"/>
      <c r="AA317" s="36"/>
      <c r="AB317" s="36"/>
      <c r="AC317" s="36"/>
      <c r="AD317" s="36"/>
      <c r="AE317" s="36"/>
      <c r="AR317" s="186" t="s">
        <v>520</v>
      </c>
      <c r="AT317" s="186" t="s">
        <v>130</v>
      </c>
      <c r="AU317" s="186" t="s">
        <v>82</v>
      </c>
      <c r="AY317" s="19" t="s">
        <v>127</v>
      </c>
      <c r="BE317" s="187">
        <f>IF(N317="základní",J317,0)</f>
        <v>0</v>
      </c>
      <c r="BF317" s="187">
        <f>IF(N317="snížená",J317,0)</f>
        <v>0</v>
      </c>
      <c r="BG317" s="187">
        <f>IF(N317="zákl. přenesená",J317,0)</f>
        <v>0</v>
      </c>
      <c r="BH317" s="187">
        <f>IF(N317="sníž. přenesená",J317,0)</f>
        <v>0</v>
      </c>
      <c r="BI317" s="187">
        <f>IF(N317="nulová",J317,0)</f>
        <v>0</v>
      </c>
      <c r="BJ317" s="19" t="s">
        <v>90</v>
      </c>
      <c r="BK317" s="187">
        <f>ROUND(I317*H317,2)</f>
        <v>0</v>
      </c>
      <c r="BL317" s="19" t="s">
        <v>520</v>
      </c>
      <c r="BM317" s="186" t="s">
        <v>521</v>
      </c>
    </row>
    <row r="318" spans="1:65" s="13" customFormat="1">
      <c r="B318" s="193"/>
      <c r="C318" s="194"/>
      <c r="D318" s="188" t="s">
        <v>142</v>
      </c>
      <c r="E318" s="195" t="s">
        <v>19</v>
      </c>
      <c r="F318" s="196" t="s">
        <v>522</v>
      </c>
      <c r="G318" s="194"/>
      <c r="H318" s="197">
        <v>15</v>
      </c>
      <c r="I318" s="198"/>
      <c r="J318" s="194"/>
      <c r="K318" s="194"/>
      <c r="L318" s="199"/>
      <c r="M318" s="200"/>
      <c r="N318" s="201"/>
      <c r="O318" s="201"/>
      <c r="P318" s="201"/>
      <c r="Q318" s="201"/>
      <c r="R318" s="201"/>
      <c r="S318" s="201"/>
      <c r="T318" s="202"/>
      <c r="AT318" s="203" t="s">
        <v>142</v>
      </c>
      <c r="AU318" s="203" t="s">
        <v>82</v>
      </c>
      <c r="AV318" s="13" t="s">
        <v>90</v>
      </c>
      <c r="AW318" s="13" t="s">
        <v>33</v>
      </c>
      <c r="AX318" s="13" t="s">
        <v>82</v>
      </c>
      <c r="AY318" s="203" t="s">
        <v>127</v>
      </c>
    </row>
    <row r="319" spans="1:65" s="2" customFormat="1" ht="14.45" customHeight="1">
      <c r="A319" s="36"/>
      <c r="B319" s="37"/>
      <c r="C319" s="175" t="s">
        <v>523</v>
      </c>
      <c r="D319" s="175" t="s">
        <v>130</v>
      </c>
      <c r="E319" s="176" t="s">
        <v>524</v>
      </c>
      <c r="F319" s="177" t="s">
        <v>525</v>
      </c>
      <c r="G319" s="178" t="s">
        <v>519</v>
      </c>
      <c r="H319" s="179">
        <v>10</v>
      </c>
      <c r="I319" s="180"/>
      <c r="J319" s="181">
        <f>ROUND(I319*H319,2)</f>
        <v>0</v>
      </c>
      <c r="K319" s="177" t="s">
        <v>134</v>
      </c>
      <c r="L319" s="41"/>
      <c r="M319" s="182" t="s">
        <v>19</v>
      </c>
      <c r="N319" s="183" t="s">
        <v>46</v>
      </c>
      <c r="O319" s="66"/>
      <c r="P319" s="184">
        <f>O319*H319</f>
        <v>0</v>
      </c>
      <c r="Q319" s="184">
        <v>0</v>
      </c>
      <c r="R319" s="184">
        <f>Q319*H319</f>
        <v>0</v>
      </c>
      <c r="S319" s="184">
        <v>0</v>
      </c>
      <c r="T319" s="185">
        <f>S319*H319</f>
        <v>0</v>
      </c>
      <c r="U319" s="36"/>
      <c r="V319" s="36"/>
      <c r="W319" s="36"/>
      <c r="X319" s="36"/>
      <c r="Y319" s="36"/>
      <c r="Z319" s="36"/>
      <c r="AA319" s="36"/>
      <c r="AB319" s="36"/>
      <c r="AC319" s="36"/>
      <c r="AD319" s="36"/>
      <c r="AE319" s="36"/>
      <c r="AR319" s="186" t="s">
        <v>520</v>
      </c>
      <c r="AT319" s="186" t="s">
        <v>130</v>
      </c>
      <c r="AU319" s="186" t="s">
        <v>82</v>
      </c>
      <c r="AY319" s="19" t="s">
        <v>127</v>
      </c>
      <c r="BE319" s="187">
        <f>IF(N319="základní",J319,0)</f>
        <v>0</v>
      </c>
      <c r="BF319" s="187">
        <f>IF(N319="snížená",J319,0)</f>
        <v>0</v>
      </c>
      <c r="BG319" s="187">
        <f>IF(N319="zákl. přenesená",J319,0)</f>
        <v>0</v>
      </c>
      <c r="BH319" s="187">
        <f>IF(N319="sníž. přenesená",J319,0)</f>
        <v>0</v>
      </c>
      <c r="BI319" s="187">
        <f>IF(N319="nulová",J319,0)</f>
        <v>0</v>
      </c>
      <c r="BJ319" s="19" t="s">
        <v>90</v>
      </c>
      <c r="BK319" s="187">
        <f>ROUND(I319*H319,2)</f>
        <v>0</v>
      </c>
      <c r="BL319" s="19" t="s">
        <v>520</v>
      </c>
      <c r="BM319" s="186" t="s">
        <v>526</v>
      </c>
    </row>
    <row r="320" spans="1:65" s="13" customFormat="1">
      <c r="B320" s="193"/>
      <c r="C320" s="194"/>
      <c r="D320" s="188" t="s">
        <v>142</v>
      </c>
      <c r="E320" s="195" t="s">
        <v>19</v>
      </c>
      <c r="F320" s="196" t="s">
        <v>527</v>
      </c>
      <c r="G320" s="194"/>
      <c r="H320" s="197">
        <v>10</v>
      </c>
      <c r="I320" s="198"/>
      <c r="J320" s="194"/>
      <c r="K320" s="194"/>
      <c r="L320" s="199"/>
      <c r="M320" s="200"/>
      <c r="N320" s="201"/>
      <c r="O320" s="201"/>
      <c r="P320" s="201"/>
      <c r="Q320" s="201"/>
      <c r="R320" s="201"/>
      <c r="S320" s="201"/>
      <c r="T320" s="202"/>
      <c r="AT320" s="203" t="s">
        <v>142</v>
      </c>
      <c r="AU320" s="203" t="s">
        <v>82</v>
      </c>
      <c r="AV320" s="13" t="s">
        <v>90</v>
      </c>
      <c r="AW320" s="13" t="s">
        <v>33</v>
      </c>
      <c r="AX320" s="13" t="s">
        <v>82</v>
      </c>
      <c r="AY320" s="203" t="s">
        <v>127</v>
      </c>
    </row>
    <row r="321" spans="1:65" s="12" customFormat="1" ht="25.9" customHeight="1">
      <c r="B321" s="159"/>
      <c r="C321" s="160"/>
      <c r="D321" s="161" t="s">
        <v>73</v>
      </c>
      <c r="E321" s="162" t="s">
        <v>528</v>
      </c>
      <c r="F321" s="162" t="s">
        <v>529</v>
      </c>
      <c r="G321" s="160"/>
      <c r="H321" s="160"/>
      <c r="I321" s="163"/>
      <c r="J321" s="164">
        <f>BK321</f>
        <v>0</v>
      </c>
      <c r="K321" s="160"/>
      <c r="L321" s="165"/>
      <c r="M321" s="166"/>
      <c r="N321" s="167"/>
      <c r="O321" s="167"/>
      <c r="P321" s="168">
        <f>P322+P325+P329</f>
        <v>0</v>
      </c>
      <c r="Q321" s="167"/>
      <c r="R321" s="168">
        <f>R322+R325+R329</f>
        <v>0</v>
      </c>
      <c r="S321" s="167"/>
      <c r="T321" s="169">
        <f>T322+T325+T329</f>
        <v>0</v>
      </c>
      <c r="AR321" s="170" t="s">
        <v>157</v>
      </c>
      <c r="AT321" s="171" t="s">
        <v>73</v>
      </c>
      <c r="AU321" s="171" t="s">
        <v>74</v>
      </c>
      <c r="AY321" s="170" t="s">
        <v>127</v>
      </c>
      <c r="BK321" s="172">
        <f>BK322+BK325+BK329</f>
        <v>0</v>
      </c>
    </row>
    <row r="322" spans="1:65" s="12" customFormat="1" ht="22.9" customHeight="1">
      <c r="B322" s="159"/>
      <c r="C322" s="160"/>
      <c r="D322" s="161" t="s">
        <v>73</v>
      </c>
      <c r="E322" s="173" t="s">
        <v>530</v>
      </c>
      <c r="F322" s="173" t="s">
        <v>531</v>
      </c>
      <c r="G322" s="160"/>
      <c r="H322" s="160"/>
      <c r="I322" s="163"/>
      <c r="J322" s="174">
        <f>BK322</f>
        <v>0</v>
      </c>
      <c r="K322" s="160"/>
      <c r="L322" s="165"/>
      <c r="M322" s="166"/>
      <c r="N322" s="167"/>
      <c r="O322" s="167"/>
      <c r="P322" s="168">
        <f>SUM(P323:P324)</f>
        <v>0</v>
      </c>
      <c r="Q322" s="167"/>
      <c r="R322" s="168">
        <f>SUM(R323:R324)</f>
        <v>0</v>
      </c>
      <c r="S322" s="167"/>
      <c r="T322" s="169">
        <f>SUM(T323:T324)</f>
        <v>0</v>
      </c>
      <c r="AR322" s="170" t="s">
        <v>157</v>
      </c>
      <c r="AT322" s="171" t="s">
        <v>73</v>
      </c>
      <c r="AU322" s="171" t="s">
        <v>82</v>
      </c>
      <c r="AY322" s="170" t="s">
        <v>127</v>
      </c>
      <c r="BK322" s="172">
        <f>SUM(BK323:BK324)</f>
        <v>0</v>
      </c>
    </row>
    <row r="323" spans="1:65" s="2" customFormat="1" ht="14.45" customHeight="1">
      <c r="A323" s="36"/>
      <c r="B323" s="37"/>
      <c r="C323" s="175" t="s">
        <v>532</v>
      </c>
      <c r="D323" s="175" t="s">
        <v>130</v>
      </c>
      <c r="E323" s="176" t="s">
        <v>533</v>
      </c>
      <c r="F323" s="177" t="s">
        <v>531</v>
      </c>
      <c r="G323" s="178" t="s">
        <v>492</v>
      </c>
      <c r="H323" s="179">
        <v>1</v>
      </c>
      <c r="I323" s="180"/>
      <c r="J323" s="181">
        <f>ROUND(I323*H323,2)</f>
        <v>0</v>
      </c>
      <c r="K323" s="177" t="s">
        <v>134</v>
      </c>
      <c r="L323" s="41"/>
      <c r="M323" s="182" t="s">
        <v>19</v>
      </c>
      <c r="N323" s="183" t="s">
        <v>46</v>
      </c>
      <c r="O323" s="66"/>
      <c r="P323" s="184">
        <f>O323*H323</f>
        <v>0</v>
      </c>
      <c r="Q323" s="184">
        <v>0</v>
      </c>
      <c r="R323" s="184">
        <f>Q323*H323</f>
        <v>0</v>
      </c>
      <c r="S323" s="184">
        <v>0</v>
      </c>
      <c r="T323" s="185">
        <f>S323*H323</f>
        <v>0</v>
      </c>
      <c r="U323" s="36"/>
      <c r="V323" s="36"/>
      <c r="W323" s="36"/>
      <c r="X323" s="36"/>
      <c r="Y323" s="36"/>
      <c r="Z323" s="36"/>
      <c r="AA323" s="36"/>
      <c r="AB323" s="36"/>
      <c r="AC323" s="36"/>
      <c r="AD323" s="36"/>
      <c r="AE323" s="36"/>
      <c r="AR323" s="186" t="s">
        <v>534</v>
      </c>
      <c r="AT323" s="186" t="s">
        <v>130</v>
      </c>
      <c r="AU323" s="186" t="s">
        <v>90</v>
      </c>
      <c r="AY323" s="19" t="s">
        <v>127</v>
      </c>
      <c r="BE323" s="187">
        <f>IF(N323="základní",J323,0)</f>
        <v>0</v>
      </c>
      <c r="BF323" s="187">
        <f>IF(N323="snížená",J323,0)</f>
        <v>0</v>
      </c>
      <c r="BG323" s="187">
        <f>IF(N323="zákl. přenesená",J323,0)</f>
        <v>0</v>
      </c>
      <c r="BH323" s="187">
        <f>IF(N323="sníž. přenesená",J323,0)</f>
        <v>0</v>
      </c>
      <c r="BI323" s="187">
        <f>IF(N323="nulová",J323,0)</f>
        <v>0</v>
      </c>
      <c r="BJ323" s="19" t="s">
        <v>90</v>
      </c>
      <c r="BK323" s="187">
        <f>ROUND(I323*H323,2)</f>
        <v>0</v>
      </c>
      <c r="BL323" s="19" t="s">
        <v>534</v>
      </c>
      <c r="BM323" s="186" t="s">
        <v>535</v>
      </c>
    </row>
    <row r="324" spans="1:65" s="13" customFormat="1">
      <c r="B324" s="193"/>
      <c r="C324" s="194"/>
      <c r="D324" s="188" t="s">
        <v>142</v>
      </c>
      <c r="E324" s="195" t="s">
        <v>19</v>
      </c>
      <c r="F324" s="196" t="s">
        <v>536</v>
      </c>
      <c r="G324" s="194"/>
      <c r="H324" s="197">
        <v>1</v>
      </c>
      <c r="I324" s="198"/>
      <c r="J324" s="194"/>
      <c r="K324" s="194"/>
      <c r="L324" s="199"/>
      <c r="M324" s="200"/>
      <c r="N324" s="201"/>
      <c r="O324" s="201"/>
      <c r="P324" s="201"/>
      <c r="Q324" s="201"/>
      <c r="R324" s="201"/>
      <c r="S324" s="201"/>
      <c r="T324" s="202"/>
      <c r="AT324" s="203" t="s">
        <v>142</v>
      </c>
      <c r="AU324" s="203" t="s">
        <v>90</v>
      </c>
      <c r="AV324" s="13" t="s">
        <v>90</v>
      </c>
      <c r="AW324" s="13" t="s">
        <v>33</v>
      </c>
      <c r="AX324" s="13" t="s">
        <v>82</v>
      </c>
      <c r="AY324" s="203" t="s">
        <v>127</v>
      </c>
    </row>
    <row r="325" spans="1:65" s="12" customFormat="1" ht="22.9" customHeight="1">
      <c r="B325" s="159"/>
      <c r="C325" s="160"/>
      <c r="D325" s="161" t="s">
        <v>73</v>
      </c>
      <c r="E325" s="173" t="s">
        <v>537</v>
      </c>
      <c r="F325" s="173" t="s">
        <v>538</v>
      </c>
      <c r="G325" s="160"/>
      <c r="H325" s="160"/>
      <c r="I325" s="163"/>
      <c r="J325" s="174">
        <f>BK325</f>
        <v>0</v>
      </c>
      <c r="K325" s="160"/>
      <c r="L325" s="165"/>
      <c r="M325" s="166"/>
      <c r="N325" s="167"/>
      <c r="O325" s="167"/>
      <c r="P325" s="168">
        <f>SUM(P326:P328)</f>
        <v>0</v>
      </c>
      <c r="Q325" s="167"/>
      <c r="R325" s="168">
        <f>SUM(R326:R328)</f>
        <v>0</v>
      </c>
      <c r="S325" s="167"/>
      <c r="T325" s="169">
        <f>SUM(T326:T328)</f>
        <v>0</v>
      </c>
      <c r="AR325" s="170" t="s">
        <v>157</v>
      </c>
      <c r="AT325" s="171" t="s">
        <v>73</v>
      </c>
      <c r="AU325" s="171" t="s">
        <v>82</v>
      </c>
      <c r="AY325" s="170" t="s">
        <v>127</v>
      </c>
      <c r="BK325" s="172">
        <f>SUM(BK326:BK328)</f>
        <v>0</v>
      </c>
    </row>
    <row r="326" spans="1:65" s="2" customFormat="1" ht="14.45" customHeight="1">
      <c r="A326" s="36"/>
      <c r="B326" s="37"/>
      <c r="C326" s="175" t="s">
        <v>539</v>
      </c>
      <c r="D326" s="175" t="s">
        <v>130</v>
      </c>
      <c r="E326" s="176" t="s">
        <v>540</v>
      </c>
      <c r="F326" s="177" t="s">
        <v>538</v>
      </c>
      <c r="G326" s="178" t="s">
        <v>492</v>
      </c>
      <c r="H326" s="179">
        <v>1</v>
      </c>
      <c r="I326" s="180"/>
      <c r="J326" s="181">
        <f>ROUND(I326*H326,2)</f>
        <v>0</v>
      </c>
      <c r="K326" s="177" t="s">
        <v>134</v>
      </c>
      <c r="L326" s="41"/>
      <c r="M326" s="182" t="s">
        <v>19</v>
      </c>
      <c r="N326" s="183" t="s">
        <v>46</v>
      </c>
      <c r="O326" s="66"/>
      <c r="P326" s="184">
        <f>O326*H326</f>
        <v>0</v>
      </c>
      <c r="Q326" s="184">
        <v>0</v>
      </c>
      <c r="R326" s="184">
        <f>Q326*H326</f>
        <v>0</v>
      </c>
      <c r="S326" s="184">
        <v>0</v>
      </c>
      <c r="T326" s="185">
        <f>S326*H326</f>
        <v>0</v>
      </c>
      <c r="U326" s="36"/>
      <c r="V326" s="36"/>
      <c r="W326" s="36"/>
      <c r="X326" s="36"/>
      <c r="Y326" s="36"/>
      <c r="Z326" s="36"/>
      <c r="AA326" s="36"/>
      <c r="AB326" s="36"/>
      <c r="AC326" s="36"/>
      <c r="AD326" s="36"/>
      <c r="AE326" s="36"/>
      <c r="AR326" s="186" t="s">
        <v>534</v>
      </c>
      <c r="AT326" s="186" t="s">
        <v>130</v>
      </c>
      <c r="AU326" s="186" t="s">
        <v>90</v>
      </c>
      <c r="AY326" s="19" t="s">
        <v>127</v>
      </c>
      <c r="BE326" s="187">
        <f>IF(N326="základní",J326,0)</f>
        <v>0</v>
      </c>
      <c r="BF326" s="187">
        <f>IF(N326="snížená",J326,0)</f>
        <v>0</v>
      </c>
      <c r="BG326" s="187">
        <f>IF(N326="zákl. přenesená",J326,0)</f>
        <v>0</v>
      </c>
      <c r="BH326" s="187">
        <f>IF(N326="sníž. přenesená",J326,0)</f>
        <v>0</v>
      </c>
      <c r="BI326" s="187">
        <f>IF(N326="nulová",J326,0)</f>
        <v>0</v>
      </c>
      <c r="BJ326" s="19" t="s">
        <v>90</v>
      </c>
      <c r="BK326" s="187">
        <f>ROUND(I326*H326,2)</f>
        <v>0</v>
      </c>
      <c r="BL326" s="19" t="s">
        <v>534</v>
      </c>
      <c r="BM326" s="186" t="s">
        <v>541</v>
      </c>
    </row>
    <row r="327" spans="1:65" s="2" customFormat="1" ht="14.45" customHeight="1">
      <c r="A327" s="36"/>
      <c r="B327" s="37"/>
      <c r="C327" s="175" t="s">
        <v>542</v>
      </c>
      <c r="D327" s="175" t="s">
        <v>130</v>
      </c>
      <c r="E327" s="176" t="s">
        <v>543</v>
      </c>
      <c r="F327" s="177" t="s">
        <v>544</v>
      </c>
      <c r="G327" s="178" t="s">
        <v>492</v>
      </c>
      <c r="H327" s="179">
        <v>1</v>
      </c>
      <c r="I327" s="180"/>
      <c r="J327" s="181">
        <f>ROUND(I327*H327,2)</f>
        <v>0</v>
      </c>
      <c r="K327" s="177" t="s">
        <v>134</v>
      </c>
      <c r="L327" s="41"/>
      <c r="M327" s="182" t="s">
        <v>19</v>
      </c>
      <c r="N327" s="183" t="s">
        <v>46</v>
      </c>
      <c r="O327" s="66"/>
      <c r="P327" s="184">
        <f>O327*H327</f>
        <v>0</v>
      </c>
      <c r="Q327" s="184">
        <v>0</v>
      </c>
      <c r="R327" s="184">
        <f>Q327*H327</f>
        <v>0</v>
      </c>
      <c r="S327" s="184">
        <v>0</v>
      </c>
      <c r="T327" s="185">
        <f>S327*H327</f>
        <v>0</v>
      </c>
      <c r="U327" s="36"/>
      <c r="V327" s="36"/>
      <c r="W327" s="36"/>
      <c r="X327" s="36"/>
      <c r="Y327" s="36"/>
      <c r="Z327" s="36"/>
      <c r="AA327" s="36"/>
      <c r="AB327" s="36"/>
      <c r="AC327" s="36"/>
      <c r="AD327" s="36"/>
      <c r="AE327" s="36"/>
      <c r="AR327" s="186" t="s">
        <v>534</v>
      </c>
      <c r="AT327" s="186" t="s">
        <v>130</v>
      </c>
      <c r="AU327" s="186" t="s">
        <v>90</v>
      </c>
      <c r="AY327" s="19" t="s">
        <v>127</v>
      </c>
      <c r="BE327" s="187">
        <f>IF(N327="základní",J327,0)</f>
        <v>0</v>
      </c>
      <c r="BF327" s="187">
        <f>IF(N327="snížená",J327,0)</f>
        <v>0</v>
      </c>
      <c r="BG327" s="187">
        <f>IF(N327="zákl. přenesená",J327,0)</f>
        <v>0</v>
      </c>
      <c r="BH327" s="187">
        <f>IF(N327="sníž. přenesená",J327,0)</f>
        <v>0</v>
      </c>
      <c r="BI327" s="187">
        <f>IF(N327="nulová",J327,0)</f>
        <v>0</v>
      </c>
      <c r="BJ327" s="19" t="s">
        <v>90</v>
      </c>
      <c r="BK327" s="187">
        <f>ROUND(I327*H327,2)</f>
        <v>0</v>
      </c>
      <c r="BL327" s="19" t="s">
        <v>534</v>
      </c>
      <c r="BM327" s="186" t="s">
        <v>545</v>
      </c>
    </row>
    <row r="328" spans="1:65" s="13" customFormat="1">
      <c r="B328" s="193"/>
      <c r="C328" s="194"/>
      <c r="D328" s="188" t="s">
        <v>142</v>
      </c>
      <c r="E328" s="195" t="s">
        <v>19</v>
      </c>
      <c r="F328" s="196" t="s">
        <v>546</v>
      </c>
      <c r="G328" s="194"/>
      <c r="H328" s="197">
        <v>1</v>
      </c>
      <c r="I328" s="198"/>
      <c r="J328" s="194"/>
      <c r="K328" s="194"/>
      <c r="L328" s="199"/>
      <c r="M328" s="200"/>
      <c r="N328" s="201"/>
      <c r="O328" s="201"/>
      <c r="P328" s="201"/>
      <c r="Q328" s="201"/>
      <c r="R328" s="201"/>
      <c r="S328" s="201"/>
      <c r="T328" s="202"/>
      <c r="AT328" s="203" t="s">
        <v>142</v>
      </c>
      <c r="AU328" s="203" t="s">
        <v>90</v>
      </c>
      <c r="AV328" s="13" t="s">
        <v>90</v>
      </c>
      <c r="AW328" s="13" t="s">
        <v>33</v>
      </c>
      <c r="AX328" s="13" t="s">
        <v>82</v>
      </c>
      <c r="AY328" s="203" t="s">
        <v>127</v>
      </c>
    </row>
    <row r="329" spans="1:65" s="12" customFormat="1" ht="22.9" customHeight="1">
      <c r="B329" s="159"/>
      <c r="C329" s="160"/>
      <c r="D329" s="161" t="s">
        <v>73</v>
      </c>
      <c r="E329" s="173" t="s">
        <v>547</v>
      </c>
      <c r="F329" s="173" t="s">
        <v>548</v>
      </c>
      <c r="G329" s="160"/>
      <c r="H329" s="160"/>
      <c r="I329" s="163"/>
      <c r="J329" s="174">
        <f>BK329</f>
        <v>0</v>
      </c>
      <c r="K329" s="160"/>
      <c r="L329" s="165"/>
      <c r="M329" s="166"/>
      <c r="N329" s="167"/>
      <c r="O329" s="167"/>
      <c r="P329" s="168">
        <f>P330</f>
        <v>0</v>
      </c>
      <c r="Q329" s="167"/>
      <c r="R329" s="168">
        <f>R330</f>
        <v>0</v>
      </c>
      <c r="S329" s="167"/>
      <c r="T329" s="169">
        <f>T330</f>
        <v>0</v>
      </c>
      <c r="AR329" s="170" t="s">
        <v>157</v>
      </c>
      <c r="AT329" s="171" t="s">
        <v>73</v>
      </c>
      <c r="AU329" s="171" t="s">
        <v>82</v>
      </c>
      <c r="AY329" s="170" t="s">
        <v>127</v>
      </c>
      <c r="BK329" s="172">
        <f>BK330</f>
        <v>0</v>
      </c>
    </row>
    <row r="330" spans="1:65" s="2" customFormat="1" ht="14.45" customHeight="1">
      <c r="A330" s="36"/>
      <c r="B330" s="37"/>
      <c r="C330" s="175" t="s">
        <v>549</v>
      </c>
      <c r="D330" s="175" t="s">
        <v>130</v>
      </c>
      <c r="E330" s="176" t="s">
        <v>550</v>
      </c>
      <c r="F330" s="177" t="s">
        <v>548</v>
      </c>
      <c r="G330" s="178" t="s">
        <v>492</v>
      </c>
      <c r="H330" s="179">
        <v>1</v>
      </c>
      <c r="I330" s="180"/>
      <c r="J330" s="181">
        <f>ROUND(I330*H330,2)</f>
        <v>0</v>
      </c>
      <c r="K330" s="177" t="s">
        <v>134</v>
      </c>
      <c r="L330" s="41"/>
      <c r="M330" s="247" t="s">
        <v>19</v>
      </c>
      <c r="N330" s="248" t="s">
        <v>46</v>
      </c>
      <c r="O330" s="249"/>
      <c r="P330" s="250">
        <f>O330*H330</f>
        <v>0</v>
      </c>
      <c r="Q330" s="250">
        <v>0</v>
      </c>
      <c r="R330" s="250">
        <f>Q330*H330</f>
        <v>0</v>
      </c>
      <c r="S330" s="250">
        <v>0</v>
      </c>
      <c r="T330" s="251">
        <f>S330*H330</f>
        <v>0</v>
      </c>
      <c r="U330" s="36"/>
      <c r="V330" s="36"/>
      <c r="W330" s="36"/>
      <c r="X330" s="36"/>
      <c r="Y330" s="36"/>
      <c r="Z330" s="36"/>
      <c r="AA330" s="36"/>
      <c r="AB330" s="36"/>
      <c r="AC330" s="36"/>
      <c r="AD330" s="36"/>
      <c r="AE330" s="36"/>
      <c r="AR330" s="186" t="s">
        <v>534</v>
      </c>
      <c r="AT330" s="186" t="s">
        <v>130</v>
      </c>
      <c r="AU330" s="186" t="s">
        <v>90</v>
      </c>
      <c r="AY330" s="19" t="s">
        <v>127</v>
      </c>
      <c r="BE330" s="187">
        <f>IF(N330="základní",J330,0)</f>
        <v>0</v>
      </c>
      <c r="BF330" s="187">
        <f>IF(N330="snížená",J330,0)</f>
        <v>0</v>
      </c>
      <c r="BG330" s="187">
        <f>IF(N330="zákl. přenesená",J330,0)</f>
        <v>0</v>
      </c>
      <c r="BH330" s="187">
        <f>IF(N330="sníž. přenesená",J330,0)</f>
        <v>0</v>
      </c>
      <c r="BI330" s="187">
        <f>IF(N330="nulová",J330,0)</f>
        <v>0</v>
      </c>
      <c r="BJ330" s="19" t="s">
        <v>90</v>
      </c>
      <c r="BK330" s="187">
        <f>ROUND(I330*H330,2)</f>
        <v>0</v>
      </c>
      <c r="BL330" s="19" t="s">
        <v>534</v>
      </c>
      <c r="BM330" s="186" t="s">
        <v>551</v>
      </c>
    </row>
    <row r="331" spans="1:65" s="2" customFormat="1" ht="6.95" customHeight="1">
      <c r="A331" s="36"/>
      <c r="B331" s="49"/>
      <c r="C331" s="50"/>
      <c r="D331" s="50"/>
      <c r="E331" s="50"/>
      <c r="F331" s="50"/>
      <c r="G331" s="50"/>
      <c r="H331" s="50"/>
      <c r="I331" s="50"/>
      <c r="J331" s="50"/>
      <c r="K331" s="50"/>
      <c r="L331" s="41"/>
      <c r="M331" s="36"/>
      <c r="O331" s="36"/>
      <c r="P331" s="36"/>
      <c r="Q331" s="36"/>
      <c r="R331" s="36"/>
      <c r="S331" s="36"/>
      <c r="T331" s="36"/>
      <c r="U331" s="36"/>
      <c r="V331" s="36"/>
      <c r="W331" s="36"/>
      <c r="X331" s="36"/>
      <c r="Y331" s="36"/>
      <c r="Z331" s="36"/>
      <c r="AA331" s="36"/>
      <c r="AB331" s="36"/>
      <c r="AC331" s="36"/>
      <c r="AD331" s="36"/>
      <c r="AE331" s="36"/>
    </row>
  </sheetData>
  <sheetProtection sheet="1" objects="1" scenarios="1" formatColumns="0" formatRows="0" autoFilter="0"/>
  <autoFilter ref="C92:K330"/>
  <mergeCells count="9">
    <mergeCell ref="E50:H50"/>
    <mergeCell ref="E83:H83"/>
    <mergeCell ref="E85:H8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2:BM17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4"/>
      <c r="M2" s="334"/>
      <c r="N2" s="334"/>
      <c r="O2" s="334"/>
      <c r="P2" s="334"/>
      <c r="Q2" s="334"/>
      <c r="R2" s="334"/>
      <c r="S2" s="334"/>
      <c r="T2" s="334"/>
      <c r="U2" s="334"/>
      <c r="V2" s="334"/>
      <c r="AT2" s="19" t="s">
        <v>86</v>
      </c>
    </row>
    <row r="3" spans="1:46" s="1" customFormat="1" ht="6.95" customHeight="1">
      <c r="B3" s="103"/>
      <c r="C3" s="104"/>
      <c r="D3" s="104"/>
      <c r="E3" s="104"/>
      <c r="F3" s="104"/>
      <c r="G3" s="104"/>
      <c r="H3" s="104"/>
      <c r="I3" s="104"/>
      <c r="J3" s="104"/>
      <c r="K3" s="104"/>
      <c r="L3" s="22"/>
      <c r="AT3" s="19" t="s">
        <v>82</v>
      </c>
    </row>
    <row r="4" spans="1:46" s="1" customFormat="1" ht="24.95" customHeight="1">
      <c r="B4" s="22"/>
      <c r="D4" s="105" t="s">
        <v>91</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zakázky'!K6</f>
        <v>Domov pro seniory Bukov - zpevněné plochy, zateplení fasády</v>
      </c>
      <c r="F7" s="378"/>
      <c r="G7" s="378"/>
      <c r="H7" s="378"/>
      <c r="L7" s="22"/>
    </row>
    <row r="8" spans="1:46" s="2" customFormat="1" ht="12" customHeight="1">
      <c r="A8" s="36"/>
      <c r="B8" s="41"/>
      <c r="C8" s="36"/>
      <c r="D8" s="107" t="s">
        <v>92</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552</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zakázky'!AN8</f>
        <v>13. 8. 2020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27</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26</v>
      </c>
      <c r="J17" s="32">
        <f>'Rekapitulace zakázky'!AN13</f>
        <v>0</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f>'Rekapitulace zakázky'!E14</f>
        <v>0</v>
      </c>
      <c r="F18" s="382"/>
      <c r="G18" s="382"/>
      <c r="H18" s="382"/>
      <c r="I18" s="107" t="s">
        <v>29</v>
      </c>
      <c r="J18" s="32">
        <f>'Rekapitulace zakázky'!AN14</f>
        <v>0</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tr">
        <f>IF('Rekapitulace zakázky'!AN16="","",'Rekapitulace zakázky'!AN16)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zakázky'!E17="","",'Rekapitulace zakázky'!E17)</f>
        <v xml:space="preserve"> </v>
      </c>
      <c r="F21" s="36"/>
      <c r="G21" s="36"/>
      <c r="H21" s="36"/>
      <c r="I21" s="107" t="s">
        <v>29</v>
      </c>
      <c r="J21" s="109" t="str">
        <f>IF('Rekapitulace zakázky'!AN17="","",'Rekapitulace zakázky'!AN17)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26</v>
      </c>
      <c r="J23" s="109" t="s">
        <v>35</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36</v>
      </c>
      <c r="F24" s="36"/>
      <c r="G24" s="36"/>
      <c r="H24" s="36"/>
      <c r="I24" s="107" t="s">
        <v>29</v>
      </c>
      <c r="J24" s="109" t="s">
        <v>37</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38</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3" t="s">
        <v>39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40</v>
      </c>
      <c r="E30" s="36"/>
      <c r="F30" s="36"/>
      <c r="G30" s="36"/>
      <c r="H30" s="36"/>
      <c r="I30" s="36"/>
      <c r="J30" s="116">
        <f>ROUND(J89,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42</v>
      </c>
      <c r="G32" s="36"/>
      <c r="H32" s="36"/>
      <c r="I32" s="117" t="s">
        <v>41</v>
      </c>
      <c r="J32" s="117" t="s">
        <v>43</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44</v>
      </c>
      <c r="E33" s="107" t="s">
        <v>45</v>
      </c>
      <c r="F33" s="119">
        <f>ROUND((SUM(BE89:BE172)),  2)</f>
        <v>0</v>
      </c>
      <c r="G33" s="36"/>
      <c r="H33" s="36"/>
      <c r="I33" s="120">
        <v>0.21</v>
      </c>
      <c r="J33" s="119">
        <f>ROUND(((SUM(BE89:BE172))*I33),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46</v>
      </c>
      <c r="F34" s="119">
        <f>ROUND((SUM(BF89:BF172)),  2)</f>
        <v>0</v>
      </c>
      <c r="G34" s="36"/>
      <c r="H34" s="36"/>
      <c r="I34" s="120">
        <v>0.15</v>
      </c>
      <c r="J34" s="119">
        <f>ROUND(((SUM(BF89:BF172))*I34),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47</v>
      </c>
      <c r="F35" s="119">
        <f>ROUND((SUM(BG89:BG172)),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48</v>
      </c>
      <c r="F36" s="119">
        <f>ROUND((SUM(BH89:BH172)),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49</v>
      </c>
      <c r="F37" s="119">
        <f>ROUND((SUM(BI89:BI172)),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50</v>
      </c>
      <c r="E39" s="123"/>
      <c r="F39" s="123"/>
      <c r="G39" s="124" t="s">
        <v>51</v>
      </c>
      <c r="H39" s="125" t="s">
        <v>52</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94</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Domov pro seniory Bukov - zpevněné plochy, zateplení fasády</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92</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38" t="str">
        <f>E9</f>
        <v>SO 02 - Odstranění travních dlaždic, nahrazení zámkovou dlažbou v átriu</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Ústí nad Labem</v>
      </c>
      <c r="G52" s="38"/>
      <c r="H52" s="38"/>
      <c r="I52" s="31" t="s">
        <v>23</v>
      </c>
      <c r="J52" s="61" t="str">
        <f>IF(J12="","",J12)</f>
        <v>13. 8. 2020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Domov pro seniory Bukov, příspěvk.org</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25.7" customHeight="1">
      <c r="A55" s="36"/>
      <c r="B55" s="37"/>
      <c r="C55" s="31" t="s">
        <v>30</v>
      </c>
      <c r="D55" s="38"/>
      <c r="E55" s="38"/>
      <c r="F55" s="29">
        <f>IF(E18="","",E18)</f>
        <v>0</v>
      </c>
      <c r="G55" s="38"/>
      <c r="H55" s="38"/>
      <c r="I55" s="31" t="s">
        <v>34</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95</v>
      </c>
      <c r="D57" s="133"/>
      <c r="E57" s="133"/>
      <c r="F57" s="133"/>
      <c r="G57" s="133"/>
      <c r="H57" s="133"/>
      <c r="I57" s="133"/>
      <c r="J57" s="134" t="s">
        <v>96</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72</v>
      </c>
      <c r="D59" s="38"/>
      <c r="E59" s="38"/>
      <c r="F59" s="38"/>
      <c r="G59" s="38"/>
      <c r="H59" s="38"/>
      <c r="I59" s="38"/>
      <c r="J59" s="79">
        <f>J89</f>
        <v>0</v>
      </c>
      <c r="K59" s="38"/>
      <c r="L59" s="108"/>
      <c r="S59" s="36"/>
      <c r="T59" s="36"/>
      <c r="U59" s="36"/>
      <c r="V59" s="36"/>
      <c r="W59" s="36"/>
      <c r="X59" s="36"/>
      <c r="Y59" s="36"/>
      <c r="Z59" s="36"/>
      <c r="AA59" s="36"/>
      <c r="AB59" s="36"/>
      <c r="AC59" s="36"/>
      <c r="AD59" s="36"/>
      <c r="AE59" s="36"/>
      <c r="AU59" s="19" t="s">
        <v>97</v>
      </c>
    </row>
    <row r="60" spans="1:47" s="9" customFormat="1" ht="24.95" customHeight="1">
      <c r="B60" s="136"/>
      <c r="C60" s="137"/>
      <c r="D60" s="138" t="s">
        <v>98</v>
      </c>
      <c r="E60" s="139"/>
      <c r="F60" s="139"/>
      <c r="G60" s="139"/>
      <c r="H60" s="139"/>
      <c r="I60" s="139"/>
      <c r="J60" s="140">
        <f>J90</f>
        <v>0</v>
      </c>
      <c r="K60" s="137"/>
      <c r="L60" s="141"/>
    </row>
    <row r="61" spans="1:47" s="10" customFormat="1" ht="19.899999999999999" customHeight="1">
      <c r="B61" s="142"/>
      <c r="C61" s="143"/>
      <c r="D61" s="144" t="s">
        <v>553</v>
      </c>
      <c r="E61" s="145"/>
      <c r="F61" s="145"/>
      <c r="G61" s="145"/>
      <c r="H61" s="145"/>
      <c r="I61" s="145"/>
      <c r="J61" s="146">
        <f>J91</f>
        <v>0</v>
      </c>
      <c r="K61" s="143"/>
      <c r="L61" s="147"/>
    </row>
    <row r="62" spans="1:47" s="10" customFormat="1" ht="19.899999999999999" customHeight="1">
      <c r="B62" s="142"/>
      <c r="C62" s="143"/>
      <c r="D62" s="144" t="s">
        <v>554</v>
      </c>
      <c r="E62" s="145"/>
      <c r="F62" s="145"/>
      <c r="G62" s="145"/>
      <c r="H62" s="145"/>
      <c r="I62" s="145"/>
      <c r="J62" s="146">
        <f>J125</f>
        <v>0</v>
      </c>
      <c r="K62" s="143"/>
      <c r="L62" s="147"/>
    </row>
    <row r="63" spans="1:47" s="10" customFormat="1" ht="19.899999999999999" customHeight="1">
      <c r="B63" s="142"/>
      <c r="C63" s="143"/>
      <c r="D63" s="144" t="s">
        <v>555</v>
      </c>
      <c r="E63" s="145"/>
      <c r="F63" s="145"/>
      <c r="G63" s="145"/>
      <c r="H63" s="145"/>
      <c r="I63" s="145"/>
      <c r="J63" s="146">
        <f>J143</f>
        <v>0</v>
      </c>
      <c r="K63" s="143"/>
      <c r="L63" s="147"/>
    </row>
    <row r="64" spans="1:47" s="10" customFormat="1" ht="19.899999999999999" customHeight="1">
      <c r="B64" s="142"/>
      <c r="C64" s="143"/>
      <c r="D64" s="144" t="s">
        <v>100</v>
      </c>
      <c r="E64" s="145"/>
      <c r="F64" s="145"/>
      <c r="G64" s="145"/>
      <c r="H64" s="145"/>
      <c r="I64" s="145"/>
      <c r="J64" s="146">
        <f>J146</f>
        <v>0</v>
      </c>
      <c r="K64" s="143"/>
      <c r="L64" s="147"/>
    </row>
    <row r="65" spans="1:31" s="10" customFormat="1" ht="19.899999999999999" customHeight="1">
      <c r="B65" s="142"/>
      <c r="C65" s="143"/>
      <c r="D65" s="144" t="s">
        <v>101</v>
      </c>
      <c r="E65" s="145"/>
      <c r="F65" s="145"/>
      <c r="G65" s="145"/>
      <c r="H65" s="145"/>
      <c r="I65" s="145"/>
      <c r="J65" s="146">
        <f>J153</f>
        <v>0</v>
      </c>
      <c r="K65" s="143"/>
      <c r="L65" s="147"/>
    </row>
    <row r="66" spans="1:31" s="10" customFormat="1" ht="19.899999999999999" customHeight="1">
      <c r="B66" s="142"/>
      <c r="C66" s="143"/>
      <c r="D66" s="144" t="s">
        <v>102</v>
      </c>
      <c r="E66" s="145"/>
      <c r="F66" s="145"/>
      <c r="G66" s="145"/>
      <c r="H66" s="145"/>
      <c r="I66" s="145"/>
      <c r="J66" s="146">
        <f>J165</f>
        <v>0</v>
      </c>
      <c r="K66" s="143"/>
      <c r="L66" s="147"/>
    </row>
    <row r="67" spans="1:31" s="9" customFormat="1" ht="24.95" customHeight="1">
      <c r="B67" s="136"/>
      <c r="C67" s="137"/>
      <c r="D67" s="138" t="s">
        <v>108</v>
      </c>
      <c r="E67" s="139"/>
      <c r="F67" s="139"/>
      <c r="G67" s="139"/>
      <c r="H67" s="139"/>
      <c r="I67" s="139"/>
      <c r="J67" s="140">
        <f>J167</f>
        <v>0</v>
      </c>
      <c r="K67" s="137"/>
      <c r="L67" s="141"/>
    </row>
    <row r="68" spans="1:31" s="10" customFormat="1" ht="19.899999999999999" customHeight="1">
      <c r="B68" s="142"/>
      <c r="C68" s="143"/>
      <c r="D68" s="144" t="s">
        <v>109</v>
      </c>
      <c r="E68" s="145"/>
      <c r="F68" s="145"/>
      <c r="G68" s="145"/>
      <c r="H68" s="145"/>
      <c r="I68" s="145"/>
      <c r="J68" s="146">
        <f>J168</f>
        <v>0</v>
      </c>
      <c r="K68" s="143"/>
      <c r="L68" s="147"/>
    </row>
    <row r="69" spans="1:31" s="10" customFormat="1" ht="19.899999999999999" customHeight="1">
      <c r="B69" s="142"/>
      <c r="C69" s="143"/>
      <c r="D69" s="144" t="s">
        <v>110</v>
      </c>
      <c r="E69" s="145"/>
      <c r="F69" s="145"/>
      <c r="G69" s="145"/>
      <c r="H69" s="145"/>
      <c r="I69" s="145"/>
      <c r="J69" s="146">
        <f>J170</f>
        <v>0</v>
      </c>
      <c r="K69" s="143"/>
      <c r="L69" s="147"/>
    </row>
    <row r="70" spans="1:31" s="2" customFormat="1" ht="21.75" customHeight="1">
      <c r="A70" s="36"/>
      <c r="B70" s="37"/>
      <c r="C70" s="38"/>
      <c r="D70" s="38"/>
      <c r="E70" s="38"/>
      <c r="F70" s="38"/>
      <c r="G70" s="38"/>
      <c r="H70" s="38"/>
      <c r="I70" s="38"/>
      <c r="J70" s="38"/>
      <c r="K70" s="38"/>
      <c r="L70" s="108"/>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08"/>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08"/>
      <c r="S75" s="36"/>
      <c r="T75" s="36"/>
      <c r="U75" s="36"/>
      <c r="V75" s="36"/>
      <c r="W75" s="36"/>
      <c r="X75" s="36"/>
      <c r="Y75" s="36"/>
      <c r="Z75" s="36"/>
      <c r="AA75" s="36"/>
      <c r="AB75" s="36"/>
      <c r="AC75" s="36"/>
      <c r="AD75" s="36"/>
      <c r="AE75" s="36"/>
    </row>
    <row r="76" spans="1:31" s="2" customFormat="1" ht="24.95" customHeight="1">
      <c r="A76" s="36"/>
      <c r="B76" s="37"/>
      <c r="C76" s="25" t="s">
        <v>112</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6.5" customHeight="1">
      <c r="A79" s="36"/>
      <c r="B79" s="37"/>
      <c r="C79" s="38"/>
      <c r="D79" s="38"/>
      <c r="E79" s="375" t="str">
        <f>E7</f>
        <v>Domov pro seniory Bukov - zpevněné plochy, zateplení fasády</v>
      </c>
      <c r="F79" s="376"/>
      <c r="G79" s="376"/>
      <c r="H79" s="376"/>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1" t="s">
        <v>92</v>
      </c>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6.5" customHeight="1">
      <c r="A81" s="36"/>
      <c r="B81" s="37"/>
      <c r="C81" s="38"/>
      <c r="D81" s="38"/>
      <c r="E81" s="338" t="str">
        <f>E9</f>
        <v>SO 02 - Odstranění travních dlaždic, nahrazení zámkovou dlažbou v átriu</v>
      </c>
      <c r="F81" s="374"/>
      <c r="G81" s="374"/>
      <c r="H81" s="374"/>
      <c r="I81" s="38"/>
      <c r="J81" s="38"/>
      <c r="K81" s="38"/>
      <c r="L81" s="10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Ústí nad Labem</v>
      </c>
      <c r="G83" s="38"/>
      <c r="H83" s="38"/>
      <c r="I83" s="31" t="s">
        <v>23</v>
      </c>
      <c r="J83" s="61" t="str">
        <f>IF(J12="","",J12)</f>
        <v>13. 8. 2020</v>
      </c>
      <c r="K83" s="38"/>
      <c r="L83" s="108"/>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E15</f>
        <v>Domov pro seniory Bukov, příspěvk.org</v>
      </c>
      <c r="G85" s="38"/>
      <c r="H85" s="38"/>
      <c r="I85" s="31" t="s">
        <v>31</v>
      </c>
      <c r="J85" s="34" t="str">
        <f>E21</f>
        <v xml:space="preserve"> </v>
      </c>
      <c r="K85" s="38"/>
      <c r="L85" s="108"/>
      <c r="S85" s="36"/>
      <c r="T85" s="36"/>
      <c r="U85" s="36"/>
      <c r="V85" s="36"/>
      <c r="W85" s="36"/>
      <c r="X85" s="36"/>
      <c r="Y85" s="36"/>
      <c r="Z85" s="36"/>
      <c r="AA85" s="36"/>
      <c r="AB85" s="36"/>
      <c r="AC85" s="36"/>
      <c r="AD85" s="36"/>
      <c r="AE85" s="36"/>
    </row>
    <row r="86" spans="1:65" s="2" customFormat="1" ht="25.7" customHeight="1">
      <c r="A86" s="36"/>
      <c r="B86" s="37"/>
      <c r="C86" s="31" t="s">
        <v>30</v>
      </c>
      <c r="D86" s="38"/>
      <c r="E86" s="38"/>
      <c r="F86" s="29">
        <f>IF(E18="","",E18)</f>
        <v>0</v>
      </c>
      <c r="G86" s="38"/>
      <c r="H86" s="38"/>
      <c r="I86" s="31" t="s">
        <v>34</v>
      </c>
      <c r="J86" s="34" t="str">
        <f>E24</f>
        <v>STAVEBNÍ ROZPOČTY s.r.o.</v>
      </c>
      <c r="K86" s="38"/>
      <c r="L86" s="108"/>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08"/>
      <c r="S87" s="36"/>
      <c r="T87" s="36"/>
      <c r="U87" s="36"/>
      <c r="V87" s="36"/>
      <c r="W87" s="36"/>
      <c r="X87" s="36"/>
      <c r="Y87" s="36"/>
      <c r="Z87" s="36"/>
      <c r="AA87" s="36"/>
      <c r="AB87" s="36"/>
      <c r="AC87" s="36"/>
      <c r="AD87" s="36"/>
      <c r="AE87" s="36"/>
    </row>
    <row r="88" spans="1:65" s="11" customFormat="1" ht="29.25" customHeight="1">
      <c r="A88" s="148"/>
      <c r="B88" s="149"/>
      <c r="C88" s="150" t="s">
        <v>113</v>
      </c>
      <c r="D88" s="151" t="s">
        <v>59</v>
      </c>
      <c r="E88" s="151" t="s">
        <v>55</v>
      </c>
      <c r="F88" s="151" t="s">
        <v>56</v>
      </c>
      <c r="G88" s="151" t="s">
        <v>114</v>
      </c>
      <c r="H88" s="151" t="s">
        <v>115</v>
      </c>
      <c r="I88" s="151" t="s">
        <v>116</v>
      </c>
      <c r="J88" s="151" t="s">
        <v>96</v>
      </c>
      <c r="K88" s="152" t="s">
        <v>117</v>
      </c>
      <c r="L88" s="153"/>
      <c r="M88" s="70" t="s">
        <v>19</v>
      </c>
      <c r="N88" s="71" t="s">
        <v>44</v>
      </c>
      <c r="O88" s="71" t="s">
        <v>118</v>
      </c>
      <c r="P88" s="71" t="s">
        <v>119</v>
      </c>
      <c r="Q88" s="71" t="s">
        <v>120</v>
      </c>
      <c r="R88" s="71" t="s">
        <v>121</v>
      </c>
      <c r="S88" s="71" t="s">
        <v>122</v>
      </c>
      <c r="T88" s="72" t="s">
        <v>123</v>
      </c>
      <c r="U88" s="148"/>
      <c r="V88" s="148"/>
      <c r="W88" s="148"/>
      <c r="X88" s="148"/>
      <c r="Y88" s="148"/>
      <c r="Z88" s="148"/>
      <c r="AA88" s="148"/>
      <c r="AB88" s="148"/>
      <c r="AC88" s="148"/>
      <c r="AD88" s="148"/>
      <c r="AE88" s="148"/>
    </row>
    <row r="89" spans="1:65" s="2" customFormat="1" ht="22.9" customHeight="1">
      <c r="A89" s="36"/>
      <c r="B89" s="37"/>
      <c r="C89" s="77" t="s">
        <v>124</v>
      </c>
      <c r="D89" s="38"/>
      <c r="E89" s="38"/>
      <c r="F89" s="38"/>
      <c r="G89" s="38"/>
      <c r="H89" s="38"/>
      <c r="I89" s="38"/>
      <c r="J89" s="154">
        <f>BK89</f>
        <v>0</v>
      </c>
      <c r="K89" s="38"/>
      <c r="L89" s="41"/>
      <c r="M89" s="73"/>
      <c r="N89" s="155"/>
      <c r="O89" s="74"/>
      <c r="P89" s="156">
        <f>P90+P167</f>
        <v>0</v>
      </c>
      <c r="Q89" s="74"/>
      <c r="R89" s="156">
        <f>R90+R167</f>
        <v>33.805157800000003</v>
      </c>
      <c r="S89" s="74"/>
      <c r="T89" s="157">
        <f>T90+T167</f>
        <v>33.0396</v>
      </c>
      <c r="U89" s="36"/>
      <c r="V89" s="36"/>
      <c r="W89" s="36"/>
      <c r="X89" s="36"/>
      <c r="Y89" s="36"/>
      <c r="Z89" s="36"/>
      <c r="AA89" s="36"/>
      <c r="AB89" s="36"/>
      <c r="AC89" s="36"/>
      <c r="AD89" s="36"/>
      <c r="AE89" s="36"/>
      <c r="AT89" s="19" t="s">
        <v>73</v>
      </c>
      <c r="AU89" s="19" t="s">
        <v>97</v>
      </c>
      <c r="BK89" s="158">
        <f>BK90+BK167</f>
        <v>0</v>
      </c>
    </row>
    <row r="90" spans="1:65" s="12" customFormat="1" ht="25.9" customHeight="1">
      <c r="B90" s="159"/>
      <c r="C90" s="160"/>
      <c r="D90" s="161" t="s">
        <v>73</v>
      </c>
      <c r="E90" s="162" t="s">
        <v>125</v>
      </c>
      <c r="F90" s="162" t="s">
        <v>126</v>
      </c>
      <c r="G90" s="160"/>
      <c r="H90" s="160"/>
      <c r="I90" s="163"/>
      <c r="J90" s="164">
        <f>BK90</f>
        <v>0</v>
      </c>
      <c r="K90" s="160"/>
      <c r="L90" s="165"/>
      <c r="M90" s="166"/>
      <c r="N90" s="167"/>
      <c r="O90" s="167"/>
      <c r="P90" s="168">
        <f>P91+P125+P143+P146+P153+P165</f>
        <v>0</v>
      </c>
      <c r="Q90" s="167"/>
      <c r="R90" s="168">
        <f>R91+R125+R143+R146+R153+R165</f>
        <v>33.805157800000003</v>
      </c>
      <c r="S90" s="167"/>
      <c r="T90" s="169">
        <f>T91+T125+T143+T146+T153+T165</f>
        <v>33.0396</v>
      </c>
      <c r="AR90" s="170" t="s">
        <v>82</v>
      </c>
      <c r="AT90" s="171" t="s">
        <v>73</v>
      </c>
      <c r="AU90" s="171" t="s">
        <v>74</v>
      </c>
      <c r="AY90" s="170" t="s">
        <v>127</v>
      </c>
      <c r="BK90" s="172">
        <f>BK91+BK125+BK143+BK146+BK153+BK165</f>
        <v>0</v>
      </c>
    </row>
    <row r="91" spans="1:65" s="12" customFormat="1" ht="22.9" customHeight="1">
      <c r="B91" s="159"/>
      <c r="C91" s="160"/>
      <c r="D91" s="161" t="s">
        <v>73</v>
      </c>
      <c r="E91" s="173" t="s">
        <v>82</v>
      </c>
      <c r="F91" s="173" t="s">
        <v>556</v>
      </c>
      <c r="G91" s="160"/>
      <c r="H91" s="160"/>
      <c r="I91" s="163"/>
      <c r="J91" s="174">
        <f>BK91</f>
        <v>0</v>
      </c>
      <c r="K91" s="160"/>
      <c r="L91" s="165"/>
      <c r="M91" s="166"/>
      <c r="N91" s="167"/>
      <c r="O91" s="167"/>
      <c r="P91" s="168">
        <f>SUM(P92:P124)</f>
        <v>0</v>
      </c>
      <c r="Q91" s="167"/>
      <c r="R91" s="168">
        <f>SUM(R92:R124)</f>
        <v>0</v>
      </c>
      <c r="S91" s="167"/>
      <c r="T91" s="169">
        <f>SUM(T92:T124)</f>
        <v>33.0396</v>
      </c>
      <c r="AR91" s="170" t="s">
        <v>82</v>
      </c>
      <c r="AT91" s="171" t="s">
        <v>73</v>
      </c>
      <c r="AU91" s="171" t="s">
        <v>82</v>
      </c>
      <c r="AY91" s="170" t="s">
        <v>127</v>
      </c>
      <c r="BK91" s="172">
        <f>SUM(BK92:BK124)</f>
        <v>0</v>
      </c>
    </row>
    <row r="92" spans="1:65" s="2" customFormat="1" ht="37.9" customHeight="1">
      <c r="A92" s="36"/>
      <c r="B92" s="37"/>
      <c r="C92" s="175" t="s">
        <v>82</v>
      </c>
      <c r="D92" s="175" t="s">
        <v>130</v>
      </c>
      <c r="E92" s="176" t="s">
        <v>557</v>
      </c>
      <c r="F92" s="177" t="s">
        <v>558</v>
      </c>
      <c r="G92" s="178" t="s">
        <v>133</v>
      </c>
      <c r="H92" s="179">
        <v>8.16</v>
      </c>
      <c r="I92" s="180"/>
      <c r="J92" s="181">
        <f>ROUND(I92*H92,2)</f>
        <v>0</v>
      </c>
      <c r="K92" s="177" t="s">
        <v>134</v>
      </c>
      <c r="L92" s="41"/>
      <c r="M92" s="182" t="s">
        <v>19</v>
      </c>
      <c r="N92" s="183" t="s">
        <v>46</v>
      </c>
      <c r="O92" s="66"/>
      <c r="P92" s="184">
        <f>O92*H92</f>
        <v>0</v>
      </c>
      <c r="Q92" s="184">
        <v>0</v>
      </c>
      <c r="R92" s="184">
        <f>Q92*H92</f>
        <v>0</v>
      </c>
      <c r="S92" s="184">
        <v>0.26</v>
      </c>
      <c r="T92" s="185">
        <f>S92*H92</f>
        <v>2.1215999999999999</v>
      </c>
      <c r="U92" s="36"/>
      <c r="V92" s="36"/>
      <c r="W92" s="36"/>
      <c r="X92" s="36"/>
      <c r="Y92" s="36"/>
      <c r="Z92" s="36"/>
      <c r="AA92" s="36"/>
      <c r="AB92" s="36"/>
      <c r="AC92" s="36"/>
      <c r="AD92" s="36"/>
      <c r="AE92" s="36"/>
      <c r="AR92" s="186" t="s">
        <v>135</v>
      </c>
      <c r="AT92" s="186" t="s">
        <v>130</v>
      </c>
      <c r="AU92" s="186" t="s">
        <v>90</v>
      </c>
      <c r="AY92" s="19" t="s">
        <v>127</v>
      </c>
      <c r="BE92" s="187">
        <f>IF(N92="základní",J92,0)</f>
        <v>0</v>
      </c>
      <c r="BF92" s="187">
        <f>IF(N92="snížená",J92,0)</f>
        <v>0</v>
      </c>
      <c r="BG92" s="187">
        <f>IF(N92="zákl. přenesená",J92,0)</f>
        <v>0</v>
      </c>
      <c r="BH92" s="187">
        <f>IF(N92="sníž. přenesená",J92,0)</f>
        <v>0</v>
      </c>
      <c r="BI92" s="187">
        <f>IF(N92="nulová",J92,0)</f>
        <v>0</v>
      </c>
      <c r="BJ92" s="19" t="s">
        <v>90</v>
      </c>
      <c r="BK92" s="187">
        <f>ROUND(I92*H92,2)</f>
        <v>0</v>
      </c>
      <c r="BL92" s="19" t="s">
        <v>135</v>
      </c>
      <c r="BM92" s="186" t="s">
        <v>559</v>
      </c>
    </row>
    <row r="93" spans="1:65" s="2" customFormat="1" ht="126.75">
      <c r="A93" s="36"/>
      <c r="B93" s="37"/>
      <c r="C93" s="38"/>
      <c r="D93" s="188" t="s">
        <v>140</v>
      </c>
      <c r="E93" s="38"/>
      <c r="F93" s="189" t="s">
        <v>560</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140</v>
      </c>
      <c r="AU93" s="19" t="s">
        <v>90</v>
      </c>
    </row>
    <row r="94" spans="1:65" s="13" customFormat="1">
      <c r="B94" s="193"/>
      <c r="C94" s="194"/>
      <c r="D94" s="188" t="s">
        <v>142</v>
      </c>
      <c r="E94" s="195" t="s">
        <v>19</v>
      </c>
      <c r="F94" s="196" t="s">
        <v>561</v>
      </c>
      <c r="G94" s="194"/>
      <c r="H94" s="197">
        <v>0.96</v>
      </c>
      <c r="I94" s="198"/>
      <c r="J94" s="194"/>
      <c r="K94" s="194"/>
      <c r="L94" s="199"/>
      <c r="M94" s="200"/>
      <c r="N94" s="201"/>
      <c r="O94" s="201"/>
      <c r="P94" s="201"/>
      <c r="Q94" s="201"/>
      <c r="R94" s="201"/>
      <c r="S94" s="201"/>
      <c r="T94" s="202"/>
      <c r="AT94" s="203" t="s">
        <v>142</v>
      </c>
      <c r="AU94" s="203" t="s">
        <v>90</v>
      </c>
      <c r="AV94" s="13" t="s">
        <v>90</v>
      </c>
      <c r="AW94" s="13" t="s">
        <v>33</v>
      </c>
      <c r="AX94" s="13" t="s">
        <v>74</v>
      </c>
      <c r="AY94" s="203" t="s">
        <v>127</v>
      </c>
    </row>
    <row r="95" spans="1:65" s="13" customFormat="1">
      <c r="B95" s="193"/>
      <c r="C95" s="194"/>
      <c r="D95" s="188" t="s">
        <v>142</v>
      </c>
      <c r="E95" s="195" t="s">
        <v>19</v>
      </c>
      <c r="F95" s="196" t="s">
        <v>562</v>
      </c>
      <c r="G95" s="194"/>
      <c r="H95" s="197">
        <v>7.2</v>
      </c>
      <c r="I95" s="198"/>
      <c r="J95" s="194"/>
      <c r="K95" s="194"/>
      <c r="L95" s="199"/>
      <c r="M95" s="200"/>
      <c r="N95" s="201"/>
      <c r="O95" s="201"/>
      <c r="P95" s="201"/>
      <c r="Q95" s="201"/>
      <c r="R95" s="201"/>
      <c r="S95" s="201"/>
      <c r="T95" s="202"/>
      <c r="AT95" s="203" t="s">
        <v>142</v>
      </c>
      <c r="AU95" s="203" t="s">
        <v>90</v>
      </c>
      <c r="AV95" s="13" t="s">
        <v>90</v>
      </c>
      <c r="AW95" s="13" t="s">
        <v>33</v>
      </c>
      <c r="AX95" s="13" t="s">
        <v>74</v>
      </c>
      <c r="AY95" s="203" t="s">
        <v>127</v>
      </c>
    </row>
    <row r="96" spans="1:65" s="14" customFormat="1">
      <c r="B96" s="204"/>
      <c r="C96" s="205"/>
      <c r="D96" s="188" t="s">
        <v>142</v>
      </c>
      <c r="E96" s="206" t="s">
        <v>19</v>
      </c>
      <c r="F96" s="207" t="s">
        <v>156</v>
      </c>
      <c r="G96" s="205"/>
      <c r="H96" s="208">
        <v>8.16</v>
      </c>
      <c r="I96" s="209"/>
      <c r="J96" s="205"/>
      <c r="K96" s="205"/>
      <c r="L96" s="210"/>
      <c r="M96" s="211"/>
      <c r="N96" s="212"/>
      <c r="O96" s="212"/>
      <c r="P96" s="212"/>
      <c r="Q96" s="212"/>
      <c r="R96" s="212"/>
      <c r="S96" s="212"/>
      <c r="T96" s="213"/>
      <c r="AT96" s="214" t="s">
        <v>142</v>
      </c>
      <c r="AU96" s="214" t="s">
        <v>90</v>
      </c>
      <c r="AV96" s="14" t="s">
        <v>135</v>
      </c>
      <c r="AW96" s="14" t="s">
        <v>33</v>
      </c>
      <c r="AX96" s="14" t="s">
        <v>82</v>
      </c>
      <c r="AY96" s="214" t="s">
        <v>127</v>
      </c>
    </row>
    <row r="97" spans="1:65" s="2" customFormat="1" ht="37.9" customHeight="1">
      <c r="A97" s="36"/>
      <c r="B97" s="37"/>
      <c r="C97" s="175" t="s">
        <v>90</v>
      </c>
      <c r="D97" s="175" t="s">
        <v>130</v>
      </c>
      <c r="E97" s="176" t="s">
        <v>563</v>
      </c>
      <c r="F97" s="177" t="s">
        <v>564</v>
      </c>
      <c r="G97" s="178" t="s">
        <v>133</v>
      </c>
      <c r="H97" s="179">
        <v>36</v>
      </c>
      <c r="I97" s="180"/>
      <c r="J97" s="181">
        <f>ROUND(I97*H97,2)</f>
        <v>0</v>
      </c>
      <c r="K97" s="177" t="s">
        <v>134</v>
      </c>
      <c r="L97" s="41"/>
      <c r="M97" s="182" t="s">
        <v>19</v>
      </c>
      <c r="N97" s="183" t="s">
        <v>46</v>
      </c>
      <c r="O97" s="66"/>
      <c r="P97" s="184">
        <f>O97*H97</f>
        <v>0</v>
      </c>
      <c r="Q97" s="184">
        <v>0</v>
      </c>
      <c r="R97" s="184">
        <f>Q97*H97</f>
        <v>0</v>
      </c>
      <c r="S97" s="184">
        <v>0.22500000000000001</v>
      </c>
      <c r="T97" s="185">
        <f>S97*H97</f>
        <v>8.1</v>
      </c>
      <c r="U97" s="36"/>
      <c r="V97" s="36"/>
      <c r="W97" s="36"/>
      <c r="X97" s="36"/>
      <c r="Y97" s="36"/>
      <c r="Z97" s="36"/>
      <c r="AA97" s="36"/>
      <c r="AB97" s="36"/>
      <c r="AC97" s="36"/>
      <c r="AD97" s="36"/>
      <c r="AE97" s="36"/>
      <c r="AR97" s="186" t="s">
        <v>135</v>
      </c>
      <c r="AT97" s="186" t="s">
        <v>130</v>
      </c>
      <c r="AU97" s="186" t="s">
        <v>90</v>
      </c>
      <c r="AY97" s="19" t="s">
        <v>127</v>
      </c>
      <c r="BE97" s="187">
        <f>IF(N97="základní",J97,0)</f>
        <v>0</v>
      </c>
      <c r="BF97" s="187">
        <f>IF(N97="snížená",J97,0)</f>
        <v>0</v>
      </c>
      <c r="BG97" s="187">
        <f>IF(N97="zákl. přenesená",J97,0)</f>
        <v>0</v>
      </c>
      <c r="BH97" s="187">
        <f>IF(N97="sníž. přenesená",J97,0)</f>
        <v>0</v>
      </c>
      <c r="BI97" s="187">
        <f>IF(N97="nulová",J97,0)</f>
        <v>0</v>
      </c>
      <c r="BJ97" s="19" t="s">
        <v>90</v>
      </c>
      <c r="BK97" s="187">
        <f>ROUND(I97*H97,2)</f>
        <v>0</v>
      </c>
      <c r="BL97" s="19" t="s">
        <v>135</v>
      </c>
      <c r="BM97" s="186" t="s">
        <v>565</v>
      </c>
    </row>
    <row r="98" spans="1:65" s="2" customFormat="1" ht="126.75">
      <c r="A98" s="36"/>
      <c r="B98" s="37"/>
      <c r="C98" s="38"/>
      <c r="D98" s="188" t="s">
        <v>140</v>
      </c>
      <c r="E98" s="38"/>
      <c r="F98" s="189" t="s">
        <v>560</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140</v>
      </c>
      <c r="AU98" s="19" t="s">
        <v>90</v>
      </c>
    </row>
    <row r="99" spans="1:65" s="13" customFormat="1">
      <c r="B99" s="193"/>
      <c r="C99" s="194"/>
      <c r="D99" s="188" t="s">
        <v>142</v>
      </c>
      <c r="E99" s="195" t="s">
        <v>19</v>
      </c>
      <c r="F99" s="196" t="s">
        <v>566</v>
      </c>
      <c r="G99" s="194"/>
      <c r="H99" s="197">
        <v>36</v>
      </c>
      <c r="I99" s="198"/>
      <c r="J99" s="194"/>
      <c r="K99" s="194"/>
      <c r="L99" s="199"/>
      <c r="M99" s="200"/>
      <c r="N99" s="201"/>
      <c r="O99" s="201"/>
      <c r="P99" s="201"/>
      <c r="Q99" s="201"/>
      <c r="R99" s="201"/>
      <c r="S99" s="201"/>
      <c r="T99" s="202"/>
      <c r="AT99" s="203" t="s">
        <v>142</v>
      </c>
      <c r="AU99" s="203" t="s">
        <v>90</v>
      </c>
      <c r="AV99" s="13" t="s">
        <v>90</v>
      </c>
      <c r="AW99" s="13" t="s">
        <v>33</v>
      </c>
      <c r="AX99" s="13" t="s">
        <v>82</v>
      </c>
      <c r="AY99" s="203" t="s">
        <v>127</v>
      </c>
    </row>
    <row r="100" spans="1:65" s="2" customFormat="1" ht="24.2" customHeight="1">
      <c r="A100" s="36"/>
      <c r="B100" s="37"/>
      <c r="C100" s="175" t="s">
        <v>144</v>
      </c>
      <c r="D100" s="175" t="s">
        <v>130</v>
      </c>
      <c r="E100" s="176" t="s">
        <v>567</v>
      </c>
      <c r="F100" s="177" t="s">
        <v>568</v>
      </c>
      <c r="G100" s="178" t="s">
        <v>133</v>
      </c>
      <c r="H100" s="179">
        <v>18.399999999999999</v>
      </c>
      <c r="I100" s="180"/>
      <c r="J100" s="181">
        <f>ROUND(I100*H100,2)</f>
        <v>0</v>
      </c>
      <c r="K100" s="177" t="s">
        <v>134</v>
      </c>
      <c r="L100" s="41"/>
      <c r="M100" s="182" t="s">
        <v>19</v>
      </c>
      <c r="N100" s="183" t="s">
        <v>46</v>
      </c>
      <c r="O100" s="66"/>
      <c r="P100" s="184">
        <f>O100*H100</f>
        <v>0</v>
      </c>
      <c r="Q100" s="184">
        <v>0</v>
      </c>
      <c r="R100" s="184">
        <f>Q100*H100</f>
        <v>0</v>
      </c>
      <c r="S100" s="184">
        <v>0.29499999999999998</v>
      </c>
      <c r="T100" s="185">
        <f>S100*H100</f>
        <v>5.427999999999999</v>
      </c>
      <c r="U100" s="36"/>
      <c r="V100" s="36"/>
      <c r="W100" s="36"/>
      <c r="X100" s="36"/>
      <c r="Y100" s="36"/>
      <c r="Z100" s="36"/>
      <c r="AA100" s="36"/>
      <c r="AB100" s="36"/>
      <c r="AC100" s="36"/>
      <c r="AD100" s="36"/>
      <c r="AE100" s="36"/>
      <c r="AR100" s="186" t="s">
        <v>135</v>
      </c>
      <c r="AT100" s="186" t="s">
        <v>130</v>
      </c>
      <c r="AU100" s="186" t="s">
        <v>90</v>
      </c>
      <c r="AY100" s="19" t="s">
        <v>127</v>
      </c>
      <c r="BE100" s="187">
        <f>IF(N100="základní",J100,0)</f>
        <v>0</v>
      </c>
      <c r="BF100" s="187">
        <f>IF(N100="snížená",J100,0)</f>
        <v>0</v>
      </c>
      <c r="BG100" s="187">
        <f>IF(N100="zákl. přenesená",J100,0)</f>
        <v>0</v>
      </c>
      <c r="BH100" s="187">
        <f>IF(N100="sníž. přenesená",J100,0)</f>
        <v>0</v>
      </c>
      <c r="BI100" s="187">
        <f>IF(N100="nulová",J100,0)</f>
        <v>0</v>
      </c>
      <c r="BJ100" s="19" t="s">
        <v>90</v>
      </c>
      <c r="BK100" s="187">
        <f>ROUND(I100*H100,2)</f>
        <v>0</v>
      </c>
      <c r="BL100" s="19" t="s">
        <v>135</v>
      </c>
      <c r="BM100" s="186" t="s">
        <v>569</v>
      </c>
    </row>
    <row r="101" spans="1:65" s="2" customFormat="1" ht="117">
      <c r="A101" s="36"/>
      <c r="B101" s="37"/>
      <c r="C101" s="38"/>
      <c r="D101" s="188" t="s">
        <v>140</v>
      </c>
      <c r="E101" s="38"/>
      <c r="F101" s="189" t="s">
        <v>570</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140</v>
      </c>
      <c r="AU101" s="19" t="s">
        <v>90</v>
      </c>
    </row>
    <row r="102" spans="1:65" s="13" customFormat="1">
      <c r="B102" s="193"/>
      <c r="C102" s="194"/>
      <c r="D102" s="188" t="s">
        <v>142</v>
      </c>
      <c r="E102" s="195" t="s">
        <v>19</v>
      </c>
      <c r="F102" s="196" t="s">
        <v>571</v>
      </c>
      <c r="G102" s="194"/>
      <c r="H102" s="197">
        <v>18.399999999999999</v>
      </c>
      <c r="I102" s="198"/>
      <c r="J102" s="194"/>
      <c r="K102" s="194"/>
      <c r="L102" s="199"/>
      <c r="M102" s="200"/>
      <c r="N102" s="201"/>
      <c r="O102" s="201"/>
      <c r="P102" s="201"/>
      <c r="Q102" s="201"/>
      <c r="R102" s="201"/>
      <c r="S102" s="201"/>
      <c r="T102" s="202"/>
      <c r="AT102" s="203" t="s">
        <v>142</v>
      </c>
      <c r="AU102" s="203" t="s">
        <v>90</v>
      </c>
      <c r="AV102" s="13" t="s">
        <v>90</v>
      </c>
      <c r="AW102" s="13" t="s">
        <v>33</v>
      </c>
      <c r="AX102" s="13" t="s">
        <v>74</v>
      </c>
      <c r="AY102" s="203" t="s">
        <v>127</v>
      </c>
    </row>
    <row r="103" spans="1:65" s="14" customFormat="1">
      <c r="B103" s="204"/>
      <c r="C103" s="205"/>
      <c r="D103" s="188" t="s">
        <v>142</v>
      </c>
      <c r="E103" s="206" t="s">
        <v>19</v>
      </c>
      <c r="F103" s="207" t="s">
        <v>156</v>
      </c>
      <c r="G103" s="205"/>
      <c r="H103" s="208">
        <v>18.399999999999999</v>
      </c>
      <c r="I103" s="209"/>
      <c r="J103" s="205"/>
      <c r="K103" s="205"/>
      <c r="L103" s="210"/>
      <c r="M103" s="211"/>
      <c r="N103" s="212"/>
      <c r="O103" s="212"/>
      <c r="P103" s="212"/>
      <c r="Q103" s="212"/>
      <c r="R103" s="212"/>
      <c r="S103" s="212"/>
      <c r="T103" s="213"/>
      <c r="AT103" s="214" t="s">
        <v>142</v>
      </c>
      <c r="AU103" s="214" t="s">
        <v>90</v>
      </c>
      <c r="AV103" s="14" t="s">
        <v>135</v>
      </c>
      <c r="AW103" s="14" t="s">
        <v>33</v>
      </c>
      <c r="AX103" s="14" t="s">
        <v>82</v>
      </c>
      <c r="AY103" s="214" t="s">
        <v>127</v>
      </c>
    </row>
    <row r="104" spans="1:65" s="2" customFormat="1" ht="37.9" customHeight="1">
      <c r="A104" s="36"/>
      <c r="B104" s="37"/>
      <c r="C104" s="175" t="s">
        <v>135</v>
      </c>
      <c r="D104" s="175" t="s">
        <v>130</v>
      </c>
      <c r="E104" s="176" t="s">
        <v>572</v>
      </c>
      <c r="F104" s="177" t="s">
        <v>573</v>
      </c>
      <c r="G104" s="178" t="s">
        <v>133</v>
      </c>
      <c r="H104" s="179">
        <v>57.5</v>
      </c>
      <c r="I104" s="180"/>
      <c r="J104" s="181">
        <f>ROUND(I104*H104,2)</f>
        <v>0</v>
      </c>
      <c r="K104" s="177" t="s">
        <v>134</v>
      </c>
      <c r="L104" s="41"/>
      <c r="M104" s="182" t="s">
        <v>19</v>
      </c>
      <c r="N104" s="183" t="s">
        <v>46</v>
      </c>
      <c r="O104" s="66"/>
      <c r="P104" s="184">
        <f>O104*H104</f>
        <v>0</v>
      </c>
      <c r="Q104" s="184">
        <v>0</v>
      </c>
      <c r="R104" s="184">
        <f>Q104*H104</f>
        <v>0</v>
      </c>
      <c r="S104" s="184">
        <v>0.26</v>
      </c>
      <c r="T104" s="185">
        <f>S104*H104</f>
        <v>14.950000000000001</v>
      </c>
      <c r="U104" s="36"/>
      <c r="V104" s="36"/>
      <c r="W104" s="36"/>
      <c r="X104" s="36"/>
      <c r="Y104" s="36"/>
      <c r="Z104" s="36"/>
      <c r="AA104" s="36"/>
      <c r="AB104" s="36"/>
      <c r="AC104" s="36"/>
      <c r="AD104" s="36"/>
      <c r="AE104" s="36"/>
      <c r="AR104" s="186" t="s">
        <v>135</v>
      </c>
      <c r="AT104" s="186" t="s">
        <v>130</v>
      </c>
      <c r="AU104" s="186" t="s">
        <v>90</v>
      </c>
      <c r="AY104" s="19" t="s">
        <v>127</v>
      </c>
      <c r="BE104" s="187">
        <f>IF(N104="základní",J104,0)</f>
        <v>0</v>
      </c>
      <c r="BF104" s="187">
        <f>IF(N104="snížená",J104,0)</f>
        <v>0</v>
      </c>
      <c r="BG104" s="187">
        <f>IF(N104="zákl. přenesená",J104,0)</f>
        <v>0</v>
      </c>
      <c r="BH104" s="187">
        <f>IF(N104="sníž. přenesená",J104,0)</f>
        <v>0</v>
      </c>
      <c r="BI104" s="187">
        <f>IF(N104="nulová",J104,0)</f>
        <v>0</v>
      </c>
      <c r="BJ104" s="19" t="s">
        <v>90</v>
      </c>
      <c r="BK104" s="187">
        <f>ROUND(I104*H104,2)</f>
        <v>0</v>
      </c>
      <c r="BL104" s="19" t="s">
        <v>135</v>
      </c>
      <c r="BM104" s="186" t="s">
        <v>574</v>
      </c>
    </row>
    <row r="105" spans="1:65" s="2" customFormat="1" ht="117">
      <c r="A105" s="36"/>
      <c r="B105" s="37"/>
      <c r="C105" s="38"/>
      <c r="D105" s="188" t="s">
        <v>140</v>
      </c>
      <c r="E105" s="38"/>
      <c r="F105" s="189" t="s">
        <v>570</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140</v>
      </c>
      <c r="AU105" s="19" t="s">
        <v>90</v>
      </c>
    </row>
    <row r="106" spans="1:65" s="13" customFormat="1">
      <c r="B106" s="193"/>
      <c r="C106" s="194"/>
      <c r="D106" s="188" t="s">
        <v>142</v>
      </c>
      <c r="E106" s="195" t="s">
        <v>19</v>
      </c>
      <c r="F106" s="196" t="s">
        <v>575</v>
      </c>
      <c r="G106" s="194"/>
      <c r="H106" s="197">
        <v>57.5</v>
      </c>
      <c r="I106" s="198"/>
      <c r="J106" s="194"/>
      <c r="K106" s="194"/>
      <c r="L106" s="199"/>
      <c r="M106" s="200"/>
      <c r="N106" s="201"/>
      <c r="O106" s="201"/>
      <c r="P106" s="201"/>
      <c r="Q106" s="201"/>
      <c r="R106" s="201"/>
      <c r="S106" s="201"/>
      <c r="T106" s="202"/>
      <c r="AT106" s="203" t="s">
        <v>142</v>
      </c>
      <c r="AU106" s="203" t="s">
        <v>90</v>
      </c>
      <c r="AV106" s="13" t="s">
        <v>90</v>
      </c>
      <c r="AW106" s="13" t="s">
        <v>33</v>
      </c>
      <c r="AX106" s="13" t="s">
        <v>82</v>
      </c>
      <c r="AY106" s="203" t="s">
        <v>127</v>
      </c>
    </row>
    <row r="107" spans="1:65" s="2" customFormat="1" ht="24.2" customHeight="1">
      <c r="A107" s="36"/>
      <c r="B107" s="37"/>
      <c r="C107" s="175" t="s">
        <v>157</v>
      </c>
      <c r="D107" s="175" t="s">
        <v>130</v>
      </c>
      <c r="E107" s="176" t="s">
        <v>576</v>
      </c>
      <c r="F107" s="177" t="s">
        <v>577</v>
      </c>
      <c r="G107" s="178" t="s">
        <v>151</v>
      </c>
      <c r="H107" s="179">
        <v>61</v>
      </c>
      <c r="I107" s="180"/>
      <c r="J107" s="181">
        <f>ROUND(I107*H107,2)</f>
        <v>0</v>
      </c>
      <c r="K107" s="177" t="s">
        <v>134</v>
      </c>
      <c r="L107" s="41"/>
      <c r="M107" s="182" t="s">
        <v>19</v>
      </c>
      <c r="N107" s="183" t="s">
        <v>46</v>
      </c>
      <c r="O107" s="66"/>
      <c r="P107" s="184">
        <f>O107*H107</f>
        <v>0</v>
      </c>
      <c r="Q107" s="184">
        <v>0</v>
      </c>
      <c r="R107" s="184">
        <f>Q107*H107</f>
        <v>0</v>
      </c>
      <c r="S107" s="184">
        <v>0.04</v>
      </c>
      <c r="T107" s="185">
        <f>S107*H107</f>
        <v>2.44</v>
      </c>
      <c r="U107" s="36"/>
      <c r="V107" s="36"/>
      <c r="W107" s="36"/>
      <c r="X107" s="36"/>
      <c r="Y107" s="36"/>
      <c r="Z107" s="36"/>
      <c r="AA107" s="36"/>
      <c r="AB107" s="36"/>
      <c r="AC107" s="36"/>
      <c r="AD107" s="36"/>
      <c r="AE107" s="36"/>
      <c r="AR107" s="186" t="s">
        <v>135</v>
      </c>
      <c r="AT107" s="186" t="s">
        <v>130</v>
      </c>
      <c r="AU107" s="186" t="s">
        <v>90</v>
      </c>
      <c r="AY107" s="19" t="s">
        <v>127</v>
      </c>
      <c r="BE107" s="187">
        <f>IF(N107="základní",J107,0)</f>
        <v>0</v>
      </c>
      <c r="BF107" s="187">
        <f>IF(N107="snížená",J107,0)</f>
        <v>0</v>
      </c>
      <c r="BG107" s="187">
        <f>IF(N107="zákl. přenesená",J107,0)</f>
        <v>0</v>
      </c>
      <c r="BH107" s="187">
        <f>IF(N107="sníž. přenesená",J107,0)</f>
        <v>0</v>
      </c>
      <c r="BI107" s="187">
        <f>IF(N107="nulová",J107,0)</f>
        <v>0</v>
      </c>
      <c r="BJ107" s="19" t="s">
        <v>90</v>
      </c>
      <c r="BK107" s="187">
        <f>ROUND(I107*H107,2)</f>
        <v>0</v>
      </c>
      <c r="BL107" s="19" t="s">
        <v>135</v>
      </c>
      <c r="BM107" s="186" t="s">
        <v>578</v>
      </c>
    </row>
    <row r="108" spans="1:65" s="2" customFormat="1" ht="136.5">
      <c r="A108" s="36"/>
      <c r="B108" s="37"/>
      <c r="C108" s="38"/>
      <c r="D108" s="188" t="s">
        <v>140</v>
      </c>
      <c r="E108" s="38"/>
      <c r="F108" s="189" t="s">
        <v>579</v>
      </c>
      <c r="G108" s="38"/>
      <c r="H108" s="38"/>
      <c r="I108" s="190"/>
      <c r="J108" s="38"/>
      <c r="K108" s="38"/>
      <c r="L108" s="41"/>
      <c r="M108" s="191"/>
      <c r="N108" s="192"/>
      <c r="O108" s="66"/>
      <c r="P108" s="66"/>
      <c r="Q108" s="66"/>
      <c r="R108" s="66"/>
      <c r="S108" s="66"/>
      <c r="T108" s="67"/>
      <c r="U108" s="36"/>
      <c r="V108" s="36"/>
      <c r="W108" s="36"/>
      <c r="X108" s="36"/>
      <c r="Y108" s="36"/>
      <c r="Z108" s="36"/>
      <c r="AA108" s="36"/>
      <c r="AB108" s="36"/>
      <c r="AC108" s="36"/>
      <c r="AD108" s="36"/>
      <c r="AE108" s="36"/>
      <c r="AT108" s="19" t="s">
        <v>140</v>
      </c>
      <c r="AU108" s="19" t="s">
        <v>90</v>
      </c>
    </row>
    <row r="109" spans="1:65" s="13" customFormat="1">
      <c r="B109" s="193"/>
      <c r="C109" s="194"/>
      <c r="D109" s="188" t="s">
        <v>142</v>
      </c>
      <c r="E109" s="195" t="s">
        <v>19</v>
      </c>
      <c r="F109" s="196" t="s">
        <v>580</v>
      </c>
      <c r="G109" s="194"/>
      <c r="H109" s="197">
        <v>61</v>
      </c>
      <c r="I109" s="198"/>
      <c r="J109" s="194"/>
      <c r="K109" s="194"/>
      <c r="L109" s="199"/>
      <c r="M109" s="200"/>
      <c r="N109" s="201"/>
      <c r="O109" s="201"/>
      <c r="P109" s="201"/>
      <c r="Q109" s="201"/>
      <c r="R109" s="201"/>
      <c r="S109" s="201"/>
      <c r="T109" s="202"/>
      <c r="AT109" s="203" t="s">
        <v>142</v>
      </c>
      <c r="AU109" s="203" t="s">
        <v>90</v>
      </c>
      <c r="AV109" s="13" t="s">
        <v>90</v>
      </c>
      <c r="AW109" s="13" t="s">
        <v>33</v>
      </c>
      <c r="AX109" s="13" t="s">
        <v>82</v>
      </c>
      <c r="AY109" s="203" t="s">
        <v>127</v>
      </c>
    </row>
    <row r="110" spans="1:65" s="2" customFormat="1" ht="14.45" customHeight="1">
      <c r="A110" s="36"/>
      <c r="B110" s="37"/>
      <c r="C110" s="175" t="s">
        <v>128</v>
      </c>
      <c r="D110" s="175" t="s">
        <v>130</v>
      </c>
      <c r="E110" s="176" t="s">
        <v>581</v>
      </c>
      <c r="F110" s="177" t="s">
        <v>582</v>
      </c>
      <c r="G110" s="178" t="s">
        <v>583</v>
      </c>
      <c r="H110" s="179">
        <v>20.58</v>
      </c>
      <c r="I110" s="180"/>
      <c r="J110" s="181">
        <f>ROUND(I110*H110,2)</f>
        <v>0</v>
      </c>
      <c r="K110" s="177" t="s">
        <v>134</v>
      </c>
      <c r="L110" s="41"/>
      <c r="M110" s="182" t="s">
        <v>19</v>
      </c>
      <c r="N110" s="183" t="s">
        <v>46</v>
      </c>
      <c r="O110" s="66"/>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135</v>
      </c>
      <c r="AT110" s="186" t="s">
        <v>130</v>
      </c>
      <c r="AU110" s="186" t="s">
        <v>90</v>
      </c>
      <c r="AY110" s="19" t="s">
        <v>127</v>
      </c>
      <c r="BE110" s="187">
        <f>IF(N110="základní",J110,0)</f>
        <v>0</v>
      </c>
      <c r="BF110" s="187">
        <f>IF(N110="snížená",J110,0)</f>
        <v>0</v>
      </c>
      <c r="BG110" s="187">
        <f>IF(N110="zákl. přenesená",J110,0)</f>
        <v>0</v>
      </c>
      <c r="BH110" s="187">
        <f>IF(N110="sníž. přenesená",J110,0)</f>
        <v>0</v>
      </c>
      <c r="BI110" s="187">
        <f>IF(N110="nulová",J110,0)</f>
        <v>0</v>
      </c>
      <c r="BJ110" s="19" t="s">
        <v>90</v>
      </c>
      <c r="BK110" s="187">
        <f>ROUND(I110*H110,2)</f>
        <v>0</v>
      </c>
      <c r="BL110" s="19" t="s">
        <v>135</v>
      </c>
      <c r="BM110" s="186" t="s">
        <v>584</v>
      </c>
    </row>
    <row r="111" spans="1:65" s="2" customFormat="1" ht="29.25">
      <c r="A111" s="36"/>
      <c r="B111" s="37"/>
      <c r="C111" s="38"/>
      <c r="D111" s="188" t="s">
        <v>140</v>
      </c>
      <c r="E111" s="38"/>
      <c r="F111" s="189" t="s">
        <v>585</v>
      </c>
      <c r="G111" s="38"/>
      <c r="H111" s="38"/>
      <c r="I111" s="190"/>
      <c r="J111" s="38"/>
      <c r="K111" s="38"/>
      <c r="L111" s="41"/>
      <c r="M111" s="191"/>
      <c r="N111" s="192"/>
      <c r="O111" s="66"/>
      <c r="P111" s="66"/>
      <c r="Q111" s="66"/>
      <c r="R111" s="66"/>
      <c r="S111" s="66"/>
      <c r="T111" s="67"/>
      <c r="U111" s="36"/>
      <c r="V111" s="36"/>
      <c r="W111" s="36"/>
      <c r="X111" s="36"/>
      <c r="Y111" s="36"/>
      <c r="Z111" s="36"/>
      <c r="AA111" s="36"/>
      <c r="AB111" s="36"/>
      <c r="AC111" s="36"/>
      <c r="AD111" s="36"/>
      <c r="AE111" s="36"/>
      <c r="AT111" s="19" t="s">
        <v>140</v>
      </c>
      <c r="AU111" s="19" t="s">
        <v>90</v>
      </c>
    </row>
    <row r="112" spans="1:65" s="13" customFormat="1">
      <c r="B112" s="193"/>
      <c r="C112" s="194"/>
      <c r="D112" s="188" t="s">
        <v>142</v>
      </c>
      <c r="E112" s="195" t="s">
        <v>19</v>
      </c>
      <c r="F112" s="196" t="s">
        <v>586</v>
      </c>
      <c r="G112" s="194"/>
      <c r="H112" s="197">
        <v>5.4</v>
      </c>
      <c r="I112" s="198"/>
      <c r="J112" s="194"/>
      <c r="K112" s="194"/>
      <c r="L112" s="199"/>
      <c r="M112" s="200"/>
      <c r="N112" s="201"/>
      <c r="O112" s="201"/>
      <c r="P112" s="201"/>
      <c r="Q112" s="201"/>
      <c r="R112" s="201"/>
      <c r="S112" s="201"/>
      <c r="T112" s="202"/>
      <c r="AT112" s="203" t="s">
        <v>142</v>
      </c>
      <c r="AU112" s="203" t="s">
        <v>90</v>
      </c>
      <c r="AV112" s="13" t="s">
        <v>90</v>
      </c>
      <c r="AW112" s="13" t="s">
        <v>33</v>
      </c>
      <c r="AX112" s="13" t="s">
        <v>74</v>
      </c>
      <c r="AY112" s="203" t="s">
        <v>127</v>
      </c>
    </row>
    <row r="113" spans="1:65" s="13" customFormat="1">
      <c r="B113" s="193"/>
      <c r="C113" s="194"/>
      <c r="D113" s="188" t="s">
        <v>142</v>
      </c>
      <c r="E113" s="195" t="s">
        <v>19</v>
      </c>
      <c r="F113" s="196" t="s">
        <v>587</v>
      </c>
      <c r="G113" s="194"/>
      <c r="H113" s="197">
        <v>15.18</v>
      </c>
      <c r="I113" s="198"/>
      <c r="J113" s="194"/>
      <c r="K113" s="194"/>
      <c r="L113" s="199"/>
      <c r="M113" s="200"/>
      <c r="N113" s="201"/>
      <c r="O113" s="201"/>
      <c r="P113" s="201"/>
      <c r="Q113" s="201"/>
      <c r="R113" s="201"/>
      <c r="S113" s="201"/>
      <c r="T113" s="202"/>
      <c r="AT113" s="203" t="s">
        <v>142</v>
      </c>
      <c r="AU113" s="203" t="s">
        <v>90</v>
      </c>
      <c r="AV113" s="13" t="s">
        <v>90</v>
      </c>
      <c r="AW113" s="13" t="s">
        <v>33</v>
      </c>
      <c r="AX113" s="13" t="s">
        <v>74</v>
      </c>
      <c r="AY113" s="203" t="s">
        <v>127</v>
      </c>
    </row>
    <row r="114" spans="1:65" s="14" customFormat="1">
      <c r="B114" s="204"/>
      <c r="C114" s="205"/>
      <c r="D114" s="188" t="s">
        <v>142</v>
      </c>
      <c r="E114" s="206" t="s">
        <v>19</v>
      </c>
      <c r="F114" s="207" t="s">
        <v>156</v>
      </c>
      <c r="G114" s="205"/>
      <c r="H114" s="208">
        <v>20.58</v>
      </c>
      <c r="I114" s="209"/>
      <c r="J114" s="205"/>
      <c r="K114" s="205"/>
      <c r="L114" s="210"/>
      <c r="M114" s="211"/>
      <c r="N114" s="212"/>
      <c r="O114" s="212"/>
      <c r="P114" s="212"/>
      <c r="Q114" s="212"/>
      <c r="R114" s="212"/>
      <c r="S114" s="212"/>
      <c r="T114" s="213"/>
      <c r="AT114" s="214" t="s">
        <v>142</v>
      </c>
      <c r="AU114" s="214" t="s">
        <v>90</v>
      </c>
      <c r="AV114" s="14" t="s">
        <v>135</v>
      </c>
      <c r="AW114" s="14" t="s">
        <v>33</v>
      </c>
      <c r="AX114" s="14" t="s">
        <v>82</v>
      </c>
      <c r="AY114" s="214" t="s">
        <v>127</v>
      </c>
    </row>
    <row r="115" spans="1:65" s="2" customFormat="1" ht="37.9" customHeight="1">
      <c r="A115" s="36"/>
      <c r="B115" s="37"/>
      <c r="C115" s="175" t="s">
        <v>167</v>
      </c>
      <c r="D115" s="175" t="s">
        <v>130</v>
      </c>
      <c r="E115" s="176" t="s">
        <v>588</v>
      </c>
      <c r="F115" s="177" t="s">
        <v>589</v>
      </c>
      <c r="G115" s="178" t="s">
        <v>583</v>
      </c>
      <c r="H115" s="179">
        <v>20.58</v>
      </c>
      <c r="I115" s="180"/>
      <c r="J115" s="181">
        <f>ROUND(I115*H115,2)</f>
        <v>0</v>
      </c>
      <c r="K115" s="177" t="s">
        <v>134</v>
      </c>
      <c r="L115" s="41"/>
      <c r="M115" s="182" t="s">
        <v>19</v>
      </c>
      <c r="N115" s="183" t="s">
        <v>46</v>
      </c>
      <c r="O115" s="66"/>
      <c r="P115" s="184">
        <f>O115*H115</f>
        <v>0</v>
      </c>
      <c r="Q115" s="184">
        <v>0</v>
      </c>
      <c r="R115" s="184">
        <f>Q115*H115</f>
        <v>0</v>
      </c>
      <c r="S115" s="184">
        <v>0</v>
      </c>
      <c r="T115" s="185">
        <f>S115*H115</f>
        <v>0</v>
      </c>
      <c r="U115" s="36"/>
      <c r="V115" s="36"/>
      <c r="W115" s="36"/>
      <c r="X115" s="36"/>
      <c r="Y115" s="36"/>
      <c r="Z115" s="36"/>
      <c r="AA115" s="36"/>
      <c r="AB115" s="36"/>
      <c r="AC115" s="36"/>
      <c r="AD115" s="36"/>
      <c r="AE115" s="36"/>
      <c r="AR115" s="186" t="s">
        <v>135</v>
      </c>
      <c r="AT115" s="186" t="s">
        <v>130</v>
      </c>
      <c r="AU115" s="186" t="s">
        <v>90</v>
      </c>
      <c r="AY115" s="19" t="s">
        <v>127</v>
      </c>
      <c r="BE115" s="187">
        <f>IF(N115="základní",J115,0)</f>
        <v>0</v>
      </c>
      <c r="BF115" s="187">
        <f>IF(N115="snížená",J115,0)</f>
        <v>0</v>
      </c>
      <c r="BG115" s="187">
        <f>IF(N115="zákl. přenesená",J115,0)</f>
        <v>0</v>
      </c>
      <c r="BH115" s="187">
        <f>IF(N115="sníž. přenesená",J115,0)</f>
        <v>0</v>
      </c>
      <c r="BI115" s="187">
        <f>IF(N115="nulová",J115,0)</f>
        <v>0</v>
      </c>
      <c r="BJ115" s="19" t="s">
        <v>90</v>
      </c>
      <c r="BK115" s="187">
        <f>ROUND(I115*H115,2)</f>
        <v>0</v>
      </c>
      <c r="BL115" s="19" t="s">
        <v>135</v>
      </c>
      <c r="BM115" s="186" t="s">
        <v>590</v>
      </c>
    </row>
    <row r="116" spans="1:65" s="2" customFormat="1" ht="58.5">
      <c r="A116" s="36"/>
      <c r="B116" s="37"/>
      <c r="C116" s="38"/>
      <c r="D116" s="188" t="s">
        <v>140</v>
      </c>
      <c r="E116" s="38"/>
      <c r="F116" s="189" t="s">
        <v>591</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140</v>
      </c>
      <c r="AU116" s="19" t="s">
        <v>90</v>
      </c>
    </row>
    <row r="117" spans="1:65" s="2" customFormat="1" ht="24.2" customHeight="1">
      <c r="A117" s="36"/>
      <c r="B117" s="37"/>
      <c r="C117" s="175" t="s">
        <v>161</v>
      </c>
      <c r="D117" s="175" t="s">
        <v>130</v>
      </c>
      <c r="E117" s="176" t="s">
        <v>592</v>
      </c>
      <c r="F117" s="177" t="s">
        <v>593</v>
      </c>
      <c r="G117" s="178" t="s">
        <v>388</v>
      </c>
      <c r="H117" s="179">
        <v>37.043999999999997</v>
      </c>
      <c r="I117" s="180"/>
      <c r="J117" s="181">
        <f>ROUND(I117*H117,2)</f>
        <v>0</v>
      </c>
      <c r="K117" s="177" t="s">
        <v>134</v>
      </c>
      <c r="L117" s="41"/>
      <c r="M117" s="182" t="s">
        <v>19</v>
      </c>
      <c r="N117" s="183" t="s">
        <v>46</v>
      </c>
      <c r="O117" s="66"/>
      <c r="P117" s="184">
        <f>O117*H117</f>
        <v>0</v>
      </c>
      <c r="Q117" s="184">
        <v>0</v>
      </c>
      <c r="R117" s="184">
        <f>Q117*H117</f>
        <v>0</v>
      </c>
      <c r="S117" s="184">
        <v>0</v>
      </c>
      <c r="T117" s="185">
        <f>S117*H117</f>
        <v>0</v>
      </c>
      <c r="U117" s="36"/>
      <c r="V117" s="36"/>
      <c r="W117" s="36"/>
      <c r="X117" s="36"/>
      <c r="Y117" s="36"/>
      <c r="Z117" s="36"/>
      <c r="AA117" s="36"/>
      <c r="AB117" s="36"/>
      <c r="AC117" s="36"/>
      <c r="AD117" s="36"/>
      <c r="AE117" s="36"/>
      <c r="AR117" s="186" t="s">
        <v>135</v>
      </c>
      <c r="AT117" s="186" t="s">
        <v>130</v>
      </c>
      <c r="AU117" s="186" t="s">
        <v>90</v>
      </c>
      <c r="AY117" s="19" t="s">
        <v>127</v>
      </c>
      <c r="BE117" s="187">
        <f>IF(N117="základní",J117,0)</f>
        <v>0</v>
      </c>
      <c r="BF117" s="187">
        <f>IF(N117="snížená",J117,0)</f>
        <v>0</v>
      </c>
      <c r="BG117" s="187">
        <f>IF(N117="zákl. přenesená",J117,0)</f>
        <v>0</v>
      </c>
      <c r="BH117" s="187">
        <f>IF(N117="sníž. přenesená",J117,0)</f>
        <v>0</v>
      </c>
      <c r="BI117" s="187">
        <f>IF(N117="nulová",J117,0)</f>
        <v>0</v>
      </c>
      <c r="BJ117" s="19" t="s">
        <v>90</v>
      </c>
      <c r="BK117" s="187">
        <f>ROUND(I117*H117,2)</f>
        <v>0</v>
      </c>
      <c r="BL117" s="19" t="s">
        <v>135</v>
      </c>
      <c r="BM117" s="186" t="s">
        <v>594</v>
      </c>
    </row>
    <row r="118" spans="1:65" s="2" customFormat="1" ht="39">
      <c r="A118" s="36"/>
      <c r="B118" s="37"/>
      <c r="C118" s="38"/>
      <c r="D118" s="188" t="s">
        <v>140</v>
      </c>
      <c r="E118" s="38"/>
      <c r="F118" s="189" t="s">
        <v>595</v>
      </c>
      <c r="G118" s="38"/>
      <c r="H118" s="38"/>
      <c r="I118" s="190"/>
      <c r="J118" s="38"/>
      <c r="K118" s="38"/>
      <c r="L118" s="41"/>
      <c r="M118" s="191"/>
      <c r="N118" s="192"/>
      <c r="O118" s="66"/>
      <c r="P118" s="66"/>
      <c r="Q118" s="66"/>
      <c r="R118" s="66"/>
      <c r="S118" s="66"/>
      <c r="T118" s="67"/>
      <c r="U118" s="36"/>
      <c r="V118" s="36"/>
      <c r="W118" s="36"/>
      <c r="X118" s="36"/>
      <c r="Y118" s="36"/>
      <c r="Z118" s="36"/>
      <c r="AA118" s="36"/>
      <c r="AB118" s="36"/>
      <c r="AC118" s="36"/>
      <c r="AD118" s="36"/>
      <c r="AE118" s="36"/>
      <c r="AT118" s="19" t="s">
        <v>140</v>
      </c>
      <c r="AU118" s="19" t="s">
        <v>90</v>
      </c>
    </row>
    <row r="119" spans="1:65" s="13" customFormat="1">
      <c r="B119" s="193"/>
      <c r="C119" s="194"/>
      <c r="D119" s="188" t="s">
        <v>142</v>
      </c>
      <c r="E119" s="194"/>
      <c r="F119" s="196" t="s">
        <v>596</v>
      </c>
      <c r="G119" s="194"/>
      <c r="H119" s="197">
        <v>37.043999999999997</v>
      </c>
      <c r="I119" s="198"/>
      <c r="J119" s="194"/>
      <c r="K119" s="194"/>
      <c r="L119" s="199"/>
      <c r="M119" s="200"/>
      <c r="N119" s="201"/>
      <c r="O119" s="201"/>
      <c r="P119" s="201"/>
      <c r="Q119" s="201"/>
      <c r="R119" s="201"/>
      <c r="S119" s="201"/>
      <c r="T119" s="202"/>
      <c r="AT119" s="203" t="s">
        <v>142</v>
      </c>
      <c r="AU119" s="203" t="s">
        <v>90</v>
      </c>
      <c r="AV119" s="13" t="s">
        <v>90</v>
      </c>
      <c r="AW119" s="13" t="s">
        <v>4</v>
      </c>
      <c r="AX119" s="13" t="s">
        <v>82</v>
      </c>
      <c r="AY119" s="203" t="s">
        <v>127</v>
      </c>
    </row>
    <row r="120" spans="1:65" s="2" customFormat="1" ht="14.45" customHeight="1">
      <c r="A120" s="36"/>
      <c r="B120" s="37"/>
      <c r="C120" s="175" t="s">
        <v>178</v>
      </c>
      <c r="D120" s="175" t="s">
        <v>130</v>
      </c>
      <c r="E120" s="176" t="s">
        <v>597</v>
      </c>
      <c r="F120" s="177" t="s">
        <v>598</v>
      </c>
      <c r="G120" s="178" t="s">
        <v>133</v>
      </c>
      <c r="H120" s="179">
        <v>111.9</v>
      </c>
      <c r="I120" s="180"/>
      <c r="J120" s="181">
        <f>ROUND(I120*H120,2)</f>
        <v>0</v>
      </c>
      <c r="K120" s="177" t="s">
        <v>134</v>
      </c>
      <c r="L120" s="41"/>
      <c r="M120" s="182" t="s">
        <v>19</v>
      </c>
      <c r="N120" s="183" t="s">
        <v>46</v>
      </c>
      <c r="O120" s="66"/>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135</v>
      </c>
      <c r="AT120" s="186" t="s">
        <v>130</v>
      </c>
      <c r="AU120" s="186" t="s">
        <v>90</v>
      </c>
      <c r="AY120" s="19" t="s">
        <v>127</v>
      </c>
      <c r="BE120" s="187">
        <f>IF(N120="základní",J120,0)</f>
        <v>0</v>
      </c>
      <c r="BF120" s="187">
        <f>IF(N120="snížená",J120,0)</f>
        <v>0</v>
      </c>
      <c r="BG120" s="187">
        <f>IF(N120="zákl. přenesená",J120,0)</f>
        <v>0</v>
      </c>
      <c r="BH120" s="187">
        <f>IF(N120="sníž. přenesená",J120,0)</f>
        <v>0</v>
      </c>
      <c r="BI120" s="187">
        <f>IF(N120="nulová",J120,0)</f>
        <v>0</v>
      </c>
      <c r="BJ120" s="19" t="s">
        <v>90</v>
      </c>
      <c r="BK120" s="187">
        <f>ROUND(I120*H120,2)</f>
        <v>0</v>
      </c>
      <c r="BL120" s="19" t="s">
        <v>135</v>
      </c>
      <c r="BM120" s="186" t="s">
        <v>599</v>
      </c>
    </row>
    <row r="121" spans="1:65" s="2" customFormat="1" ht="87.75">
      <c r="A121" s="36"/>
      <c r="B121" s="37"/>
      <c r="C121" s="38"/>
      <c r="D121" s="188" t="s">
        <v>140</v>
      </c>
      <c r="E121" s="38"/>
      <c r="F121" s="189" t="s">
        <v>600</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140</v>
      </c>
      <c r="AU121" s="19" t="s">
        <v>90</v>
      </c>
    </row>
    <row r="122" spans="1:65" s="13" customFormat="1">
      <c r="B122" s="193"/>
      <c r="C122" s="194"/>
      <c r="D122" s="188" t="s">
        <v>142</v>
      </c>
      <c r="E122" s="195" t="s">
        <v>19</v>
      </c>
      <c r="F122" s="196" t="s">
        <v>566</v>
      </c>
      <c r="G122" s="194"/>
      <c r="H122" s="197">
        <v>36</v>
      </c>
      <c r="I122" s="198"/>
      <c r="J122" s="194"/>
      <c r="K122" s="194"/>
      <c r="L122" s="199"/>
      <c r="M122" s="200"/>
      <c r="N122" s="201"/>
      <c r="O122" s="201"/>
      <c r="P122" s="201"/>
      <c r="Q122" s="201"/>
      <c r="R122" s="201"/>
      <c r="S122" s="201"/>
      <c r="T122" s="202"/>
      <c r="AT122" s="203" t="s">
        <v>142</v>
      </c>
      <c r="AU122" s="203" t="s">
        <v>90</v>
      </c>
      <c r="AV122" s="13" t="s">
        <v>90</v>
      </c>
      <c r="AW122" s="13" t="s">
        <v>33</v>
      </c>
      <c r="AX122" s="13" t="s">
        <v>74</v>
      </c>
      <c r="AY122" s="203" t="s">
        <v>127</v>
      </c>
    </row>
    <row r="123" spans="1:65" s="13" customFormat="1">
      <c r="B123" s="193"/>
      <c r="C123" s="194"/>
      <c r="D123" s="188" t="s">
        <v>142</v>
      </c>
      <c r="E123" s="195" t="s">
        <v>19</v>
      </c>
      <c r="F123" s="196" t="s">
        <v>601</v>
      </c>
      <c r="G123" s="194"/>
      <c r="H123" s="197">
        <v>75.900000000000006</v>
      </c>
      <c r="I123" s="198"/>
      <c r="J123" s="194"/>
      <c r="K123" s="194"/>
      <c r="L123" s="199"/>
      <c r="M123" s="200"/>
      <c r="N123" s="201"/>
      <c r="O123" s="201"/>
      <c r="P123" s="201"/>
      <c r="Q123" s="201"/>
      <c r="R123" s="201"/>
      <c r="S123" s="201"/>
      <c r="T123" s="202"/>
      <c r="AT123" s="203" t="s">
        <v>142</v>
      </c>
      <c r="AU123" s="203" t="s">
        <v>90</v>
      </c>
      <c r="AV123" s="13" t="s">
        <v>90</v>
      </c>
      <c r="AW123" s="13" t="s">
        <v>33</v>
      </c>
      <c r="AX123" s="13" t="s">
        <v>74</v>
      </c>
      <c r="AY123" s="203" t="s">
        <v>127</v>
      </c>
    </row>
    <row r="124" spans="1:65" s="14" customFormat="1">
      <c r="B124" s="204"/>
      <c r="C124" s="205"/>
      <c r="D124" s="188" t="s">
        <v>142</v>
      </c>
      <c r="E124" s="206" t="s">
        <v>19</v>
      </c>
      <c r="F124" s="207" t="s">
        <v>156</v>
      </c>
      <c r="G124" s="205"/>
      <c r="H124" s="208">
        <v>111.9</v>
      </c>
      <c r="I124" s="209"/>
      <c r="J124" s="205"/>
      <c r="K124" s="205"/>
      <c r="L124" s="210"/>
      <c r="M124" s="211"/>
      <c r="N124" s="212"/>
      <c r="O124" s="212"/>
      <c r="P124" s="212"/>
      <c r="Q124" s="212"/>
      <c r="R124" s="212"/>
      <c r="S124" s="212"/>
      <c r="T124" s="213"/>
      <c r="AT124" s="214" t="s">
        <v>142</v>
      </c>
      <c r="AU124" s="214" t="s">
        <v>90</v>
      </c>
      <c r="AV124" s="14" t="s">
        <v>135</v>
      </c>
      <c r="AW124" s="14" t="s">
        <v>33</v>
      </c>
      <c r="AX124" s="14" t="s">
        <v>82</v>
      </c>
      <c r="AY124" s="214" t="s">
        <v>127</v>
      </c>
    </row>
    <row r="125" spans="1:65" s="12" customFormat="1" ht="22.9" customHeight="1">
      <c r="B125" s="159"/>
      <c r="C125" s="160"/>
      <c r="D125" s="161" t="s">
        <v>73</v>
      </c>
      <c r="E125" s="173" t="s">
        <v>157</v>
      </c>
      <c r="F125" s="173" t="s">
        <v>602</v>
      </c>
      <c r="G125" s="160"/>
      <c r="H125" s="160"/>
      <c r="I125" s="163"/>
      <c r="J125" s="174">
        <f>BK125</f>
        <v>0</v>
      </c>
      <c r="K125" s="160"/>
      <c r="L125" s="165"/>
      <c r="M125" s="166"/>
      <c r="N125" s="167"/>
      <c r="O125" s="167"/>
      <c r="P125" s="168">
        <f>SUM(P126:P142)</f>
        <v>0</v>
      </c>
      <c r="Q125" s="167"/>
      <c r="R125" s="168">
        <f>SUM(R126:R142)</f>
        <v>30.021126000000002</v>
      </c>
      <c r="S125" s="167"/>
      <c r="T125" s="169">
        <f>SUM(T126:T142)</f>
        <v>0</v>
      </c>
      <c r="AR125" s="170" t="s">
        <v>82</v>
      </c>
      <c r="AT125" s="171" t="s">
        <v>73</v>
      </c>
      <c r="AU125" s="171" t="s">
        <v>82</v>
      </c>
      <c r="AY125" s="170" t="s">
        <v>127</v>
      </c>
      <c r="BK125" s="172">
        <f>SUM(BK126:BK142)</f>
        <v>0</v>
      </c>
    </row>
    <row r="126" spans="1:65" s="2" customFormat="1" ht="14.45" customHeight="1">
      <c r="A126" s="36"/>
      <c r="B126" s="37"/>
      <c r="C126" s="175" t="s">
        <v>184</v>
      </c>
      <c r="D126" s="175" t="s">
        <v>130</v>
      </c>
      <c r="E126" s="176" t="s">
        <v>603</v>
      </c>
      <c r="F126" s="177" t="s">
        <v>604</v>
      </c>
      <c r="G126" s="178" t="s">
        <v>133</v>
      </c>
      <c r="H126" s="179">
        <v>36</v>
      </c>
      <c r="I126" s="180"/>
      <c r="J126" s="181">
        <f>ROUND(I126*H126,2)</f>
        <v>0</v>
      </c>
      <c r="K126" s="177" t="s">
        <v>134</v>
      </c>
      <c r="L126" s="41"/>
      <c r="M126" s="182" t="s">
        <v>19</v>
      </c>
      <c r="N126" s="183" t="s">
        <v>46</v>
      </c>
      <c r="O126" s="66"/>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135</v>
      </c>
      <c r="AT126" s="186" t="s">
        <v>130</v>
      </c>
      <c r="AU126" s="186" t="s">
        <v>90</v>
      </c>
      <c r="AY126" s="19" t="s">
        <v>127</v>
      </c>
      <c r="BE126" s="187">
        <f>IF(N126="základní",J126,0)</f>
        <v>0</v>
      </c>
      <c r="BF126" s="187">
        <f>IF(N126="snížená",J126,0)</f>
        <v>0</v>
      </c>
      <c r="BG126" s="187">
        <f>IF(N126="zákl. přenesená",J126,0)</f>
        <v>0</v>
      </c>
      <c r="BH126" s="187">
        <f>IF(N126="sníž. přenesená",J126,0)</f>
        <v>0</v>
      </c>
      <c r="BI126" s="187">
        <f>IF(N126="nulová",J126,0)</f>
        <v>0</v>
      </c>
      <c r="BJ126" s="19" t="s">
        <v>90</v>
      </c>
      <c r="BK126" s="187">
        <f>ROUND(I126*H126,2)</f>
        <v>0</v>
      </c>
      <c r="BL126" s="19" t="s">
        <v>135</v>
      </c>
      <c r="BM126" s="186" t="s">
        <v>605</v>
      </c>
    </row>
    <row r="127" spans="1:65" s="13" customFormat="1">
      <c r="B127" s="193"/>
      <c r="C127" s="194"/>
      <c r="D127" s="188" t="s">
        <v>142</v>
      </c>
      <c r="E127" s="195" t="s">
        <v>19</v>
      </c>
      <c r="F127" s="196" t="s">
        <v>566</v>
      </c>
      <c r="G127" s="194"/>
      <c r="H127" s="197">
        <v>36</v>
      </c>
      <c r="I127" s="198"/>
      <c r="J127" s="194"/>
      <c r="K127" s="194"/>
      <c r="L127" s="199"/>
      <c r="M127" s="200"/>
      <c r="N127" s="201"/>
      <c r="O127" s="201"/>
      <c r="P127" s="201"/>
      <c r="Q127" s="201"/>
      <c r="R127" s="201"/>
      <c r="S127" s="201"/>
      <c r="T127" s="202"/>
      <c r="AT127" s="203" t="s">
        <v>142</v>
      </c>
      <c r="AU127" s="203" t="s">
        <v>90</v>
      </c>
      <c r="AV127" s="13" t="s">
        <v>90</v>
      </c>
      <c r="AW127" s="13" t="s">
        <v>33</v>
      </c>
      <c r="AX127" s="13" t="s">
        <v>82</v>
      </c>
      <c r="AY127" s="203" t="s">
        <v>127</v>
      </c>
    </row>
    <row r="128" spans="1:65" s="2" customFormat="1" ht="14.45" customHeight="1">
      <c r="A128" s="36"/>
      <c r="B128" s="37"/>
      <c r="C128" s="175" t="s">
        <v>189</v>
      </c>
      <c r="D128" s="175" t="s">
        <v>130</v>
      </c>
      <c r="E128" s="176" t="s">
        <v>606</v>
      </c>
      <c r="F128" s="177" t="s">
        <v>607</v>
      </c>
      <c r="G128" s="178" t="s">
        <v>133</v>
      </c>
      <c r="H128" s="179">
        <v>75.900000000000006</v>
      </c>
      <c r="I128" s="180"/>
      <c r="J128" s="181">
        <f>ROUND(I128*H128,2)</f>
        <v>0</v>
      </c>
      <c r="K128" s="177" t="s">
        <v>134</v>
      </c>
      <c r="L128" s="41"/>
      <c r="M128" s="182" t="s">
        <v>19</v>
      </c>
      <c r="N128" s="183" t="s">
        <v>46</v>
      </c>
      <c r="O128" s="66"/>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135</v>
      </c>
      <c r="AT128" s="186" t="s">
        <v>130</v>
      </c>
      <c r="AU128" s="186" t="s">
        <v>90</v>
      </c>
      <c r="AY128" s="19" t="s">
        <v>127</v>
      </c>
      <c r="BE128" s="187">
        <f>IF(N128="základní",J128,0)</f>
        <v>0</v>
      </c>
      <c r="BF128" s="187">
        <f>IF(N128="snížená",J128,0)</f>
        <v>0</v>
      </c>
      <c r="BG128" s="187">
        <f>IF(N128="zákl. přenesená",J128,0)</f>
        <v>0</v>
      </c>
      <c r="BH128" s="187">
        <f>IF(N128="sníž. přenesená",J128,0)</f>
        <v>0</v>
      </c>
      <c r="BI128" s="187">
        <f>IF(N128="nulová",J128,0)</f>
        <v>0</v>
      </c>
      <c r="BJ128" s="19" t="s">
        <v>90</v>
      </c>
      <c r="BK128" s="187">
        <f>ROUND(I128*H128,2)</f>
        <v>0</v>
      </c>
      <c r="BL128" s="19" t="s">
        <v>135</v>
      </c>
      <c r="BM128" s="186" t="s">
        <v>608</v>
      </c>
    </row>
    <row r="129" spans="1:65" s="13" customFormat="1">
      <c r="B129" s="193"/>
      <c r="C129" s="194"/>
      <c r="D129" s="188" t="s">
        <v>142</v>
      </c>
      <c r="E129" s="195" t="s">
        <v>19</v>
      </c>
      <c r="F129" s="196" t="s">
        <v>601</v>
      </c>
      <c r="G129" s="194"/>
      <c r="H129" s="197">
        <v>75.900000000000006</v>
      </c>
      <c r="I129" s="198"/>
      <c r="J129" s="194"/>
      <c r="K129" s="194"/>
      <c r="L129" s="199"/>
      <c r="M129" s="200"/>
      <c r="N129" s="201"/>
      <c r="O129" s="201"/>
      <c r="P129" s="201"/>
      <c r="Q129" s="201"/>
      <c r="R129" s="201"/>
      <c r="S129" s="201"/>
      <c r="T129" s="202"/>
      <c r="AT129" s="203" t="s">
        <v>142</v>
      </c>
      <c r="AU129" s="203" t="s">
        <v>90</v>
      </c>
      <c r="AV129" s="13" t="s">
        <v>90</v>
      </c>
      <c r="AW129" s="13" t="s">
        <v>33</v>
      </c>
      <c r="AX129" s="13" t="s">
        <v>82</v>
      </c>
      <c r="AY129" s="203" t="s">
        <v>127</v>
      </c>
    </row>
    <row r="130" spans="1:65" s="2" customFormat="1" ht="37.9" customHeight="1">
      <c r="A130" s="36"/>
      <c r="B130" s="37"/>
      <c r="C130" s="175" t="s">
        <v>204</v>
      </c>
      <c r="D130" s="175" t="s">
        <v>130</v>
      </c>
      <c r="E130" s="176" t="s">
        <v>609</v>
      </c>
      <c r="F130" s="177" t="s">
        <v>610</v>
      </c>
      <c r="G130" s="178" t="s">
        <v>133</v>
      </c>
      <c r="H130" s="179">
        <v>44.16</v>
      </c>
      <c r="I130" s="180"/>
      <c r="J130" s="181">
        <f>ROUND(I130*H130,2)</f>
        <v>0</v>
      </c>
      <c r="K130" s="177" t="s">
        <v>134</v>
      </c>
      <c r="L130" s="41"/>
      <c r="M130" s="182" t="s">
        <v>19</v>
      </c>
      <c r="N130" s="183" t="s">
        <v>46</v>
      </c>
      <c r="O130" s="66"/>
      <c r="P130" s="184">
        <f>O130*H130</f>
        <v>0</v>
      </c>
      <c r="Q130" s="184">
        <v>8.4250000000000005E-2</v>
      </c>
      <c r="R130" s="184">
        <f>Q130*H130</f>
        <v>3.7204799999999998</v>
      </c>
      <c r="S130" s="184">
        <v>0</v>
      </c>
      <c r="T130" s="185">
        <f>S130*H130</f>
        <v>0</v>
      </c>
      <c r="U130" s="36"/>
      <c r="V130" s="36"/>
      <c r="W130" s="36"/>
      <c r="X130" s="36"/>
      <c r="Y130" s="36"/>
      <c r="Z130" s="36"/>
      <c r="AA130" s="36"/>
      <c r="AB130" s="36"/>
      <c r="AC130" s="36"/>
      <c r="AD130" s="36"/>
      <c r="AE130" s="36"/>
      <c r="AR130" s="186" t="s">
        <v>135</v>
      </c>
      <c r="AT130" s="186" t="s">
        <v>130</v>
      </c>
      <c r="AU130" s="186" t="s">
        <v>90</v>
      </c>
      <c r="AY130" s="19" t="s">
        <v>127</v>
      </c>
      <c r="BE130" s="187">
        <f>IF(N130="základní",J130,0)</f>
        <v>0</v>
      </c>
      <c r="BF130" s="187">
        <f>IF(N130="snížená",J130,0)</f>
        <v>0</v>
      </c>
      <c r="BG130" s="187">
        <f>IF(N130="zákl. přenesená",J130,0)</f>
        <v>0</v>
      </c>
      <c r="BH130" s="187">
        <f>IF(N130="sníž. přenesená",J130,0)</f>
        <v>0</v>
      </c>
      <c r="BI130" s="187">
        <f>IF(N130="nulová",J130,0)</f>
        <v>0</v>
      </c>
      <c r="BJ130" s="19" t="s">
        <v>90</v>
      </c>
      <c r="BK130" s="187">
        <f>ROUND(I130*H130,2)</f>
        <v>0</v>
      </c>
      <c r="BL130" s="19" t="s">
        <v>135</v>
      </c>
      <c r="BM130" s="186" t="s">
        <v>611</v>
      </c>
    </row>
    <row r="131" spans="1:65" s="2" customFormat="1" ht="107.25">
      <c r="A131" s="36"/>
      <c r="B131" s="37"/>
      <c r="C131" s="38"/>
      <c r="D131" s="188" t="s">
        <v>140</v>
      </c>
      <c r="E131" s="38"/>
      <c r="F131" s="189" t="s">
        <v>612</v>
      </c>
      <c r="G131" s="38"/>
      <c r="H131" s="38"/>
      <c r="I131" s="190"/>
      <c r="J131" s="38"/>
      <c r="K131" s="38"/>
      <c r="L131" s="41"/>
      <c r="M131" s="191"/>
      <c r="N131" s="192"/>
      <c r="O131" s="66"/>
      <c r="P131" s="66"/>
      <c r="Q131" s="66"/>
      <c r="R131" s="66"/>
      <c r="S131" s="66"/>
      <c r="T131" s="67"/>
      <c r="U131" s="36"/>
      <c r="V131" s="36"/>
      <c r="W131" s="36"/>
      <c r="X131" s="36"/>
      <c r="Y131" s="36"/>
      <c r="Z131" s="36"/>
      <c r="AA131" s="36"/>
      <c r="AB131" s="36"/>
      <c r="AC131" s="36"/>
      <c r="AD131" s="36"/>
      <c r="AE131" s="36"/>
      <c r="AT131" s="19" t="s">
        <v>140</v>
      </c>
      <c r="AU131" s="19" t="s">
        <v>90</v>
      </c>
    </row>
    <row r="132" spans="1:65" s="13" customFormat="1">
      <c r="B132" s="193"/>
      <c r="C132" s="194"/>
      <c r="D132" s="188" t="s">
        <v>142</v>
      </c>
      <c r="E132" s="195" t="s">
        <v>19</v>
      </c>
      <c r="F132" s="196" t="s">
        <v>566</v>
      </c>
      <c r="G132" s="194"/>
      <c r="H132" s="197">
        <v>36</v>
      </c>
      <c r="I132" s="198"/>
      <c r="J132" s="194"/>
      <c r="K132" s="194"/>
      <c r="L132" s="199"/>
      <c r="M132" s="200"/>
      <c r="N132" s="201"/>
      <c r="O132" s="201"/>
      <c r="P132" s="201"/>
      <c r="Q132" s="201"/>
      <c r="R132" s="201"/>
      <c r="S132" s="201"/>
      <c r="T132" s="202"/>
      <c r="AT132" s="203" t="s">
        <v>142</v>
      </c>
      <c r="AU132" s="203" t="s">
        <v>90</v>
      </c>
      <c r="AV132" s="13" t="s">
        <v>90</v>
      </c>
      <c r="AW132" s="13" t="s">
        <v>33</v>
      </c>
      <c r="AX132" s="13" t="s">
        <v>74</v>
      </c>
      <c r="AY132" s="203" t="s">
        <v>127</v>
      </c>
    </row>
    <row r="133" spans="1:65" s="13" customFormat="1">
      <c r="B133" s="193"/>
      <c r="C133" s="194"/>
      <c r="D133" s="188" t="s">
        <v>142</v>
      </c>
      <c r="E133" s="195" t="s">
        <v>19</v>
      </c>
      <c r="F133" s="196" t="s">
        <v>561</v>
      </c>
      <c r="G133" s="194"/>
      <c r="H133" s="197">
        <v>0.96</v>
      </c>
      <c r="I133" s="198"/>
      <c r="J133" s="194"/>
      <c r="K133" s="194"/>
      <c r="L133" s="199"/>
      <c r="M133" s="200"/>
      <c r="N133" s="201"/>
      <c r="O133" s="201"/>
      <c r="P133" s="201"/>
      <c r="Q133" s="201"/>
      <c r="R133" s="201"/>
      <c r="S133" s="201"/>
      <c r="T133" s="202"/>
      <c r="AT133" s="203" t="s">
        <v>142</v>
      </c>
      <c r="AU133" s="203" t="s">
        <v>90</v>
      </c>
      <c r="AV133" s="13" t="s">
        <v>90</v>
      </c>
      <c r="AW133" s="13" t="s">
        <v>33</v>
      </c>
      <c r="AX133" s="13" t="s">
        <v>74</v>
      </c>
      <c r="AY133" s="203" t="s">
        <v>127</v>
      </c>
    </row>
    <row r="134" spans="1:65" s="13" customFormat="1">
      <c r="B134" s="193"/>
      <c r="C134" s="194"/>
      <c r="D134" s="188" t="s">
        <v>142</v>
      </c>
      <c r="E134" s="195" t="s">
        <v>19</v>
      </c>
      <c r="F134" s="196" t="s">
        <v>562</v>
      </c>
      <c r="G134" s="194"/>
      <c r="H134" s="197">
        <v>7.2</v>
      </c>
      <c r="I134" s="198"/>
      <c r="J134" s="194"/>
      <c r="K134" s="194"/>
      <c r="L134" s="199"/>
      <c r="M134" s="200"/>
      <c r="N134" s="201"/>
      <c r="O134" s="201"/>
      <c r="P134" s="201"/>
      <c r="Q134" s="201"/>
      <c r="R134" s="201"/>
      <c r="S134" s="201"/>
      <c r="T134" s="202"/>
      <c r="AT134" s="203" t="s">
        <v>142</v>
      </c>
      <c r="AU134" s="203" t="s">
        <v>90</v>
      </c>
      <c r="AV134" s="13" t="s">
        <v>90</v>
      </c>
      <c r="AW134" s="13" t="s">
        <v>33</v>
      </c>
      <c r="AX134" s="13" t="s">
        <v>74</v>
      </c>
      <c r="AY134" s="203" t="s">
        <v>127</v>
      </c>
    </row>
    <row r="135" spans="1:65" s="14" customFormat="1">
      <c r="B135" s="204"/>
      <c r="C135" s="205"/>
      <c r="D135" s="188" t="s">
        <v>142</v>
      </c>
      <c r="E135" s="206" t="s">
        <v>19</v>
      </c>
      <c r="F135" s="207" t="s">
        <v>156</v>
      </c>
      <c r="G135" s="205"/>
      <c r="H135" s="208">
        <v>44.160000000000004</v>
      </c>
      <c r="I135" s="209"/>
      <c r="J135" s="205"/>
      <c r="K135" s="205"/>
      <c r="L135" s="210"/>
      <c r="M135" s="211"/>
      <c r="N135" s="212"/>
      <c r="O135" s="212"/>
      <c r="P135" s="212"/>
      <c r="Q135" s="212"/>
      <c r="R135" s="212"/>
      <c r="S135" s="212"/>
      <c r="T135" s="213"/>
      <c r="AT135" s="214" t="s">
        <v>142</v>
      </c>
      <c r="AU135" s="214" t="s">
        <v>90</v>
      </c>
      <c r="AV135" s="14" t="s">
        <v>135</v>
      </c>
      <c r="AW135" s="14" t="s">
        <v>33</v>
      </c>
      <c r="AX135" s="14" t="s">
        <v>82</v>
      </c>
      <c r="AY135" s="214" t="s">
        <v>127</v>
      </c>
    </row>
    <row r="136" spans="1:65" s="2" customFormat="1" ht="14.45" customHeight="1">
      <c r="A136" s="36"/>
      <c r="B136" s="37"/>
      <c r="C136" s="215" t="s">
        <v>210</v>
      </c>
      <c r="D136" s="215" t="s">
        <v>158</v>
      </c>
      <c r="E136" s="216" t="s">
        <v>613</v>
      </c>
      <c r="F136" s="217" t="s">
        <v>614</v>
      </c>
      <c r="G136" s="218" t="s">
        <v>133</v>
      </c>
      <c r="H136" s="219">
        <v>36.72</v>
      </c>
      <c r="I136" s="220"/>
      <c r="J136" s="221">
        <f>ROUND(I136*H136,2)</f>
        <v>0</v>
      </c>
      <c r="K136" s="217" t="s">
        <v>134</v>
      </c>
      <c r="L136" s="222"/>
      <c r="M136" s="223" t="s">
        <v>19</v>
      </c>
      <c r="N136" s="224" t="s">
        <v>46</v>
      </c>
      <c r="O136" s="66"/>
      <c r="P136" s="184">
        <f>O136*H136</f>
        <v>0</v>
      </c>
      <c r="Q136" s="184">
        <v>0.13100000000000001</v>
      </c>
      <c r="R136" s="184">
        <f>Q136*H136</f>
        <v>4.8103199999999999</v>
      </c>
      <c r="S136" s="184">
        <v>0</v>
      </c>
      <c r="T136" s="185">
        <f>S136*H136</f>
        <v>0</v>
      </c>
      <c r="U136" s="36"/>
      <c r="V136" s="36"/>
      <c r="W136" s="36"/>
      <c r="X136" s="36"/>
      <c r="Y136" s="36"/>
      <c r="Z136" s="36"/>
      <c r="AA136" s="36"/>
      <c r="AB136" s="36"/>
      <c r="AC136" s="36"/>
      <c r="AD136" s="36"/>
      <c r="AE136" s="36"/>
      <c r="AR136" s="186" t="s">
        <v>161</v>
      </c>
      <c r="AT136" s="186" t="s">
        <v>158</v>
      </c>
      <c r="AU136" s="186" t="s">
        <v>90</v>
      </c>
      <c r="AY136" s="19" t="s">
        <v>127</v>
      </c>
      <c r="BE136" s="187">
        <f>IF(N136="základní",J136,0)</f>
        <v>0</v>
      </c>
      <c r="BF136" s="187">
        <f>IF(N136="snížená",J136,0)</f>
        <v>0</v>
      </c>
      <c r="BG136" s="187">
        <f>IF(N136="zákl. přenesená",J136,0)</f>
        <v>0</v>
      </c>
      <c r="BH136" s="187">
        <f>IF(N136="sníž. přenesená",J136,0)</f>
        <v>0</v>
      </c>
      <c r="BI136" s="187">
        <f>IF(N136="nulová",J136,0)</f>
        <v>0</v>
      </c>
      <c r="BJ136" s="19" t="s">
        <v>90</v>
      </c>
      <c r="BK136" s="187">
        <f>ROUND(I136*H136,2)</f>
        <v>0</v>
      </c>
      <c r="BL136" s="19" t="s">
        <v>135</v>
      </c>
      <c r="BM136" s="186" t="s">
        <v>615</v>
      </c>
    </row>
    <row r="137" spans="1:65" s="13" customFormat="1">
      <c r="B137" s="193"/>
      <c r="C137" s="194"/>
      <c r="D137" s="188" t="s">
        <v>142</v>
      </c>
      <c r="E137" s="194"/>
      <c r="F137" s="196" t="s">
        <v>616</v>
      </c>
      <c r="G137" s="194"/>
      <c r="H137" s="197">
        <v>36.72</v>
      </c>
      <c r="I137" s="198"/>
      <c r="J137" s="194"/>
      <c r="K137" s="194"/>
      <c r="L137" s="199"/>
      <c r="M137" s="200"/>
      <c r="N137" s="201"/>
      <c r="O137" s="201"/>
      <c r="P137" s="201"/>
      <c r="Q137" s="201"/>
      <c r="R137" s="201"/>
      <c r="S137" s="201"/>
      <c r="T137" s="202"/>
      <c r="AT137" s="203" t="s">
        <v>142</v>
      </c>
      <c r="AU137" s="203" t="s">
        <v>90</v>
      </c>
      <c r="AV137" s="13" t="s">
        <v>90</v>
      </c>
      <c r="AW137" s="13" t="s">
        <v>4</v>
      </c>
      <c r="AX137" s="13" t="s">
        <v>82</v>
      </c>
      <c r="AY137" s="203" t="s">
        <v>127</v>
      </c>
    </row>
    <row r="138" spans="1:65" s="2" customFormat="1" ht="37.9" customHeight="1">
      <c r="A138" s="36"/>
      <c r="B138" s="37"/>
      <c r="C138" s="175" t="s">
        <v>216</v>
      </c>
      <c r="D138" s="175" t="s">
        <v>130</v>
      </c>
      <c r="E138" s="176" t="s">
        <v>617</v>
      </c>
      <c r="F138" s="177" t="s">
        <v>618</v>
      </c>
      <c r="G138" s="178" t="s">
        <v>133</v>
      </c>
      <c r="H138" s="179">
        <v>75.900000000000006</v>
      </c>
      <c r="I138" s="180"/>
      <c r="J138" s="181">
        <f>ROUND(I138*H138,2)</f>
        <v>0</v>
      </c>
      <c r="K138" s="177" t="s">
        <v>134</v>
      </c>
      <c r="L138" s="41"/>
      <c r="M138" s="182" t="s">
        <v>19</v>
      </c>
      <c r="N138" s="183" t="s">
        <v>46</v>
      </c>
      <c r="O138" s="66"/>
      <c r="P138" s="184">
        <f>O138*H138</f>
        <v>0</v>
      </c>
      <c r="Q138" s="184">
        <v>0.10362</v>
      </c>
      <c r="R138" s="184">
        <f>Q138*H138</f>
        <v>7.864758000000001</v>
      </c>
      <c r="S138" s="184">
        <v>0</v>
      </c>
      <c r="T138" s="185">
        <f>S138*H138</f>
        <v>0</v>
      </c>
      <c r="U138" s="36"/>
      <c r="V138" s="36"/>
      <c r="W138" s="36"/>
      <c r="X138" s="36"/>
      <c r="Y138" s="36"/>
      <c r="Z138" s="36"/>
      <c r="AA138" s="36"/>
      <c r="AB138" s="36"/>
      <c r="AC138" s="36"/>
      <c r="AD138" s="36"/>
      <c r="AE138" s="36"/>
      <c r="AR138" s="186" t="s">
        <v>135</v>
      </c>
      <c r="AT138" s="186" t="s">
        <v>130</v>
      </c>
      <c r="AU138" s="186" t="s">
        <v>90</v>
      </c>
      <c r="AY138" s="19" t="s">
        <v>127</v>
      </c>
      <c r="BE138" s="187">
        <f>IF(N138="základní",J138,0)</f>
        <v>0</v>
      </c>
      <c r="BF138" s="187">
        <f>IF(N138="snížená",J138,0)</f>
        <v>0</v>
      </c>
      <c r="BG138" s="187">
        <f>IF(N138="zákl. přenesená",J138,0)</f>
        <v>0</v>
      </c>
      <c r="BH138" s="187">
        <f>IF(N138="sníž. přenesená",J138,0)</f>
        <v>0</v>
      </c>
      <c r="BI138" s="187">
        <f>IF(N138="nulová",J138,0)</f>
        <v>0</v>
      </c>
      <c r="BJ138" s="19" t="s">
        <v>90</v>
      </c>
      <c r="BK138" s="187">
        <f>ROUND(I138*H138,2)</f>
        <v>0</v>
      </c>
      <c r="BL138" s="19" t="s">
        <v>135</v>
      </c>
      <c r="BM138" s="186" t="s">
        <v>619</v>
      </c>
    </row>
    <row r="139" spans="1:65" s="2" customFormat="1" ht="107.25">
      <c r="A139" s="36"/>
      <c r="B139" s="37"/>
      <c r="C139" s="38"/>
      <c r="D139" s="188" t="s">
        <v>140</v>
      </c>
      <c r="E139" s="38"/>
      <c r="F139" s="189" t="s">
        <v>620</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140</v>
      </c>
      <c r="AU139" s="19" t="s">
        <v>90</v>
      </c>
    </row>
    <row r="140" spans="1:65" s="13" customFormat="1">
      <c r="B140" s="193"/>
      <c r="C140" s="194"/>
      <c r="D140" s="188" t="s">
        <v>142</v>
      </c>
      <c r="E140" s="195" t="s">
        <v>19</v>
      </c>
      <c r="F140" s="196" t="s">
        <v>601</v>
      </c>
      <c r="G140" s="194"/>
      <c r="H140" s="197">
        <v>75.900000000000006</v>
      </c>
      <c r="I140" s="198"/>
      <c r="J140" s="194"/>
      <c r="K140" s="194"/>
      <c r="L140" s="199"/>
      <c r="M140" s="200"/>
      <c r="N140" s="201"/>
      <c r="O140" s="201"/>
      <c r="P140" s="201"/>
      <c r="Q140" s="201"/>
      <c r="R140" s="201"/>
      <c r="S140" s="201"/>
      <c r="T140" s="202"/>
      <c r="AT140" s="203" t="s">
        <v>142</v>
      </c>
      <c r="AU140" s="203" t="s">
        <v>90</v>
      </c>
      <c r="AV140" s="13" t="s">
        <v>90</v>
      </c>
      <c r="AW140" s="13" t="s">
        <v>33</v>
      </c>
      <c r="AX140" s="13" t="s">
        <v>82</v>
      </c>
      <c r="AY140" s="203" t="s">
        <v>127</v>
      </c>
    </row>
    <row r="141" spans="1:65" s="2" customFormat="1" ht="14.45" customHeight="1">
      <c r="A141" s="36"/>
      <c r="B141" s="37"/>
      <c r="C141" s="215" t="s">
        <v>8</v>
      </c>
      <c r="D141" s="215" t="s">
        <v>158</v>
      </c>
      <c r="E141" s="216" t="s">
        <v>621</v>
      </c>
      <c r="F141" s="217" t="s">
        <v>622</v>
      </c>
      <c r="G141" s="218" t="s">
        <v>133</v>
      </c>
      <c r="H141" s="219">
        <v>77.418000000000006</v>
      </c>
      <c r="I141" s="220"/>
      <c r="J141" s="221">
        <f>ROUND(I141*H141,2)</f>
        <v>0</v>
      </c>
      <c r="K141" s="217" t="s">
        <v>134</v>
      </c>
      <c r="L141" s="222"/>
      <c r="M141" s="223" t="s">
        <v>19</v>
      </c>
      <c r="N141" s="224" t="s">
        <v>46</v>
      </c>
      <c r="O141" s="66"/>
      <c r="P141" s="184">
        <f>O141*H141</f>
        <v>0</v>
      </c>
      <c r="Q141" s="184">
        <v>0.17599999999999999</v>
      </c>
      <c r="R141" s="184">
        <f>Q141*H141</f>
        <v>13.625567999999999</v>
      </c>
      <c r="S141" s="184">
        <v>0</v>
      </c>
      <c r="T141" s="185">
        <f>S141*H141</f>
        <v>0</v>
      </c>
      <c r="U141" s="36"/>
      <c r="V141" s="36"/>
      <c r="W141" s="36"/>
      <c r="X141" s="36"/>
      <c r="Y141" s="36"/>
      <c r="Z141" s="36"/>
      <c r="AA141" s="36"/>
      <c r="AB141" s="36"/>
      <c r="AC141" s="36"/>
      <c r="AD141" s="36"/>
      <c r="AE141" s="36"/>
      <c r="AR141" s="186" t="s">
        <v>161</v>
      </c>
      <c r="AT141" s="186" t="s">
        <v>158</v>
      </c>
      <c r="AU141" s="186" t="s">
        <v>90</v>
      </c>
      <c r="AY141" s="19" t="s">
        <v>127</v>
      </c>
      <c r="BE141" s="187">
        <f>IF(N141="základní",J141,0)</f>
        <v>0</v>
      </c>
      <c r="BF141" s="187">
        <f>IF(N141="snížená",J141,0)</f>
        <v>0</v>
      </c>
      <c r="BG141" s="187">
        <f>IF(N141="zákl. přenesená",J141,0)</f>
        <v>0</v>
      </c>
      <c r="BH141" s="187">
        <f>IF(N141="sníž. přenesená",J141,0)</f>
        <v>0</v>
      </c>
      <c r="BI141" s="187">
        <f>IF(N141="nulová",J141,0)</f>
        <v>0</v>
      </c>
      <c r="BJ141" s="19" t="s">
        <v>90</v>
      </c>
      <c r="BK141" s="187">
        <f>ROUND(I141*H141,2)</f>
        <v>0</v>
      </c>
      <c r="BL141" s="19" t="s">
        <v>135</v>
      </c>
      <c r="BM141" s="186" t="s">
        <v>623</v>
      </c>
    </row>
    <row r="142" spans="1:65" s="13" customFormat="1">
      <c r="B142" s="193"/>
      <c r="C142" s="194"/>
      <c r="D142" s="188" t="s">
        <v>142</v>
      </c>
      <c r="E142" s="194"/>
      <c r="F142" s="196" t="s">
        <v>624</v>
      </c>
      <c r="G142" s="194"/>
      <c r="H142" s="197">
        <v>77.418000000000006</v>
      </c>
      <c r="I142" s="198"/>
      <c r="J142" s="194"/>
      <c r="K142" s="194"/>
      <c r="L142" s="199"/>
      <c r="M142" s="200"/>
      <c r="N142" s="201"/>
      <c r="O142" s="201"/>
      <c r="P142" s="201"/>
      <c r="Q142" s="201"/>
      <c r="R142" s="201"/>
      <c r="S142" s="201"/>
      <c r="T142" s="202"/>
      <c r="AT142" s="203" t="s">
        <v>142</v>
      </c>
      <c r="AU142" s="203" t="s">
        <v>90</v>
      </c>
      <c r="AV142" s="13" t="s">
        <v>90</v>
      </c>
      <c r="AW142" s="13" t="s">
        <v>4</v>
      </c>
      <c r="AX142" s="13" t="s">
        <v>82</v>
      </c>
      <c r="AY142" s="203" t="s">
        <v>127</v>
      </c>
    </row>
    <row r="143" spans="1:65" s="12" customFormat="1" ht="22.9" customHeight="1">
      <c r="B143" s="159"/>
      <c r="C143" s="160"/>
      <c r="D143" s="161" t="s">
        <v>73</v>
      </c>
      <c r="E143" s="173" t="s">
        <v>161</v>
      </c>
      <c r="F143" s="173" t="s">
        <v>625</v>
      </c>
      <c r="G143" s="160"/>
      <c r="H143" s="160"/>
      <c r="I143" s="163"/>
      <c r="J143" s="174">
        <f>BK143</f>
        <v>0</v>
      </c>
      <c r="K143" s="160"/>
      <c r="L143" s="165"/>
      <c r="M143" s="166"/>
      <c r="N143" s="167"/>
      <c r="O143" s="167"/>
      <c r="P143" s="168">
        <f>SUM(P144:P145)</f>
        <v>0</v>
      </c>
      <c r="Q143" s="167"/>
      <c r="R143" s="168">
        <f>SUM(R144:R145)</f>
        <v>0.32973999999999998</v>
      </c>
      <c r="S143" s="167"/>
      <c r="T143" s="169">
        <f>SUM(T144:T145)</f>
        <v>0</v>
      </c>
      <c r="AR143" s="170" t="s">
        <v>82</v>
      </c>
      <c r="AT143" s="171" t="s">
        <v>73</v>
      </c>
      <c r="AU143" s="171" t="s">
        <v>82</v>
      </c>
      <c r="AY143" s="170" t="s">
        <v>127</v>
      </c>
      <c r="BK143" s="172">
        <f>SUM(BK144:BK145)</f>
        <v>0</v>
      </c>
    </row>
    <row r="144" spans="1:65" s="2" customFormat="1" ht="14.45" customHeight="1">
      <c r="A144" s="36"/>
      <c r="B144" s="37"/>
      <c r="C144" s="175" t="s">
        <v>228</v>
      </c>
      <c r="D144" s="175" t="s">
        <v>130</v>
      </c>
      <c r="E144" s="176" t="s">
        <v>626</v>
      </c>
      <c r="F144" s="177" t="s">
        <v>627</v>
      </c>
      <c r="G144" s="178" t="s">
        <v>263</v>
      </c>
      <c r="H144" s="179">
        <v>1</v>
      </c>
      <c r="I144" s="180"/>
      <c r="J144" s="181">
        <f>ROUND(I144*H144,2)</f>
        <v>0</v>
      </c>
      <c r="K144" s="177" t="s">
        <v>134</v>
      </c>
      <c r="L144" s="41"/>
      <c r="M144" s="182" t="s">
        <v>19</v>
      </c>
      <c r="N144" s="183" t="s">
        <v>46</v>
      </c>
      <c r="O144" s="66"/>
      <c r="P144" s="184">
        <f>O144*H144</f>
        <v>0</v>
      </c>
      <c r="Q144" s="184">
        <v>0.32973999999999998</v>
      </c>
      <c r="R144" s="184">
        <f>Q144*H144</f>
        <v>0.32973999999999998</v>
      </c>
      <c r="S144" s="184">
        <v>0</v>
      </c>
      <c r="T144" s="185">
        <f>S144*H144</f>
        <v>0</v>
      </c>
      <c r="U144" s="36"/>
      <c r="V144" s="36"/>
      <c r="W144" s="36"/>
      <c r="X144" s="36"/>
      <c r="Y144" s="36"/>
      <c r="Z144" s="36"/>
      <c r="AA144" s="36"/>
      <c r="AB144" s="36"/>
      <c r="AC144" s="36"/>
      <c r="AD144" s="36"/>
      <c r="AE144" s="36"/>
      <c r="AR144" s="186" t="s">
        <v>135</v>
      </c>
      <c r="AT144" s="186" t="s">
        <v>130</v>
      </c>
      <c r="AU144" s="186" t="s">
        <v>90</v>
      </c>
      <c r="AY144" s="19" t="s">
        <v>127</v>
      </c>
      <c r="BE144" s="187">
        <f>IF(N144="základní",J144,0)</f>
        <v>0</v>
      </c>
      <c r="BF144" s="187">
        <f>IF(N144="snížená",J144,0)</f>
        <v>0</v>
      </c>
      <c r="BG144" s="187">
        <f>IF(N144="zákl. přenesená",J144,0)</f>
        <v>0</v>
      </c>
      <c r="BH144" s="187">
        <f>IF(N144="sníž. přenesená",J144,0)</f>
        <v>0</v>
      </c>
      <c r="BI144" s="187">
        <f>IF(N144="nulová",J144,0)</f>
        <v>0</v>
      </c>
      <c r="BJ144" s="19" t="s">
        <v>90</v>
      </c>
      <c r="BK144" s="187">
        <f>ROUND(I144*H144,2)</f>
        <v>0</v>
      </c>
      <c r="BL144" s="19" t="s">
        <v>135</v>
      </c>
      <c r="BM144" s="186" t="s">
        <v>628</v>
      </c>
    </row>
    <row r="145" spans="1:65" s="2" customFormat="1" ht="97.5">
      <c r="A145" s="36"/>
      <c r="B145" s="37"/>
      <c r="C145" s="38"/>
      <c r="D145" s="188" t="s">
        <v>140</v>
      </c>
      <c r="E145" s="38"/>
      <c r="F145" s="189" t="s">
        <v>629</v>
      </c>
      <c r="G145" s="38"/>
      <c r="H145" s="38"/>
      <c r="I145" s="190"/>
      <c r="J145" s="38"/>
      <c r="K145" s="38"/>
      <c r="L145" s="41"/>
      <c r="M145" s="191"/>
      <c r="N145" s="192"/>
      <c r="O145" s="66"/>
      <c r="P145" s="66"/>
      <c r="Q145" s="66"/>
      <c r="R145" s="66"/>
      <c r="S145" s="66"/>
      <c r="T145" s="67"/>
      <c r="U145" s="36"/>
      <c r="V145" s="36"/>
      <c r="W145" s="36"/>
      <c r="X145" s="36"/>
      <c r="Y145" s="36"/>
      <c r="Z145" s="36"/>
      <c r="AA145" s="36"/>
      <c r="AB145" s="36"/>
      <c r="AC145" s="36"/>
      <c r="AD145" s="36"/>
      <c r="AE145" s="36"/>
      <c r="AT145" s="19" t="s">
        <v>140</v>
      </c>
      <c r="AU145" s="19" t="s">
        <v>90</v>
      </c>
    </row>
    <row r="146" spans="1:65" s="12" customFormat="1" ht="22.9" customHeight="1">
      <c r="B146" s="159"/>
      <c r="C146" s="160"/>
      <c r="D146" s="161" t="s">
        <v>73</v>
      </c>
      <c r="E146" s="173" t="s">
        <v>178</v>
      </c>
      <c r="F146" s="173" t="s">
        <v>322</v>
      </c>
      <c r="G146" s="160"/>
      <c r="H146" s="160"/>
      <c r="I146" s="163"/>
      <c r="J146" s="174">
        <f>BK146</f>
        <v>0</v>
      </c>
      <c r="K146" s="160"/>
      <c r="L146" s="165"/>
      <c r="M146" s="166"/>
      <c r="N146" s="167"/>
      <c r="O146" s="167"/>
      <c r="P146" s="168">
        <f>SUM(P147:P152)</f>
        <v>0</v>
      </c>
      <c r="Q146" s="167"/>
      <c r="R146" s="168">
        <f>SUM(R147:R152)</f>
        <v>3.4542918</v>
      </c>
      <c r="S146" s="167"/>
      <c r="T146" s="169">
        <f>SUM(T147:T152)</f>
        <v>0</v>
      </c>
      <c r="AR146" s="170" t="s">
        <v>82</v>
      </c>
      <c r="AT146" s="171" t="s">
        <v>73</v>
      </c>
      <c r="AU146" s="171" t="s">
        <v>82</v>
      </c>
      <c r="AY146" s="170" t="s">
        <v>127</v>
      </c>
      <c r="BK146" s="172">
        <f>SUM(BK147:BK152)</f>
        <v>0</v>
      </c>
    </row>
    <row r="147" spans="1:65" s="2" customFormat="1" ht="24.2" customHeight="1">
      <c r="A147" s="36"/>
      <c r="B147" s="37"/>
      <c r="C147" s="175" t="s">
        <v>233</v>
      </c>
      <c r="D147" s="175" t="s">
        <v>130</v>
      </c>
      <c r="E147" s="176" t="s">
        <v>630</v>
      </c>
      <c r="F147" s="177" t="s">
        <v>631</v>
      </c>
      <c r="G147" s="178" t="s">
        <v>151</v>
      </c>
      <c r="H147" s="179">
        <v>18</v>
      </c>
      <c r="I147" s="180"/>
      <c r="J147" s="181">
        <f>ROUND(I147*H147,2)</f>
        <v>0</v>
      </c>
      <c r="K147" s="177" t="s">
        <v>134</v>
      </c>
      <c r="L147" s="41"/>
      <c r="M147" s="182" t="s">
        <v>19</v>
      </c>
      <c r="N147" s="183" t="s">
        <v>46</v>
      </c>
      <c r="O147" s="66"/>
      <c r="P147" s="184">
        <f>O147*H147</f>
        <v>0</v>
      </c>
      <c r="Q147" s="184">
        <v>0.1295</v>
      </c>
      <c r="R147" s="184">
        <f>Q147*H147</f>
        <v>2.331</v>
      </c>
      <c r="S147" s="184">
        <v>0</v>
      </c>
      <c r="T147" s="185">
        <f>S147*H147</f>
        <v>0</v>
      </c>
      <c r="U147" s="36"/>
      <c r="V147" s="36"/>
      <c r="W147" s="36"/>
      <c r="X147" s="36"/>
      <c r="Y147" s="36"/>
      <c r="Z147" s="36"/>
      <c r="AA147" s="36"/>
      <c r="AB147" s="36"/>
      <c r="AC147" s="36"/>
      <c r="AD147" s="36"/>
      <c r="AE147" s="36"/>
      <c r="AR147" s="186" t="s">
        <v>135</v>
      </c>
      <c r="AT147" s="186" t="s">
        <v>130</v>
      </c>
      <c r="AU147" s="186" t="s">
        <v>90</v>
      </c>
      <c r="AY147" s="19" t="s">
        <v>127</v>
      </c>
      <c r="BE147" s="187">
        <f>IF(N147="základní",J147,0)</f>
        <v>0</v>
      </c>
      <c r="BF147" s="187">
        <f>IF(N147="snížená",J147,0)</f>
        <v>0</v>
      </c>
      <c r="BG147" s="187">
        <f>IF(N147="zákl. přenesená",J147,0)</f>
        <v>0</v>
      </c>
      <c r="BH147" s="187">
        <f>IF(N147="sníž. přenesená",J147,0)</f>
        <v>0</v>
      </c>
      <c r="BI147" s="187">
        <f>IF(N147="nulová",J147,0)</f>
        <v>0</v>
      </c>
      <c r="BJ147" s="19" t="s">
        <v>90</v>
      </c>
      <c r="BK147" s="187">
        <f>ROUND(I147*H147,2)</f>
        <v>0</v>
      </c>
      <c r="BL147" s="19" t="s">
        <v>135</v>
      </c>
      <c r="BM147" s="186" t="s">
        <v>632</v>
      </c>
    </row>
    <row r="148" spans="1:65" s="2" customFormat="1" ht="97.5">
      <c r="A148" s="36"/>
      <c r="B148" s="37"/>
      <c r="C148" s="38"/>
      <c r="D148" s="188" t="s">
        <v>140</v>
      </c>
      <c r="E148" s="38"/>
      <c r="F148" s="189" t="s">
        <v>633</v>
      </c>
      <c r="G148" s="38"/>
      <c r="H148" s="38"/>
      <c r="I148" s="190"/>
      <c r="J148" s="38"/>
      <c r="K148" s="38"/>
      <c r="L148" s="41"/>
      <c r="M148" s="191"/>
      <c r="N148" s="192"/>
      <c r="O148" s="66"/>
      <c r="P148" s="66"/>
      <c r="Q148" s="66"/>
      <c r="R148" s="66"/>
      <c r="S148" s="66"/>
      <c r="T148" s="67"/>
      <c r="U148" s="36"/>
      <c r="V148" s="36"/>
      <c r="W148" s="36"/>
      <c r="X148" s="36"/>
      <c r="Y148" s="36"/>
      <c r="Z148" s="36"/>
      <c r="AA148" s="36"/>
      <c r="AB148" s="36"/>
      <c r="AC148" s="36"/>
      <c r="AD148" s="36"/>
      <c r="AE148" s="36"/>
      <c r="AT148" s="19" t="s">
        <v>140</v>
      </c>
      <c r="AU148" s="19" t="s">
        <v>90</v>
      </c>
    </row>
    <row r="149" spans="1:65" s="2" customFormat="1" ht="14.45" customHeight="1">
      <c r="A149" s="36"/>
      <c r="B149" s="37"/>
      <c r="C149" s="215" t="s">
        <v>238</v>
      </c>
      <c r="D149" s="215" t="s">
        <v>158</v>
      </c>
      <c r="E149" s="216" t="s">
        <v>634</v>
      </c>
      <c r="F149" s="217" t="s">
        <v>635</v>
      </c>
      <c r="G149" s="218" t="s">
        <v>151</v>
      </c>
      <c r="H149" s="219">
        <v>18.36</v>
      </c>
      <c r="I149" s="220"/>
      <c r="J149" s="221">
        <f>ROUND(I149*H149,2)</f>
        <v>0</v>
      </c>
      <c r="K149" s="217" t="s">
        <v>134</v>
      </c>
      <c r="L149" s="222"/>
      <c r="M149" s="223" t="s">
        <v>19</v>
      </c>
      <c r="N149" s="224" t="s">
        <v>46</v>
      </c>
      <c r="O149" s="66"/>
      <c r="P149" s="184">
        <f>O149*H149</f>
        <v>0</v>
      </c>
      <c r="Q149" s="184">
        <v>2.8000000000000001E-2</v>
      </c>
      <c r="R149" s="184">
        <f>Q149*H149</f>
        <v>0.51407999999999998</v>
      </c>
      <c r="S149" s="184">
        <v>0</v>
      </c>
      <c r="T149" s="185">
        <f>S149*H149</f>
        <v>0</v>
      </c>
      <c r="U149" s="36"/>
      <c r="V149" s="36"/>
      <c r="W149" s="36"/>
      <c r="X149" s="36"/>
      <c r="Y149" s="36"/>
      <c r="Z149" s="36"/>
      <c r="AA149" s="36"/>
      <c r="AB149" s="36"/>
      <c r="AC149" s="36"/>
      <c r="AD149" s="36"/>
      <c r="AE149" s="36"/>
      <c r="AR149" s="186" t="s">
        <v>161</v>
      </c>
      <c r="AT149" s="186" t="s">
        <v>158</v>
      </c>
      <c r="AU149" s="186" t="s">
        <v>90</v>
      </c>
      <c r="AY149" s="19" t="s">
        <v>127</v>
      </c>
      <c r="BE149" s="187">
        <f>IF(N149="základní",J149,0)</f>
        <v>0</v>
      </c>
      <c r="BF149" s="187">
        <f>IF(N149="snížená",J149,0)</f>
        <v>0</v>
      </c>
      <c r="BG149" s="187">
        <f>IF(N149="zákl. přenesená",J149,0)</f>
        <v>0</v>
      </c>
      <c r="BH149" s="187">
        <f>IF(N149="sníž. přenesená",J149,0)</f>
        <v>0</v>
      </c>
      <c r="BI149" s="187">
        <f>IF(N149="nulová",J149,0)</f>
        <v>0</v>
      </c>
      <c r="BJ149" s="19" t="s">
        <v>90</v>
      </c>
      <c r="BK149" s="187">
        <f>ROUND(I149*H149,2)</f>
        <v>0</v>
      </c>
      <c r="BL149" s="19" t="s">
        <v>135</v>
      </c>
      <c r="BM149" s="186" t="s">
        <v>636</v>
      </c>
    </row>
    <row r="150" spans="1:65" s="13" customFormat="1">
      <c r="B150" s="193"/>
      <c r="C150" s="194"/>
      <c r="D150" s="188" t="s">
        <v>142</v>
      </c>
      <c r="E150" s="194"/>
      <c r="F150" s="196" t="s">
        <v>637</v>
      </c>
      <c r="G150" s="194"/>
      <c r="H150" s="197">
        <v>18.36</v>
      </c>
      <c r="I150" s="198"/>
      <c r="J150" s="194"/>
      <c r="K150" s="194"/>
      <c r="L150" s="199"/>
      <c r="M150" s="200"/>
      <c r="N150" s="201"/>
      <c r="O150" s="201"/>
      <c r="P150" s="201"/>
      <c r="Q150" s="201"/>
      <c r="R150" s="201"/>
      <c r="S150" s="201"/>
      <c r="T150" s="202"/>
      <c r="AT150" s="203" t="s">
        <v>142</v>
      </c>
      <c r="AU150" s="203" t="s">
        <v>90</v>
      </c>
      <c r="AV150" s="13" t="s">
        <v>90</v>
      </c>
      <c r="AW150" s="13" t="s">
        <v>4</v>
      </c>
      <c r="AX150" s="13" t="s">
        <v>82</v>
      </c>
      <c r="AY150" s="203" t="s">
        <v>127</v>
      </c>
    </row>
    <row r="151" spans="1:65" s="2" customFormat="1" ht="14.45" customHeight="1">
      <c r="A151" s="36"/>
      <c r="B151" s="37"/>
      <c r="C151" s="175" t="s">
        <v>242</v>
      </c>
      <c r="D151" s="175" t="s">
        <v>130</v>
      </c>
      <c r="E151" s="176" t="s">
        <v>638</v>
      </c>
      <c r="F151" s="177" t="s">
        <v>639</v>
      </c>
      <c r="G151" s="178" t="s">
        <v>583</v>
      </c>
      <c r="H151" s="179">
        <v>0.27</v>
      </c>
      <c r="I151" s="180"/>
      <c r="J151" s="181">
        <f>ROUND(I151*H151,2)</f>
        <v>0</v>
      </c>
      <c r="K151" s="177" t="s">
        <v>134</v>
      </c>
      <c r="L151" s="41"/>
      <c r="M151" s="182" t="s">
        <v>19</v>
      </c>
      <c r="N151" s="183" t="s">
        <v>46</v>
      </c>
      <c r="O151" s="66"/>
      <c r="P151" s="184">
        <f>O151*H151</f>
        <v>0</v>
      </c>
      <c r="Q151" s="184">
        <v>2.2563399999999998</v>
      </c>
      <c r="R151" s="184">
        <f>Q151*H151</f>
        <v>0.60921179999999997</v>
      </c>
      <c r="S151" s="184">
        <v>0</v>
      </c>
      <c r="T151" s="185">
        <f>S151*H151</f>
        <v>0</v>
      </c>
      <c r="U151" s="36"/>
      <c r="V151" s="36"/>
      <c r="W151" s="36"/>
      <c r="X151" s="36"/>
      <c r="Y151" s="36"/>
      <c r="Z151" s="36"/>
      <c r="AA151" s="36"/>
      <c r="AB151" s="36"/>
      <c r="AC151" s="36"/>
      <c r="AD151" s="36"/>
      <c r="AE151" s="36"/>
      <c r="AR151" s="186" t="s">
        <v>135</v>
      </c>
      <c r="AT151" s="186" t="s">
        <v>130</v>
      </c>
      <c r="AU151" s="186" t="s">
        <v>90</v>
      </c>
      <c r="AY151" s="19" t="s">
        <v>127</v>
      </c>
      <c r="BE151" s="187">
        <f>IF(N151="základní",J151,0)</f>
        <v>0</v>
      </c>
      <c r="BF151" s="187">
        <f>IF(N151="snížená",J151,0)</f>
        <v>0</v>
      </c>
      <c r="BG151" s="187">
        <f>IF(N151="zákl. přenesená",J151,0)</f>
        <v>0</v>
      </c>
      <c r="BH151" s="187">
        <f>IF(N151="sníž. přenesená",J151,0)</f>
        <v>0</v>
      </c>
      <c r="BI151" s="187">
        <f>IF(N151="nulová",J151,0)</f>
        <v>0</v>
      </c>
      <c r="BJ151" s="19" t="s">
        <v>90</v>
      </c>
      <c r="BK151" s="187">
        <f>ROUND(I151*H151,2)</f>
        <v>0</v>
      </c>
      <c r="BL151" s="19" t="s">
        <v>135</v>
      </c>
      <c r="BM151" s="186" t="s">
        <v>640</v>
      </c>
    </row>
    <row r="152" spans="1:65" s="13" customFormat="1">
      <c r="B152" s="193"/>
      <c r="C152" s="194"/>
      <c r="D152" s="188" t="s">
        <v>142</v>
      </c>
      <c r="E152" s="195" t="s">
        <v>19</v>
      </c>
      <c r="F152" s="196" t="s">
        <v>641</v>
      </c>
      <c r="G152" s="194"/>
      <c r="H152" s="197">
        <v>0.27</v>
      </c>
      <c r="I152" s="198"/>
      <c r="J152" s="194"/>
      <c r="K152" s="194"/>
      <c r="L152" s="199"/>
      <c r="M152" s="200"/>
      <c r="N152" s="201"/>
      <c r="O152" s="201"/>
      <c r="P152" s="201"/>
      <c r="Q152" s="201"/>
      <c r="R152" s="201"/>
      <c r="S152" s="201"/>
      <c r="T152" s="202"/>
      <c r="AT152" s="203" t="s">
        <v>142</v>
      </c>
      <c r="AU152" s="203" t="s">
        <v>90</v>
      </c>
      <c r="AV152" s="13" t="s">
        <v>90</v>
      </c>
      <c r="AW152" s="13" t="s">
        <v>33</v>
      </c>
      <c r="AX152" s="13" t="s">
        <v>82</v>
      </c>
      <c r="AY152" s="203" t="s">
        <v>127</v>
      </c>
    </row>
    <row r="153" spans="1:65" s="12" customFormat="1" ht="22.9" customHeight="1">
      <c r="B153" s="159"/>
      <c r="C153" s="160"/>
      <c r="D153" s="161" t="s">
        <v>73</v>
      </c>
      <c r="E153" s="173" t="s">
        <v>383</v>
      </c>
      <c r="F153" s="173" t="s">
        <v>384</v>
      </c>
      <c r="G153" s="160"/>
      <c r="H153" s="160"/>
      <c r="I153" s="163"/>
      <c r="J153" s="174">
        <f>BK153</f>
        <v>0</v>
      </c>
      <c r="K153" s="160"/>
      <c r="L153" s="165"/>
      <c r="M153" s="166"/>
      <c r="N153" s="167"/>
      <c r="O153" s="167"/>
      <c r="P153" s="168">
        <f>SUM(P154:P164)</f>
        <v>0</v>
      </c>
      <c r="Q153" s="167"/>
      <c r="R153" s="168">
        <f>SUM(R154:R164)</f>
        <v>0</v>
      </c>
      <c r="S153" s="167"/>
      <c r="T153" s="169">
        <f>SUM(T154:T164)</f>
        <v>0</v>
      </c>
      <c r="AR153" s="170" t="s">
        <v>82</v>
      </c>
      <c r="AT153" s="171" t="s">
        <v>73</v>
      </c>
      <c r="AU153" s="171" t="s">
        <v>82</v>
      </c>
      <c r="AY153" s="170" t="s">
        <v>127</v>
      </c>
      <c r="BK153" s="172">
        <f>SUM(BK154:BK164)</f>
        <v>0</v>
      </c>
    </row>
    <row r="154" spans="1:65" s="2" customFormat="1" ht="24.2" customHeight="1">
      <c r="A154" s="36"/>
      <c r="B154" s="37"/>
      <c r="C154" s="175" t="s">
        <v>246</v>
      </c>
      <c r="D154" s="175" t="s">
        <v>130</v>
      </c>
      <c r="E154" s="176" t="s">
        <v>642</v>
      </c>
      <c r="F154" s="177" t="s">
        <v>643</v>
      </c>
      <c r="G154" s="178" t="s">
        <v>388</v>
      </c>
      <c r="H154" s="179">
        <v>33.04</v>
      </c>
      <c r="I154" s="180"/>
      <c r="J154" s="181">
        <f>ROUND(I154*H154,2)</f>
        <v>0</v>
      </c>
      <c r="K154" s="177" t="s">
        <v>134</v>
      </c>
      <c r="L154" s="41"/>
      <c r="M154" s="182" t="s">
        <v>19</v>
      </c>
      <c r="N154" s="183" t="s">
        <v>46</v>
      </c>
      <c r="O154" s="66"/>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135</v>
      </c>
      <c r="AT154" s="186" t="s">
        <v>130</v>
      </c>
      <c r="AU154" s="186" t="s">
        <v>90</v>
      </c>
      <c r="AY154" s="19" t="s">
        <v>127</v>
      </c>
      <c r="BE154" s="187">
        <f>IF(N154="základní",J154,0)</f>
        <v>0</v>
      </c>
      <c r="BF154" s="187">
        <f>IF(N154="snížená",J154,0)</f>
        <v>0</v>
      </c>
      <c r="BG154" s="187">
        <f>IF(N154="zákl. přenesená",J154,0)</f>
        <v>0</v>
      </c>
      <c r="BH154" s="187">
        <f>IF(N154="sníž. přenesená",J154,0)</f>
        <v>0</v>
      </c>
      <c r="BI154" s="187">
        <f>IF(N154="nulová",J154,0)</f>
        <v>0</v>
      </c>
      <c r="BJ154" s="19" t="s">
        <v>90</v>
      </c>
      <c r="BK154" s="187">
        <f>ROUND(I154*H154,2)</f>
        <v>0</v>
      </c>
      <c r="BL154" s="19" t="s">
        <v>135</v>
      </c>
      <c r="BM154" s="186" t="s">
        <v>644</v>
      </c>
    </row>
    <row r="155" spans="1:65" s="2" customFormat="1" ht="68.25">
      <c r="A155" s="36"/>
      <c r="B155" s="37"/>
      <c r="C155" s="38"/>
      <c r="D155" s="188" t="s">
        <v>140</v>
      </c>
      <c r="E155" s="38"/>
      <c r="F155" s="189" t="s">
        <v>645</v>
      </c>
      <c r="G155" s="38"/>
      <c r="H155" s="38"/>
      <c r="I155" s="190"/>
      <c r="J155" s="38"/>
      <c r="K155" s="38"/>
      <c r="L155" s="41"/>
      <c r="M155" s="191"/>
      <c r="N155" s="192"/>
      <c r="O155" s="66"/>
      <c r="P155" s="66"/>
      <c r="Q155" s="66"/>
      <c r="R155" s="66"/>
      <c r="S155" s="66"/>
      <c r="T155" s="67"/>
      <c r="U155" s="36"/>
      <c r="V155" s="36"/>
      <c r="W155" s="36"/>
      <c r="X155" s="36"/>
      <c r="Y155" s="36"/>
      <c r="Z155" s="36"/>
      <c r="AA155" s="36"/>
      <c r="AB155" s="36"/>
      <c r="AC155" s="36"/>
      <c r="AD155" s="36"/>
      <c r="AE155" s="36"/>
      <c r="AT155" s="19" t="s">
        <v>140</v>
      </c>
      <c r="AU155" s="19" t="s">
        <v>90</v>
      </c>
    </row>
    <row r="156" spans="1:65" s="2" customFormat="1" ht="24.2" customHeight="1">
      <c r="A156" s="36"/>
      <c r="B156" s="37"/>
      <c r="C156" s="175" t="s">
        <v>7</v>
      </c>
      <c r="D156" s="175" t="s">
        <v>130</v>
      </c>
      <c r="E156" s="176" t="s">
        <v>646</v>
      </c>
      <c r="F156" s="177" t="s">
        <v>647</v>
      </c>
      <c r="G156" s="178" t="s">
        <v>388</v>
      </c>
      <c r="H156" s="179">
        <v>33.04</v>
      </c>
      <c r="I156" s="180"/>
      <c r="J156" s="181">
        <f>ROUND(I156*H156,2)</f>
        <v>0</v>
      </c>
      <c r="K156" s="177" t="s">
        <v>134</v>
      </c>
      <c r="L156" s="41"/>
      <c r="M156" s="182" t="s">
        <v>19</v>
      </c>
      <c r="N156" s="183" t="s">
        <v>46</v>
      </c>
      <c r="O156" s="66"/>
      <c r="P156" s="184">
        <f>O156*H156</f>
        <v>0</v>
      </c>
      <c r="Q156" s="184">
        <v>0</v>
      </c>
      <c r="R156" s="184">
        <f>Q156*H156</f>
        <v>0</v>
      </c>
      <c r="S156" s="184">
        <v>0</v>
      </c>
      <c r="T156" s="185">
        <f>S156*H156</f>
        <v>0</v>
      </c>
      <c r="U156" s="36"/>
      <c r="V156" s="36"/>
      <c r="W156" s="36"/>
      <c r="X156" s="36"/>
      <c r="Y156" s="36"/>
      <c r="Z156" s="36"/>
      <c r="AA156" s="36"/>
      <c r="AB156" s="36"/>
      <c r="AC156" s="36"/>
      <c r="AD156" s="36"/>
      <c r="AE156" s="36"/>
      <c r="AR156" s="186" t="s">
        <v>135</v>
      </c>
      <c r="AT156" s="186" t="s">
        <v>130</v>
      </c>
      <c r="AU156" s="186" t="s">
        <v>90</v>
      </c>
      <c r="AY156" s="19" t="s">
        <v>127</v>
      </c>
      <c r="BE156" s="187">
        <f>IF(N156="základní",J156,0)</f>
        <v>0</v>
      </c>
      <c r="BF156" s="187">
        <f>IF(N156="snížená",J156,0)</f>
        <v>0</v>
      </c>
      <c r="BG156" s="187">
        <f>IF(N156="zákl. přenesená",J156,0)</f>
        <v>0</v>
      </c>
      <c r="BH156" s="187">
        <f>IF(N156="sníž. přenesená",J156,0)</f>
        <v>0</v>
      </c>
      <c r="BI156" s="187">
        <f>IF(N156="nulová",J156,0)</f>
        <v>0</v>
      </c>
      <c r="BJ156" s="19" t="s">
        <v>90</v>
      </c>
      <c r="BK156" s="187">
        <f>ROUND(I156*H156,2)</f>
        <v>0</v>
      </c>
      <c r="BL156" s="19" t="s">
        <v>135</v>
      </c>
      <c r="BM156" s="186" t="s">
        <v>648</v>
      </c>
    </row>
    <row r="157" spans="1:65" s="2" customFormat="1" ht="78">
      <c r="A157" s="36"/>
      <c r="B157" s="37"/>
      <c r="C157" s="38"/>
      <c r="D157" s="188" t="s">
        <v>140</v>
      </c>
      <c r="E157" s="38"/>
      <c r="F157" s="189" t="s">
        <v>649</v>
      </c>
      <c r="G157" s="38"/>
      <c r="H157" s="38"/>
      <c r="I157" s="190"/>
      <c r="J157" s="38"/>
      <c r="K157" s="38"/>
      <c r="L157" s="41"/>
      <c r="M157" s="191"/>
      <c r="N157" s="192"/>
      <c r="O157" s="66"/>
      <c r="P157" s="66"/>
      <c r="Q157" s="66"/>
      <c r="R157" s="66"/>
      <c r="S157" s="66"/>
      <c r="T157" s="67"/>
      <c r="U157" s="36"/>
      <c r="V157" s="36"/>
      <c r="W157" s="36"/>
      <c r="X157" s="36"/>
      <c r="Y157" s="36"/>
      <c r="Z157" s="36"/>
      <c r="AA157" s="36"/>
      <c r="AB157" s="36"/>
      <c r="AC157" s="36"/>
      <c r="AD157" s="36"/>
      <c r="AE157" s="36"/>
      <c r="AT157" s="19" t="s">
        <v>140</v>
      </c>
      <c r="AU157" s="19" t="s">
        <v>90</v>
      </c>
    </row>
    <row r="158" spans="1:65" s="2" customFormat="1" ht="24.2" customHeight="1">
      <c r="A158" s="36"/>
      <c r="B158" s="37"/>
      <c r="C158" s="175" t="s">
        <v>255</v>
      </c>
      <c r="D158" s="175" t="s">
        <v>130</v>
      </c>
      <c r="E158" s="176" t="s">
        <v>650</v>
      </c>
      <c r="F158" s="177" t="s">
        <v>651</v>
      </c>
      <c r="G158" s="178" t="s">
        <v>388</v>
      </c>
      <c r="H158" s="179">
        <v>297.36</v>
      </c>
      <c r="I158" s="180"/>
      <c r="J158" s="181">
        <f>ROUND(I158*H158,2)</f>
        <v>0</v>
      </c>
      <c r="K158" s="177" t="s">
        <v>134</v>
      </c>
      <c r="L158" s="41"/>
      <c r="M158" s="182" t="s">
        <v>19</v>
      </c>
      <c r="N158" s="183" t="s">
        <v>46</v>
      </c>
      <c r="O158" s="66"/>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135</v>
      </c>
      <c r="AT158" s="186" t="s">
        <v>130</v>
      </c>
      <c r="AU158" s="186" t="s">
        <v>90</v>
      </c>
      <c r="AY158" s="19" t="s">
        <v>127</v>
      </c>
      <c r="BE158" s="187">
        <f>IF(N158="základní",J158,0)</f>
        <v>0</v>
      </c>
      <c r="BF158" s="187">
        <f>IF(N158="snížená",J158,0)</f>
        <v>0</v>
      </c>
      <c r="BG158" s="187">
        <f>IF(N158="zákl. přenesená",J158,0)</f>
        <v>0</v>
      </c>
      <c r="BH158" s="187">
        <f>IF(N158="sníž. přenesená",J158,0)</f>
        <v>0</v>
      </c>
      <c r="BI158" s="187">
        <f>IF(N158="nulová",J158,0)</f>
        <v>0</v>
      </c>
      <c r="BJ158" s="19" t="s">
        <v>90</v>
      </c>
      <c r="BK158" s="187">
        <f>ROUND(I158*H158,2)</f>
        <v>0</v>
      </c>
      <c r="BL158" s="19" t="s">
        <v>135</v>
      </c>
      <c r="BM158" s="186" t="s">
        <v>652</v>
      </c>
    </row>
    <row r="159" spans="1:65" s="2" customFormat="1" ht="78">
      <c r="A159" s="36"/>
      <c r="B159" s="37"/>
      <c r="C159" s="38"/>
      <c r="D159" s="188" t="s">
        <v>140</v>
      </c>
      <c r="E159" s="38"/>
      <c r="F159" s="189" t="s">
        <v>649</v>
      </c>
      <c r="G159" s="38"/>
      <c r="H159" s="38"/>
      <c r="I159" s="190"/>
      <c r="J159" s="38"/>
      <c r="K159" s="38"/>
      <c r="L159" s="41"/>
      <c r="M159" s="191"/>
      <c r="N159" s="192"/>
      <c r="O159" s="66"/>
      <c r="P159" s="66"/>
      <c r="Q159" s="66"/>
      <c r="R159" s="66"/>
      <c r="S159" s="66"/>
      <c r="T159" s="67"/>
      <c r="U159" s="36"/>
      <c r="V159" s="36"/>
      <c r="W159" s="36"/>
      <c r="X159" s="36"/>
      <c r="Y159" s="36"/>
      <c r="Z159" s="36"/>
      <c r="AA159" s="36"/>
      <c r="AB159" s="36"/>
      <c r="AC159" s="36"/>
      <c r="AD159" s="36"/>
      <c r="AE159" s="36"/>
      <c r="AT159" s="19" t="s">
        <v>140</v>
      </c>
      <c r="AU159" s="19" t="s">
        <v>90</v>
      </c>
    </row>
    <row r="160" spans="1:65" s="13" customFormat="1">
      <c r="B160" s="193"/>
      <c r="C160" s="194"/>
      <c r="D160" s="188" t="s">
        <v>142</v>
      </c>
      <c r="E160" s="194"/>
      <c r="F160" s="196" t="s">
        <v>653</v>
      </c>
      <c r="G160" s="194"/>
      <c r="H160" s="197">
        <v>297.36</v>
      </c>
      <c r="I160" s="198"/>
      <c r="J160" s="194"/>
      <c r="K160" s="194"/>
      <c r="L160" s="199"/>
      <c r="M160" s="200"/>
      <c r="N160" s="201"/>
      <c r="O160" s="201"/>
      <c r="P160" s="201"/>
      <c r="Q160" s="201"/>
      <c r="R160" s="201"/>
      <c r="S160" s="201"/>
      <c r="T160" s="202"/>
      <c r="AT160" s="203" t="s">
        <v>142</v>
      </c>
      <c r="AU160" s="203" t="s">
        <v>90</v>
      </c>
      <c r="AV160" s="13" t="s">
        <v>90</v>
      </c>
      <c r="AW160" s="13" t="s">
        <v>4</v>
      </c>
      <c r="AX160" s="13" t="s">
        <v>82</v>
      </c>
      <c r="AY160" s="203" t="s">
        <v>127</v>
      </c>
    </row>
    <row r="161" spans="1:65" s="2" customFormat="1" ht="14.45" customHeight="1">
      <c r="A161" s="36"/>
      <c r="B161" s="37"/>
      <c r="C161" s="175" t="s">
        <v>260</v>
      </c>
      <c r="D161" s="175" t="s">
        <v>130</v>
      </c>
      <c r="E161" s="176" t="s">
        <v>654</v>
      </c>
      <c r="F161" s="177" t="s">
        <v>655</v>
      </c>
      <c r="G161" s="178" t="s">
        <v>388</v>
      </c>
      <c r="H161" s="179">
        <v>33.04</v>
      </c>
      <c r="I161" s="180"/>
      <c r="J161" s="181">
        <f>ROUND(I161*H161,2)</f>
        <v>0</v>
      </c>
      <c r="K161" s="177" t="s">
        <v>134</v>
      </c>
      <c r="L161" s="41"/>
      <c r="M161" s="182" t="s">
        <v>19</v>
      </c>
      <c r="N161" s="183" t="s">
        <v>46</v>
      </c>
      <c r="O161" s="66"/>
      <c r="P161" s="184">
        <f>O161*H161</f>
        <v>0</v>
      </c>
      <c r="Q161" s="184">
        <v>0</v>
      </c>
      <c r="R161" s="184">
        <f>Q161*H161</f>
        <v>0</v>
      </c>
      <c r="S161" s="184">
        <v>0</v>
      </c>
      <c r="T161" s="185">
        <f>S161*H161</f>
        <v>0</v>
      </c>
      <c r="U161" s="36"/>
      <c r="V161" s="36"/>
      <c r="W161" s="36"/>
      <c r="X161" s="36"/>
      <c r="Y161" s="36"/>
      <c r="Z161" s="36"/>
      <c r="AA161" s="36"/>
      <c r="AB161" s="36"/>
      <c r="AC161" s="36"/>
      <c r="AD161" s="36"/>
      <c r="AE161" s="36"/>
      <c r="AR161" s="186" t="s">
        <v>135</v>
      </c>
      <c r="AT161" s="186" t="s">
        <v>130</v>
      </c>
      <c r="AU161" s="186" t="s">
        <v>90</v>
      </c>
      <c r="AY161" s="19" t="s">
        <v>127</v>
      </c>
      <c r="BE161" s="187">
        <f>IF(N161="základní",J161,0)</f>
        <v>0</v>
      </c>
      <c r="BF161" s="187">
        <f>IF(N161="snížená",J161,0)</f>
        <v>0</v>
      </c>
      <c r="BG161" s="187">
        <f>IF(N161="zákl. přenesená",J161,0)</f>
        <v>0</v>
      </c>
      <c r="BH161" s="187">
        <f>IF(N161="sníž. přenesená",J161,0)</f>
        <v>0</v>
      </c>
      <c r="BI161" s="187">
        <f>IF(N161="nulová",J161,0)</f>
        <v>0</v>
      </c>
      <c r="BJ161" s="19" t="s">
        <v>90</v>
      </c>
      <c r="BK161" s="187">
        <f>ROUND(I161*H161,2)</f>
        <v>0</v>
      </c>
      <c r="BL161" s="19" t="s">
        <v>135</v>
      </c>
      <c r="BM161" s="186" t="s">
        <v>656</v>
      </c>
    </row>
    <row r="162" spans="1:65" s="2" customFormat="1" ht="39">
      <c r="A162" s="36"/>
      <c r="B162" s="37"/>
      <c r="C162" s="38"/>
      <c r="D162" s="188" t="s">
        <v>140</v>
      </c>
      <c r="E162" s="38"/>
      <c r="F162" s="189" t="s">
        <v>657</v>
      </c>
      <c r="G162" s="38"/>
      <c r="H162" s="38"/>
      <c r="I162" s="190"/>
      <c r="J162" s="38"/>
      <c r="K162" s="38"/>
      <c r="L162" s="41"/>
      <c r="M162" s="191"/>
      <c r="N162" s="192"/>
      <c r="O162" s="66"/>
      <c r="P162" s="66"/>
      <c r="Q162" s="66"/>
      <c r="R162" s="66"/>
      <c r="S162" s="66"/>
      <c r="T162" s="67"/>
      <c r="U162" s="36"/>
      <c r="V162" s="36"/>
      <c r="W162" s="36"/>
      <c r="X162" s="36"/>
      <c r="Y162" s="36"/>
      <c r="Z162" s="36"/>
      <c r="AA162" s="36"/>
      <c r="AB162" s="36"/>
      <c r="AC162" s="36"/>
      <c r="AD162" s="36"/>
      <c r="AE162" s="36"/>
      <c r="AT162" s="19" t="s">
        <v>140</v>
      </c>
      <c r="AU162" s="19" t="s">
        <v>90</v>
      </c>
    </row>
    <row r="163" spans="1:65" s="2" customFormat="1" ht="24.2" customHeight="1">
      <c r="A163" s="36"/>
      <c r="B163" s="37"/>
      <c r="C163" s="175" t="s">
        <v>266</v>
      </c>
      <c r="D163" s="175" t="s">
        <v>130</v>
      </c>
      <c r="E163" s="176" t="s">
        <v>658</v>
      </c>
      <c r="F163" s="177" t="s">
        <v>659</v>
      </c>
      <c r="G163" s="178" t="s">
        <v>388</v>
      </c>
      <c r="H163" s="179">
        <v>33.04</v>
      </c>
      <c r="I163" s="180"/>
      <c r="J163" s="181">
        <f>ROUND(I163*H163,2)</f>
        <v>0</v>
      </c>
      <c r="K163" s="177" t="s">
        <v>134</v>
      </c>
      <c r="L163" s="41"/>
      <c r="M163" s="182" t="s">
        <v>19</v>
      </c>
      <c r="N163" s="183" t="s">
        <v>46</v>
      </c>
      <c r="O163" s="66"/>
      <c r="P163" s="184">
        <f>O163*H163</f>
        <v>0</v>
      </c>
      <c r="Q163" s="184">
        <v>0</v>
      </c>
      <c r="R163" s="184">
        <f>Q163*H163</f>
        <v>0</v>
      </c>
      <c r="S163" s="184">
        <v>0</v>
      </c>
      <c r="T163" s="185">
        <f>S163*H163</f>
        <v>0</v>
      </c>
      <c r="U163" s="36"/>
      <c r="V163" s="36"/>
      <c r="W163" s="36"/>
      <c r="X163" s="36"/>
      <c r="Y163" s="36"/>
      <c r="Z163" s="36"/>
      <c r="AA163" s="36"/>
      <c r="AB163" s="36"/>
      <c r="AC163" s="36"/>
      <c r="AD163" s="36"/>
      <c r="AE163" s="36"/>
      <c r="AR163" s="186" t="s">
        <v>135</v>
      </c>
      <c r="AT163" s="186" t="s">
        <v>130</v>
      </c>
      <c r="AU163" s="186" t="s">
        <v>90</v>
      </c>
      <c r="AY163" s="19" t="s">
        <v>127</v>
      </c>
      <c r="BE163" s="187">
        <f>IF(N163="základní",J163,0)</f>
        <v>0</v>
      </c>
      <c r="BF163" s="187">
        <f>IF(N163="snížená",J163,0)</f>
        <v>0</v>
      </c>
      <c r="BG163" s="187">
        <f>IF(N163="zákl. přenesená",J163,0)</f>
        <v>0</v>
      </c>
      <c r="BH163" s="187">
        <f>IF(N163="sníž. přenesená",J163,0)</f>
        <v>0</v>
      </c>
      <c r="BI163" s="187">
        <f>IF(N163="nulová",J163,0)</f>
        <v>0</v>
      </c>
      <c r="BJ163" s="19" t="s">
        <v>90</v>
      </c>
      <c r="BK163" s="187">
        <f>ROUND(I163*H163,2)</f>
        <v>0</v>
      </c>
      <c r="BL163" s="19" t="s">
        <v>135</v>
      </c>
      <c r="BM163" s="186" t="s">
        <v>660</v>
      </c>
    </row>
    <row r="164" spans="1:65" s="2" customFormat="1" ht="68.25">
      <c r="A164" s="36"/>
      <c r="B164" s="37"/>
      <c r="C164" s="38"/>
      <c r="D164" s="188" t="s">
        <v>140</v>
      </c>
      <c r="E164" s="38"/>
      <c r="F164" s="189" t="s">
        <v>661</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140</v>
      </c>
      <c r="AU164" s="19" t="s">
        <v>90</v>
      </c>
    </row>
    <row r="165" spans="1:65" s="12" customFormat="1" ht="22.9" customHeight="1">
      <c r="B165" s="159"/>
      <c r="C165" s="160"/>
      <c r="D165" s="161" t="s">
        <v>73</v>
      </c>
      <c r="E165" s="173" t="s">
        <v>406</v>
      </c>
      <c r="F165" s="173" t="s">
        <v>407</v>
      </c>
      <c r="G165" s="160"/>
      <c r="H165" s="160"/>
      <c r="I165" s="163"/>
      <c r="J165" s="174">
        <f>BK165</f>
        <v>0</v>
      </c>
      <c r="K165" s="160"/>
      <c r="L165" s="165"/>
      <c r="M165" s="166"/>
      <c r="N165" s="167"/>
      <c r="O165" s="167"/>
      <c r="P165" s="168">
        <f>P166</f>
        <v>0</v>
      </c>
      <c r="Q165" s="167"/>
      <c r="R165" s="168">
        <f>R166</f>
        <v>0</v>
      </c>
      <c r="S165" s="167"/>
      <c r="T165" s="169">
        <f>T166</f>
        <v>0</v>
      </c>
      <c r="AR165" s="170" t="s">
        <v>82</v>
      </c>
      <c r="AT165" s="171" t="s">
        <v>73</v>
      </c>
      <c r="AU165" s="171" t="s">
        <v>82</v>
      </c>
      <c r="AY165" s="170" t="s">
        <v>127</v>
      </c>
      <c r="BK165" s="172">
        <f>BK166</f>
        <v>0</v>
      </c>
    </row>
    <row r="166" spans="1:65" s="2" customFormat="1" ht="24.2" customHeight="1">
      <c r="A166" s="36"/>
      <c r="B166" s="37"/>
      <c r="C166" s="175" t="s">
        <v>271</v>
      </c>
      <c r="D166" s="175" t="s">
        <v>130</v>
      </c>
      <c r="E166" s="176" t="s">
        <v>662</v>
      </c>
      <c r="F166" s="177" t="s">
        <v>663</v>
      </c>
      <c r="G166" s="178" t="s">
        <v>388</v>
      </c>
      <c r="H166" s="179">
        <v>33.805</v>
      </c>
      <c r="I166" s="180"/>
      <c r="J166" s="181">
        <f>ROUND(I166*H166,2)</f>
        <v>0</v>
      </c>
      <c r="K166" s="177" t="s">
        <v>134</v>
      </c>
      <c r="L166" s="41"/>
      <c r="M166" s="182" t="s">
        <v>19</v>
      </c>
      <c r="N166" s="183" t="s">
        <v>46</v>
      </c>
      <c r="O166" s="66"/>
      <c r="P166" s="184">
        <f>O166*H166</f>
        <v>0</v>
      </c>
      <c r="Q166" s="184">
        <v>0</v>
      </c>
      <c r="R166" s="184">
        <f>Q166*H166</f>
        <v>0</v>
      </c>
      <c r="S166" s="184">
        <v>0</v>
      </c>
      <c r="T166" s="185">
        <f>S166*H166</f>
        <v>0</v>
      </c>
      <c r="U166" s="36"/>
      <c r="V166" s="36"/>
      <c r="W166" s="36"/>
      <c r="X166" s="36"/>
      <c r="Y166" s="36"/>
      <c r="Z166" s="36"/>
      <c r="AA166" s="36"/>
      <c r="AB166" s="36"/>
      <c r="AC166" s="36"/>
      <c r="AD166" s="36"/>
      <c r="AE166" s="36"/>
      <c r="AR166" s="186" t="s">
        <v>135</v>
      </c>
      <c r="AT166" s="186" t="s">
        <v>130</v>
      </c>
      <c r="AU166" s="186" t="s">
        <v>90</v>
      </c>
      <c r="AY166" s="19" t="s">
        <v>127</v>
      </c>
      <c r="BE166" s="187">
        <f>IF(N166="základní",J166,0)</f>
        <v>0</v>
      </c>
      <c r="BF166" s="187">
        <f>IF(N166="snížená",J166,0)</f>
        <v>0</v>
      </c>
      <c r="BG166" s="187">
        <f>IF(N166="zákl. přenesená",J166,0)</f>
        <v>0</v>
      </c>
      <c r="BH166" s="187">
        <f>IF(N166="sníž. přenesená",J166,0)</f>
        <v>0</v>
      </c>
      <c r="BI166" s="187">
        <f>IF(N166="nulová",J166,0)</f>
        <v>0</v>
      </c>
      <c r="BJ166" s="19" t="s">
        <v>90</v>
      </c>
      <c r="BK166" s="187">
        <f>ROUND(I166*H166,2)</f>
        <v>0</v>
      </c>
      <c r="BL166" s="19" t="s">
        <v>135</v>
      </c>
      <c r="BM166" s="186" t="s">
        <v>664</v>
      </c>
    </row>
    <row r="167" spans="1:65" s="12" customFormat="1" ht="25.9" customHeight="1">
      <c r="B167" s="159"/>
      <c r="C167" s="160"/>
      <c r="D167" s="161" t="s">
        <v>73</v>
      </c>
      <c r="E167" s="162" t="s">
        <v>528</v>
      </c>
      <c r="F167" s="162" t="s">
        <v>529</v>
      </c>
      <c r="G167" s="160"/>
      <c r="H167" s="160"/>
      <c r="I167" s="163"/>
      <c r="J167" s="164">
        <f>BK167</f>
        <v>0</v>
      </c>
      <c r="K167" s="160"/>
      <c r="L167" s="165"/>
      <c r="M167" s="166"/>
      <c r="N167" s="167"/>
      <c r="O167" s="167"/>
      <c r="P167" s="168">
        <f>P168+P170</f>
        <v>0</v>
      </c>
      <c r="Q167" s="167"/>
      <c r="R167" s="168">
        <f>R168+R170</f>
        <v>0</v>
      </c>
      <c r="S167" s="167"/>
      <c r="T167" s="169">
        <f>T168+T170</f>
        <v>0</v>
      </c>
      <c r="AR167" s="170" t="s">
        <v>157</v>
      </c>
      <c r="AT167" s="171" t="s">
        <v>73</v>
      </c>
      <c r="AU167" s="171" t="s">
        <v>74</v>
      </c>
      <c r="AY167" s="170" t="s">
        <v>127</v>
      </c>
      <c r="BK167" s="172">
        <f>BK168+BK170</f>
        <v>0</v>
      </c>
    </row>
    <row r="168" spans="1:65" s="12" customFormat="1" ht="22.9" customHeight="1">
      <c r="B168" s="159"/>
      <c r="C168" s="160"/>
      <c r="D168" s="161" t="s">
        <v>73</v>
      </c>
      <c r="E168" s="173" t="s">
        <v>530</v>
      </c>
      <c r="F168" s="173" t="s">
        <v>531</v>
      </c>
      <c r="G168" s="160"/>
      <c r="H168" s="160"/>
      <c r="I168" s="163"/>
      <c r="J168" s="174">
        <f>BK168</f>
        <v>0</v>
      </c>
      <c r="K168" s="160"/>
      <c r="L168" s="165"/>
      <c r="M168" s="166"/>
      <c r="N168" s="167"/>
      <c r="O168" s="167"/>
      <c r="P168" s="168">
        <f>P169</f>
        <v>0</v>
      </c>
      <c r="Q168" s="167"/>
      <c r="R168" s="168">
        <f>R169</f>
        <v>0</v>
      </c>
      <c r="S168" s="167"/>
      <c r="T168" s="169">
        <f>T169</f>
        <v>0</v>
      </c>
      <c r="AR168" s="170" t="s">
        <v>157</v>
      </c>
      <c r="AT168" s="171" t="s">
        <v>73</v>
      </c>
      <c r="AU168" s="171" t="s">
        <v>82</v>
      </c>
      <c r="AY168" s="170" t="s">
        <v>127</v>
      </c>
      <c r="BK168" s="172">
        <f>BK169</f>
        <v>0</v>
      </c>
    </row>
    <row r="169" spans="1:65" s="2" customFormat="1" ht="14.45" customHeight="1">
      <c r="A169" s="36"/>
      <c r="B169" s="37"/>
      <c r="C169" s="175" t="s">
        <v>276</v>
      </c>
      <c r="D169" s="175" t="s">
        <v>130</v>
      </c>
      <c r="E169" s="176" t="s">
        <v>533</v>
      </c>
      <c r="F169" s="177" t="s">
        <v>531</v>
      </c>
      <c r="G169" s="178" t="s">
        <v>492</v>
      </c>
      <c r="H169" s="179">
        <v>1</v>
      </c>
      <c r="I169" s="180"/>
      <c r="J169" s="181">
        <f>ROUND(I169*H169,2)</f>
        <v>0</v>
      </c>
      <c r="K169" s="177" t="s">
        <v>134</v>
      </c>
      <c r="L169" s="41"/>
      <c r="M169" s="182" t="s">
        <v>19</v>
      </c>
      <c r="N169" s="183" t="s">
        <v>46</v>
      </c>
      <c r="O169" s="66"/>
      <c r="P169" s="184">
        <f>O169*H169</f>
        <v>0</v>
      </c>
      <c r="Q169" s="184">
        <v>0</v>
      </c>
      <c r="R169" s="184">
        <f>Q169*H169</f>
        <v>0</v>
      </c>
      <c r="S169" s="184">
        <v>0</v>
      </c>
      <c r="T169" s="185">
        <f>S169*H169</f>
        <v>0</v>
      </c>
      <c r="U169" s="36"/>
      <c r="V169" s="36"/>
      <c r="W169" s="36"/>
      <c r="X169" s="36"/>
      <c r="Y169" s="36"/>
      <c r="Z169" s="36"/>
      <c r="AA169" s="36"/>
      <c r="AB169" s="36"/>
      <c r="AC169" s="36"/>
      <c r="AD169" s="36"/>
      <c r="AE169" s="36"/>
      <c r="AR169" s="186" t="s">
        <v>534</v>
      </c>
      <c r="AT169" s="186" t="s">
        <v>130</v>
      </c>
      <c r="AU169" s="186" t="s">
        <v>90</v>
      </c>
      <c r="AY169" s="19" t="s">
        <v>127</v>
      </c>
      <c r="BE169" s="187">
        <f>IF(N169="základní",J169,0)</f>
        <v>0</v>
      </c>
      <c r="BF169" s="187">
        <f>IF(N169="snížená",J169,0)</f>
        <v>0</v>
      </c>
      <c r="BG169" s="187">
        <f>IF(N169="zákl. přenesená",J169,0)</f>
        <v>0</v>
      </c>
      <c r="BH169" s="187">
        <f>IF(N169="sníž. přenesená",J169,0)</f>
        <v>0</v>
      </c>
      <c r="BI169" s="187">
        <f>IF(N169="nulová",J169,0)</f>
        <v>0</v>
      </c>
      <c r="BJ169" s="19" t="s">
        <v>90</v>
      </c>
      <c r="BK169" s="187">
        <f>ROUND(I169*H169,2)</f>
        <v>0</v>
      </c>
      <c r="BL169" s="19" t="s">
        <v>534</v>
      </c>
      <c r="BM169" s="186" t="s">
        <v>665</v>
      </c>
    </row>
    <row r="170" spans="1:65" s="12" customFormat="1" ht="22.9" customHeight="1">
      <c r="B170" s="159"/>
      <c r="C170" s="160"/>
      <c r="D170" s="161" t="s">
        <v>73</v>
      </c>
      <c r="E170" s="173" t="s">
        <v>537</v>
      </c>
      <c r="F170" s="173" t="s">
        <v>538</v>
      </c>
      <c r="G170" s="160"/>
      <c r="H170" s="160"/>
      <c r="I170" s="163"/>
      <c r="J170" s="174">
        <f>BK170</f>
        <v>0</v>
      </c>
      <c r="K170" s="160"/>
      <c r="L170" s="165"/>
      <c r="M170" s="166"/>
      <c r="N170" s="167"/>
      <c r="O170" s="167"/>
      <c r="P170" s="168">
        <f>SUM(P171:P172)</f>
        <v>0</v>
      </c>
      <c r="Q170" s="167"/>
      <c r="R170" s="168">
        <f>SUM(R171:R172)</f>
        <v>0</v>
      </c>
      <c r="S170" s="167"/>
      <c r="T170" s="169">
        <f>SUM(T171:T172)</f>
        <v>0</v>
      </c>
      <c r="AR170" s="170" t="s">
        <v>157</v>
      </c>
      <c r="AT170" s="171" t="s">
        <v>73</v>
      </c>
      <c r="AU170" s="171" t="s">
        <v>82</v>
      </c>
      <c r="AY170" s="170" t="s">
        <v>127</v>
      </c>
      <c r="BK170" s="172">
        <f>SUM(BK171:BK172)</f>
        <v>0</v>
      </c>
    </row>
    <row r="171" spans="1:65" s="2" customFormat="1" ht="14.45" customHeight="1">
      <c r="A171" s="36"/>
      <c r="B171" s="37"/>
      <c r="C171" s="175" t="s">
        <v>281</v>
      </c>
      <c r="D171" s="175" t="s">
        <v>130</v>
      </c>
      <c r="E171" s="176" t="s">
        <v>540</v>
      </c>
      <c r="F171" s="177" t="s">
        <v>538</v>
      </c>
      <c r="G171" s="178" t="s">
        <v>492</v>
      </c>
      <c r="H171" s="179">
        <v>1</v>
      </c>
      <c r="I171" s="180"/>
      <c r="J171" s="181">
        <f>ROUND(I171*H171,2)</f>
        <v>0</v>
      </c>
      <c r="K171" s="177" t="s">
        <v>134</v>
      </c>
      <c r="L171" s="41"/>
      <c r="M171" s="182" t="s">
        <v>19</v>
      </c>
      <c r="N171" s="183" t="s">
        <v>46</v>
      </c>
      <c r="O171" s="66"/>
      <c r="P171" s="184">
        <f>O171*H171</f>
        <v>0</v>
      </c>
      <c r="Q171" s="184">
        <v>0</v>
      </c>
      <c r="R171" s="184">
        <f>Q171*H171</f>
        <v>0</v>
      </c>
      <c r="S171" s="184">
        <v>0</v>
      </c>
      <c r="T171" s="185">
        <f>S171*H171</f>
        <v>0</v>
      </c>
      <c r="U171" s="36"/>
      <c r="V171" s="36"/>
      <c r="W171" s="36"/>
      <c r="X171" s="36"/>
      <c r="Y171" s="36"/>
      <c r="Z171" s="36"/>
      <c r="AA171" s="36"/>
      <c r="AB171" s="36"/>
      <c r="AC171" s="36"/>
      <c r="AD171" s="36"/>
      <c r="AE171" s="36"/>
      <c r="AR171" s="186" t="s">
        <v>534</v>
      </c>
      <c r="AT171" s="186" t="s">
        <v>130</v>
      </c>
      <c r="AU171" s="186" t="s">
        <v>90</v>
      </c>
      <c r="AY171" s="19" t="s">
        <v>127</v>
      </c>
      <c r="BE171" s="187">
        <f>IF(N171="základní",J171,0)</f>
        <v>0</v>
      </c>
      <c r="BF171" s="187">
        <f>IF(N171="snížená",J171,0)</f>
        <v>0</v>
      </c>
      <c r="BG171" s="187">
        <f>IF(N171="zákl. přenesená",J171,0)</f>
        <v>0</v>
      </c>
      <c r="BH171" s="187">
        <f>IF(N171="sníž. přenesená",J171,0)</f>
        <v>0</v>
      </c>
      <c r="BI171" s="187">
        <f>IF(N171="nulová",J171,0)</f>
        <v>0</v>
      </c>
      <c r="BJ171" s="19" t="s">
        <v>90</v>
      </c>
      <c r="BK171" s="187">
        <f>ROUND(I171*H171,2)</f>
        <v>0</v>
      </c>
      <c r="BL171" s="19" t="s">
        <v>534</v>
      </c>
      <c r="BM171" s="186" t="s">
        <v>666</v>
      </c>
    </row>
    <row r="172" spans="1:65" s="2" customFormat="1" ht="14.45" customHeight="1">
      <c r="A172" s="36"/>
      <c r="B172" s="37"/>
      <c r="C172" s="175" t="s">
        <v>285</v>
      </c>
      <c r="D172" s="175" t="s">
        <v>130</v>
      </c>
      <c r="E172" s="176" t="s">
        <v>543</v>
      </c>
      <c r="F172" s="177" t="s">
        <v>544</v>
      </c>
      <c r="G172" s="178" t="s">
        <v>492</v>
      </c>
      <c r="H172" s="179">
        <v>1</v>
      </c>
      <c r="I172" s="180"/>
      <c r="J172" s="181">
        <f>ROUND(I172*H172,2)</f>
        <v>0</v>
      </c>
      <c r="K172" s="177" t="s">
        <v>134</v>
      </c>
      <c r="L172" s="41"/>
      <c r="M172" s="247" t="s">
        <v>19</v>
      </c>
      <c r="N172" s="248" t="s">
        <v>46</v>
      </c>
      <c r="O172" s="249"/>
      <c r="P172" s="250">
        <f>O172*H172</f>
        <v>0</v>
      </c>
      <c r="Q172" s="250">
        <v>0</v>
      </c>
      <c r="R172" s="250">
        <f>Q172*H172</f>
        <v>0</v>
      </c>
      <c r="S172" s="250">
        <v>0</v>
      </c>
      <c r="T172" s="251">
        <f>S172*H172</f>
        <v>0</v>
      </c>
      <c r="U172" s="36"/>
      <c r="V172" s="36"/>
      <c r="W172" s="36"/>
      <c r="X172" s="36"/>
      <c r="Y172" s="36"/>
      <c r="Z172" s="36"/>
      <c r="AA172" s="36"/>
      <c r="AB172" s="36"/>
      <c r="AC172" s="36"/>
      <c r="AD172" s="36"/>
      <c r="AE172" s="36"/>
      <c r="AR172" s="186" t="s">
        <v>534</v>
      </c>
      <c r="AT172" s="186" t="s">
        <v>130</v>
      </c>
      <c r="AU172" s="186" t="s">
        <v>90</v>
      </c>
      <c r="AY172" s="19" t="s">
        <v>127</v>
      </c>
      <c r="BE172" s="187">
        <f>IF(N172="základní",J172,0)</f>
        <v>0</v>
      </c>
      <c r="BF172" s="187">
        <f>IF(N172="snížená",J172,0)</f>
        <v>0</v>
      </c>
      <c r="BG172" s="187">
        <f>IF(N172="zákl. přenesená",J172,0)</f>
        <v>0</v>
      </c>
      <c r="BH172" s="187">
        <f>IF(N172="sníž. přenesená",J172,0)</f>
        <v>0</v>
      </c>
      <c r="BI172" s="187">
        <f>IF(N172="nulová",J172,0)</f>
        <v>0</v>
      </c>
      <c r="BJ172" s="19" t="s">
        <v>90</v>
      </c>
      <c r="BK172" s="187">
        <f>ROUND(I172*H172,2)</f>
        <v>0</v>
      </c>
      <c r="BL172" s="19" t="s">
        <v>534</v>
      </c>
      <c r="BM172" s="186" t="s">
        <v>667</v>
      </c>
    </row>
    <row r="173" spans="1:65" s="2" customFormat="1" ht="6.95" customHeight="1">
      <c r="A173" s="36"/>
      <c r="B173" s="49"/>
      <c r="C173" s="50"/>
      <c r="D173" s="50"/>
      <c r="E173" s="50"/>
      <c r="F173" s="50"/>
      <c r="G173" s="50"/>
      <c r="H173" s="50"/>
      <c r="I173" s="50"/>
      <c r="J173" s="50"/>
      <c r="K173" s="50"/>
      <c r="L173" s="41"/>
      <c r="M173" s="36"/>
      <c r="O173" s="36"/>
      <c r="P173" s="36"/>
      <c r="Q173" s="36"/>
      <c r="R173" s="36"/>
      <c r="S173" s="36"/>
      <c r="T173" s="36"/>
      <c r="U173" s="36"/>
      <c r="V173" s="36"/>
      <c r="W173" s="36"/>
      <c r="X173" s="36"/>
      <c r="Y173" s="36"/>
      <c r="Z173" s="36"/>
      <c r="AA173" s="36"/>
      <c r="AB173" s="36"/>
      <c r="AC173" s="36"/>
      <c r="AD173" s="36"/>
      <c r="AE173" s="36"/>
    </row>
  </sheetData>
  <sheetProtection sheet="1" objects="1" scenarios="1" formatColumns="0" formatRows="0" autoFilter="0"/>
  <autoFilter ref="C88:K172"/>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151"/>
  <sheetViews>
    <sheetView showGridLines="0" tabSelected="1" topLeftCell="A65" workbookViewId="0">
      <selection activeCell="E18" sqref="E18:H1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4"/>
      <c r="M2" s="334"/>
      <c r="N2" s="334"/>
      <c r="O2" s="334"/>
      <c r="P2" s="334"/>
      <c r="Q2" s="334"/>
      <c r="R2" s="334"/>
      <c r="S2" s="334"/>
      <c r="T2" s="334"/>
      <c r="U2" s="334"/>
      <c r="V2" s="334"/>
      <c r="AT2" s="19" t="s">
        <v>89</v>
      </c>
    </row>
    <row r="3" spans="1:46" s="1" customFormat="1" ht="6.95" customHeight="1">
      <c r="B3" s="103"/>
      <c r="C3" s="104"/>
      <c r="D3" s="104"/>
      <c r="E3" s="104"/>
      <c r="F3" s="104"/>
      <c r="G3" s="104"/>
      <c r="H3" s="104"/>
      <c r="I3" s="104"/>
      <c r="J3" s="104"/>
      <c r="K3" s="104"/>
      <c r="L3" s="22"/>
      <c r="AT3" s="19" t="s">
        <v>90</v>
      </c>
    </row>
    <row r="4" spans="1:46" s="1" customFormat="1" ht="24.95" customHeight="1">
      <c r="B4" s="22"/>
      <c r="D4" s="105" t="s">
        <v>91</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zakázky'!K6</f>
        <v>Domov pro seniory Bukov - zpevněné plochy, zateplení fasády</v>
      </c>
      <c r="F7" s="378"/>
      <c r="G7" s="378"/>
      <c r="H7" s="378"/>
      <c r="L7" s="22"/>
    </row>
    <row r="8" spans="1:46" s="2" customFormat="1" ht="12" customHeight="1">
      <c r="A8" s="36"/>
      <c r="B8" s="41"/>
      <c r="C8" s="36"/>
      <c r="D8" s="107" t="s">
        <v>92</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668</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zakázky'!AN8</f>
        <v>13. 8. 2020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27</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26</v>
      </c>
      <c r="J17" s="32"/>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c r="F18" s="382"/>
      <c r="G18" s="382"/>
      <c r="H18" s="382"/>
      <c r="I18" s="107" t="s">
        <v>29</v>
      </c>
      <c r="J18" s="32"/>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tr">
        <f>IF('Rekapitulace zakázky'!AN16="","",'Rekapitulace zakázky'!AN16)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zakázky'!E17="","",'Rekapitulace zakázky'!E17)</f>
        <v xml:space="preserve"> </v>
      </c>
      <c r="F21" s="36"/>
      <c r="G21" s="36"/>
      <c r="H21" s="36"/>
      <c r="I21" s="107" t="s">
        <v>29</v>
      </c>
      <c r="J21" s="109" t="str">
        <f>IF('Rekapitulace zakázky'!AN17="","",'Rekapitulace zakázky'!AN17)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26</v>
      </c>
      <c r="J23" s="109" t="s">
        <v>35</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36</v>
      </c>
      <c r="F24" s="36"/>
      <c r="G24" s="36"/>
      <c r="H24" s="36"/>
      <c r="I24" s="107" t="s">
        <v>29</v>
      </c>
      <c r="J24" s="109" t="s">
        <v>37</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38</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3" t="s">
        <v>39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40</v>
      </c>
      <c r="E30" s="36"/>
      <c r="F30" s="36"/>
      <c r="G30" s="36"/>
      <c r="H30" s="36"/>
      <c r="I30" s="36"/>
      <c r="J30" s="116">
        <f>ROUND(J89,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42</v>
      </c>
      <c r="G32" s="36"/>
      <c r="H32" s="36"/>
      <c r="I32" s="117" t="s">
        <v>41</v>
      </c>
      <c r="J32" s="117" t="s">
        <v>43</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44</v>
      </c>
      <c r="E33" s="107" t="s">
        <v>45</v>
      </c>
      <c r="F33" s="119">
        <f>ROUND((SUM(BE89:BE150)),  2)</f>
        <v>0</v>
      </c>
      <c r="G33" s="36"/>
      <c r="H33" s="36"/>
      <c r="I33" s="120">
        <v>0.21</v>
      </c>
      <c r="J33" s="119">
        <f>ROUND(((SUM(BE89:BE150))*I33),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46</v>
      </c>
      <c r="F34" s="119">
        <f>ROUND((SUM(BF89:BF150)),  2)</f>
        <v>0</v>
      </c>
      <c r="G34" s="36"/>
      <c r="H34" s="36"/>
      <c r="I34" s="120">
        <v>0.15</v>
      </c>
      <c r="J34" s="119">
        <f>ROUND(((SUM(BF89:BF150))*I34),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47</v>
      </c>
      <c r="F35" s="119">
        <f>ROUND((SUM(BG89:BG150)),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48</v>
      </c>
      <c r="F36" s="119">
        <f>ROUND((SUM(BH89:BH150)),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49</v>
      </c>
      <c r="F37" s="119">
        <f>ROUND((SUM(BI89:BI150)),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50</v>
      </c>
      <c r="E39" s="123"/>
      <c r="F39" s="123"/>
      <c r="G39" s="124" t="s">
        <v>51</v>
      </c>
      <c r="H39" s="125" t="s">
        <v>52</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94</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Domov pro seniory Bukov - zpevněné plochy, zateplení fasády</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92</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38" t="str">
        <f>E9</f>
        <v>SO 03 - Výměna zámkové dlažby I. etapa - objekt C a D</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Ústí nad Labem</v>
      </c>
      <c r="G52" s="38"/>
      <c r="H52" s="38"/>
      <c r="I52" s="31" t="s">
        <v>23</v>
      </c>
      <c r="J52" s="61" t="str">
        <f>IF(J12="","",J12)</f>
        <v>13. 8. 2020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Domov pro seniory Bukov, příspěvk.org</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25.7" customHeight="1">
      <c r="A55" s="36"/>
      <c r="B55" s="37"/>
      <c r="C55" s="31" t="s">
        <v>30</v>
      </c>
      <c r="D55" s="38"/>
      <c r="E55" s="38"/>
      <c r="F55" s="29" t="str">
        <f>IF(E18="","",E18)</f>
        <v/>
      </c>
      <c r="G55" s="38"/>
      <c r="H55" s="38"/>
      <c r="I55" s="31" t="s">
        <v>34</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95</v>
      </c>
      <c r="D57" s="133"/>
      <c r="E57" s="133"/>
      <c r="F57" s="133"/>
      <c r="G57" s="133"/>
      <c r="H57" s="133"/>
      <c r="I57" s="133"/>
      <c r="J57" s="134" t="s">
        <v>96</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72</v>
      </c>
      <c r="D59" s="38"/>
      <c r="E59" s="38"/>
      <c r="F59" s="38"/>
      <c r="G59" s="38"/>
      <c r="H59" s="38"/>
      <c r="I59" s="38"/>
      <c r="J59" s="79">
        <f>J89</f>
        <v>0</v>
      </c>
      <c r="K59" s="38"/>
      <c r="L59" s="108"/>
      <c r="S59" s="36"/>
      <c r="T59" s="36"/>
      <c r="U59" s="36"/>
      <c r="V59" s="36"/>
      <c r="W59" s="36"/>
      <c r="X59" s="36"/>
      <c r="Y59" s="36"/>
      <c r="Z59" s="36"/>
      <c r="AA59" s="36"/>
      <c r="AB59" s="36"/>
      <c r="AC59" s="36"/>
      <c r="AD59" s="36"/>
      <c r="AE59" s="36"/>
      <c r="AU59" s="19" t="s">
        <v>97</v>
      </c>
    </row>
    <row r="60" spans="1:47" s="9" customFormat="1" ht="24.95" customHeight="1">
      <c r="B60" s="136"/>
      <c r="C60" s="137"/>
      <c r="D60" s="138" t="s">
        <v>98</v>
      </c>
      <c r="E60" s="139"/>
      <c r="F60" s="139"/>
      <c r="G60" s="139"/>
      <c r="H60" s="139"/>
      <c r="I60" s="139"/>
      <c r="J60" s="140">
        <f>J90</f>
        <v>0</v>
      </c>
      <c r="K60" s="137"/>
      <c r="L60" s="141"/>
    </row>
    <row r="61" spans="1:47" s="10" customFormat="1" ht="19.899999999999999" customHeight="1">
      <c r="B61" s="142"/>
      <c r="C61" s="143"/>
      <c r="D61" s="144" t="s">
        <v>553</v>
      </c>
      <c r="E61" s="145"/>
      <c r="F61" s="145"/>
      <c r="G61" s="145"/>
      <c r="H61" s="145"/>
      <c r="I61" s="145"/>
      <c r="J61" s="146">
        <f>J91</f>
        <v>0</v>
      </c>
      <c r="K61" s="143"/>
      <c r="L61" s="147"/>
    </row>
    <row r="62" spans="1:47" s="10" customFormat="1" ht="19.899999999999999" customHeight="1">
      <c r="B62" s="142"/>
      <c r="C62" s="143"/>
      <c r="D62" s="144" t="s">
        <v>554</v>
      </c>
      <c r="E62" s="145"/>
      <c r="F62" s="145"/>
      <c r="G62" s="145"/>
      <c r="H62" s="145"/>
      <c r="I62" s="145"/>
      <c r="J62" s="146">
        <f>J113</f>
        <v>0</v>
      </c>
      <c r="K62" s="143"/>
      <c r="L62" s="147"/>
    </row>
    <row r="63" spans="1:47" s="10" customFormat="1" ht="19.899999999999999" customHeight="1">
      <c r="B63" s="142"/>
      <c r="C63" s="143"/>
      <c r="D63" s="144" t="s">
        <v>555</v>
      </c>
      <c r="E63" s="145"/>
      <c r="F63" s="145"/>
      <c r="G63" s="145"/>
      <c r="H63" s="145"/>
      <c r="I63" s="145"/>
      <c r="J63" s="146">
        <f>J124</f>
        <v>0</v>
      </c>
      <c r="K63" s="143"/>
      <c r="L63" s="147"/>
    </row>
    <row r="64" spans="1:47" s="10" customFormat="1" ht="19.899999999999999" customHeight="1">
      <c r="B64" s="142"/>
      <c r="C64" s="143"/>
      <c r="D64" s="144" t="s">
        <v>100</v>
      </c>
      <c r="E64" s="145"/>
      <c r="F64" s="145"/>
      <c r="G64" s="145"/>
      <c r="H64" s="145"/>
      <c r="I64" s="145"/>
      <c r="J64" s="146">
        <f>J129</f>
        <v>0</v>
      </c>
      <c r="K64" s="143"/>
      <c r="L64" s="147"/>
    </row>
    <row r="65" spans="1:31" s="10" customFormat="1" ht="19.899999999999999" customHeight="1">
      <c r="B65" s="142"/>
      <c r="C65" s="143"/>
      <c r="D65" s="144" t="s">
        <v>101</v>
      </c>
      <c r="E65" s="145"/>
      <c r="F65" s="145"/>
      <c r="G65" s="145"/>
      <c r="H65" s="145"/>
      <c r="I65" s="145"/>
      <c r="J65" s="146">
        <f>J135</f>
        <v>0</v>
      </c>
      <c r="K65" s="143"/>
      <c r="L65" s="147"/>
    </row>
    <row r="66" spans="1:31" s="10" customFormat="1" ht="19.899999999999999" customHeight="1">
      <c r="B66" s="142"/>
      <c r="C66" s="143"/>
      <c r="D66" s="144" t="s">
        <v>102</v>
      </c>
      <c r="E66" s="145"/>
      <c r="F66" s="145"/>
      <c r="G66" s="145"/>
      <c r="H66" s="145"/>
      <c r="I66" s="145"/>
      <c r="J66" s="146">
        <f>J143</f>
        <v>0</v>
      </c>
      <c r="K66" s="143"/>
      <c r="L66" s="147"/>
    </row>
    <row r="67" spans="1:31" s="9" customFormat="1" ht="24.95" customHeight="1">
      <c r="B67" s="136"/>
      <c r="C67" s="137"/>
      <c r="D67" s="138" t="s">
        <v>108</v>
      </c>
      <c r="E67" s="139"/>
      <c r="F67" s="139"/>
      <c r="G67" s="139"/>
      <c r="H67" s="139"/>
      <c r="I67" s="139"/>
      <c r="J67" s="140">
        <f>J145</f>
        <v>0</v>
      </c>
      <c r="K67" s="137"/>
      <c r="L67" s="141"/>
    </row>
    <row r="68" spans="1:31" s="10" customFormat="1" ht="19.899999999999999" customHeight="1">
      <c r="B68" s="142"/>
      <c r="C68" s="143"/>
      <c r="D68" s="144" t="s">
        <v>109</v>
      </c>
      <c r="E68" s="145"/>
      <c r="F68" s="145"/>
      <c r="G68" s="145"/>
      <c r="H68" s="145"/>
      <c r="I68" s="145"/>
      <c r="J68" s="146">
        <f>J146</f>
        <v>0</v>
      </c>
      <c r="K68" s="143"/>
      <c r="L68" s="147"/>
    </row>
    <row r="69" spans="1:31" s="10" customFormat="1" ht="19.899999999999999" customHeight="1">
      <c r="B69" s="142"/>
      <c r="C69" s="143"/>
      <c r="D69" s="144" t="s">
        <v>110</v>
      </c>
      <c r="E69" s="145"/>
      <c r="F69" s="145"/>
      <c r="G69" s="145"/>
      <c r="H69" s="145"/>
      <c r="I69" s="145"/>
      <c r="J69" s="146">
        <f>J148</f>
        <v>0</v>
      </c>
      <c r="K69" s="143"/>
      <c r="L69" s="147"/>
    </row>
    <row r="70" spans="1:31" s="2" customFormat="1" ht="21.75" customHeight="1">
      <c r="A70" s="36"/>
      <c r="B70" s="37"/>
      <c r="C70" s="38"/>
      <c r="D70" s="38"/>
      <c r="E70" s="38"/>
      <c r="F70" s="38"/>
      <c r="G70" s="38"/>
      <c r="H70" s="38"/>
      <c r="I70" s="38"/>
      <c r="J70" s="38"/>
      <c r="K70" s="38"/>
      <c r="L70" s="108"/>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08"/>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08"/>
      <c r="S75" s="36"/>
      <c r="T75" s="36"/>
      <c r="U75" s="36"/>
      <c r="V75" s="36"/>
      <c r="W75" s="36"/>
      <c r="X75" s="36"/>
      <c r="Y75" s="36"/>
      <c r="Z75" s="36"/>
      <c r="AA75" s="36"/>
      <c r="AB75" s="36"/>
      <c r="AC75" s="36"/>
      <c r="AD75" s="36"/>
      <c r="AE75" s="36"/>
    </row>
    <row r="76" spans="1:31" s="2" customFormat="1" ht="24.95" customHeight="1">
      <c r="A76" s="36"/>
      <c r="B76" s="37"/>
      <c r="C76" s="25" t="s">
        <v>112</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6.5" customHeight="1">
      <c r="A79" s="36"/>
      <c r="B79" s="37"/>
      <c r="C79" s="38"/>
      <c r="D79" s="38"/>
      <c r="E79" s="375" t="str">
        <f>E7</f>
        <v>Domov pro seniory Bukov - zpevněné plochy, zateplení fasády</v>
      </c>
      <c r="F79" s="376"/>
      <c r="G79" s="376"/>
      <c r="H79" s="376"/>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1" t="s">
        <v>92</v>
      </c>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6.5" customHeight="1">
      <c r="A81" s="36"/>
      <c r="B81" s="37"/>
      <c r="C81" s="38"/>
      <c r="D81" s="38"/>
      <c r="E81" s="338" t="str">
        <f>E9</f>
        <v>SO 03 - Výměna zámkové dlažby I. etapa - objekt C a D</v>
      </c>
      <c r="F81" s="374"/>
      <c r="G81" s="374"/>
      <c r="H81" s="374"/>
      <c r="I81" s="38"/>
      <c r="J81" s="38"/>
      <c r="K81" s="38"/>
      <c r="L81" s="10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Ústí nad Labem</v>
      </c>
      <c r="G83" s="38"/>
      <c r="H83" s="38"/>
      <c r="I83" s="31" t="s">
        <v>23</v>
      </c>
      <c r="J83" s="61" t="str">
        <f>IF(J12="","",J12)</f>
        <v>13. 8. 2020</v>
      </c>
      <c r="K83" s="38"/>
      <c r="L83" s="108"/>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E15</f>
        <v>Domov pro seniory Bukov, příspěvk.org</v>
      </c>
      <c r="G85" s="38"/>
      <c r="H85" s="38"/>
      <c r="I85" s="31" t="s">
        <v>31</v>
      </c>
      <c r="J85" s="34" t="str">
        <f>E21</f>
        <v xml:space="preserve"> </v>
      </c>
      <c r="K85" s="38"/>
      <c r="L85" s="108"/>
      <c r="S85" s="36"/>
      <c r="T85" s="36"/>
      <c r="U85" s="36"/>
      <c r="V85" s="36"/>
      <c r="W85" s="36"/>
      <c r="X85" s="36"/>
      <c r="Y85" s="36"/>
      <c r="Z85" s="36"/>
      <c r="AA85" s="36"/>
      <c r="AB85" s="36"/>
      <c r="AC85" s="36"/>
      <c r="AD85" s="36"/>
      <c r="AE85" s="36"/>
    </row>
    <row r="86" spans="1:65" s="2" customFormat="1" ht="25.7" customHeight="1">
      <c r="A86" s="36"/>
      <c r="B86" s="37"/>
      <c r="C86" s="31" t="s">
        <v>30</v>
      </c>
      <c r="D86" s="38"/>
      <c r="E86" s="38"/>
      <c r="F86" s="29" t="str">
        <f>IF(E18="","",E18)</f>
        <v/>
      </c>
      <c r="G86" s="38"/>
      <c r="H86" s="38"/>
      <c r="I86" s="31" t="s">
        <v>34</v>
      </c>
      <c r="J86" s="34" t="str">
        <f>E24</f>
        <v>STAVEBNÍ ROZPOČTY s.r.o.</v>
      </c>
      <c r="K86" s="38"/>
      <c r="L86" s="108"/>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08"/>
      <c r="S87" s="36"/>
      <c r="T87" s="36"/>
      <c r="U87" s="36"/>
      <c r="V87" s="36"/>
      <c r="W87" s="36"/>
      <c r="X87" s="36"/>
      <c r="Y87" s="36"/>
      <c r="Z87" s="36"/>
      <c r="AA87" s="36"/>
      <c r="AB87" s="36"/>
      <c r="AC87" s="36"/>
      <c r="AD87" s="36"/>
      <c r="AE87" s="36"/>
    </row>
    <row r="88" spans="1:65" s="11" customFormat="1" ht="29.25" customHeight="1">
      <c r="A88" s="148"/>
      <c r="B88" s="149"/>
      <c r="C88" s="150" t="s">
        <v>113</v>
      </c>
      <c r="D88" s="151" t="s">
        <v>59</v>
      </c>
      <c r="E88" s="151" t="s">
        <v>55</v>
      </c>
      <c r="F88" s="151" t="s">
        <v>56</v>
      </c>
      <c r="G88" s="151" t="s">
        <v>114</v>
      </c>
      <c r="H88" s="151" t="s">
        <v>115</v>
      </c>
      <c r="I88" s="151" t="s">
        <v>116</v>
      </c>
      <c r="J88" s="151" t="s">
        <v>96</v>
      </c>
      <c r="K88" s="152" t="s">
        <v>117</v>
      </c>
      <c r="L88" s="153"/>
      <c r="M88" s="70" t="s">
        <v>19</v>
      </c>
      <c r="N88" s="71" t="s">
        <v>44</v>
      </c>
      <c r="O88" s="71" t="s">
        <v>118</v>
      </c>
      <c r="P88" s="71" t="s">
        <v>119</v>
      </c>
      <c r="Q88" s="71" t="s">
        <v>120</v>
      </c>
      <c r="R88" s="71" t="s">
        <v>121</v>
      </c>
      <c r="S88" s="71" t="s">
        <v>122</v>
      </c>
      <c r="T88" s="72" t="s">
        <v>123</v>
      </c>
      <c r="U88" s="148"/>
      <c r="V88" s="148"/>
      <c r="W88" s="148"/>
      <c r="X88" s="148"/>
      <c r="Y88" s="148"/>
      <c r="Z88" s="148"/>
      <c r="AA88" s="148"/>
      <c r="AB88" s="148"/>
      <c r="AC88" s="148"/>
      <c r="AD88" s="148"/>
      <c r="AE88" s="148"/>
    </row>
    <row r="89" spans="1:65" s="2" customFormat="1" ht="22.9" customHeight="1">
      <c r="A89" s="36"/>
      <c r="B89" s="37"/>
      <c r="C89" s="77" t="s">
        <v>124</v>
      </c>
      <c r="D89" s="38"/>
      <c r="E89" s="38"/>
      <c r="F89" s="38"/>
      <c r="G89" s="38"/>
      <c r="H89" s="38"/>
      <c r="I89" s="38"/>
      <c r="J89" s="154">
        <f>BK89</f>
        <v>0</v>
      </c>
      <c r="K89" s="38"/>
      <c r="L89" s="41"/>
      <c r="M89" s="73"/>
      <c r="N89" s="155"/>
      <c r="O89" s="74"/>
      <c r="P89" s="156">
        <f>P90+P145</f>
        <v>0</v>
      </c>
      <c r="Q89" s="74"/>
      <c r="R89" s="156">
        <f>R90+R145</f>
        <v>150.85071570000002</v>
      </c>
      <c r="S89" s="74"/>
      <c r="T89" s="157">
        <f>T90+T145</f>
        <v>167.26499999999999</v>
      </c>
      <c r="U89" s="36"/>
      <c r="V89" s="36"/>
      <c r="W89" s="36"/>
      <c r="X89" s="36"/>
      <c r="Y89" s="36"/>
      <c r="Z89" s="36"/>
      <c r="AA89" s="36"/>
      <c r="AB89" s="36"/>
      <c r="AC89" s="36"/>
      <c r="AD89" s="36"/>
      <c r="AE89" s="36"/>
      <c r="AT89" s="19" t="s">
        <v>73</v>
      </c>
      <c r="AU89" s="19" t="s">
        <v>97</v>
      </c>
      <c r="BK89" s="158">
        <f>BK90+BK145</f>
        <v>0</v>
      </c>
    </row>
    <row r="90" spans="1:65" s="12" customFormat="1" ht="25.9" customHeight="1">
      <c r="B90" s="159"/>
      <c r="C90" s="160"/>
      <c r="D90" s="161" t="s">
        <v>73</v>
      </c>
      <c r="E90" s="162" t="s">
        <v>125</v>
      </c>
      <c r="F90" s="162" t="s">
        <v>126</v>
      </c>
      <c r="G90" s="160"/>
      <c r="H90" s="160"/>
      <c r="I90" s="163"/>
      <c r="J90" s="164">
        <f>BK90</f>
        <v>0</v>
      </c>
      <c r="K90" s="160"/>
      <c r="L90" s="165"/>
      <c r="M90" s="166"/>
      <c r="N90" s="167"/>
      <c r="O90" s="167"/>
      <c r="P90" s="168">
        <f>P91+P113+P124+P129+P135+P143</f>
        <v>0</v>
      </c>
      <c r="Q90" s="167"/>
      <c r="R90" s="168">
        <f>R91+R113+R124+R129+R135+R143</f>
        <v>150.85071570000002</v>
      </c>
      <c r="S90" s="167"/>
      <c r="T90" s="169">
        <f>T91+T113+T124+T129+T135+T143</f>
        <v>167.26499999999999</v>
      </c>
      <c r="AR90" s="170" t="s">
        <v>82</v>
      </c>
      <c r="AT90" s="171" t="s">
        <v>73</v>
      </c>
      <c r="AU90" s="171" t="s">
        <v>74</v>
      </c>
      <c r="AY90" s="170" t="s">
        <v>127</v>
      </c>
      <c r="BK90" s="172">
        <f>BK91+BK113+BK124+BK129+BK135+BK143</f>
        <v>0</v>
      </c>
    </row>
    <row r="91" spans="1:65" s="12" customFormat="1" ht="22.9" customHeight="1">
      <c r="B91" s="159"/>
      <c r="C91" s="160"/>
      <c r="D91" s="161" t="s">
        <v>73</v>
      </c>
      <c r="E91" s="173" t="s">
        <v>82</v>
      </c>
      <c r="F91" s="173" t="s">
        <v>556</v>
      </c>
      <c r="G91" s="160"/>
      <c r="H91" s="160"/>
      <c r="I91" s="163"/>
      <c r="J91" s="174">
        <f>BK91</f>
        <v>0</v>
      </c>
      <c r="K91" s="160"/>
      <c r="L91" s="165"/>
      <c r="M91" s="166"/>
      <c r="N91" s="167"/>
      <c r="O91" s="167"/>
      <c r="P91" s="168">
        <f>SUM(P92:P112)</f>
        <v>0</v>
      </c>
      <c r="Q91" s="167"/>
      <c r="R91" s="168">
        <f>SUM(R92:R112)</f>
        <v>0</v>
      </c>
      <c r="S91" s="167"/>
      <c r="T91" s="169">
        <f>SUM(T92:T112)</f>
        <v>167.26499999999999</v>
      </c>
      <c r="AR91" s="170" t="s">
        <v>82</v>
      </c>
      <c r="AT91" s="171" t="s">
        <v>73</v>
      </c>
      <c r="AU91" s="171" t="s">
        <v>82</v>
      </c>
      <c r="AY91" s="170" t="s">
        <v>127</v>
      </c>
      <c r="BK91" s="172">
        <f>SUM(BK92:BK112)</f>
        <v>0</v>
      </c>
    </row>
    <row r="92" spans="1:65" s="2" customFormat="1" ht="37.9" customHeight="1">
      <c r="A92" s="36"/>
      <c r="B92" s="37"/>
      <c r="C92" s="175" t="s">
        <v>82</v>
      </c>
      <c r="D92" s="175" t="s">
        <v>130</v>
      </c>
      <c r="E92" s="176" t="s">
        <v>669</v>
      </c>
      <c r="F92" s="177" t="s">
        <v>670</v>
      </c>
      <c r="G92" s="178" t="s">
        <v>133</v>
      </c>
      <c r="H92" s="179">
        <v>567</v>
      </c>
      <c r="I92" s="180"/>
      <c r="J92" s="181">
        <f>ROUND(I92*H92,2)</f>
        <v>0</v>
      </c>
      <c r="K92" s="177" t="s">
        <v>134</v>
      </c>
      <c r="L92" s="41"/>
      <c r="M92" s="182" t="s">
        <v>19</v>
      </c>
      <c r="N92" s="183" t="s">
        <v>45</v>
      </c>
      <c r="O92" s="66"/>
      <c r="P92" s="184">
        <f>O92*H92</f>
        <v>0</v>
      </c>
      <c r="Q92" s="184">
        <v>0</v>
      </c>
      <c r="R92" s="184">
        <f>Q92*H92</f>
        <v>0</v>
      </c>
      <c r="S92" s="184">
        <v>0.29499999999999998</v>
      </c>
      <c r="T92" s="185">
        <f>S92*H92</f>
        <v>167.26499999999999</v>
      </c>
      <c r="U92" s="36"/>
      <c r="V92" s="36"/>
      <c r="W92" s="36"/>
      <c r="X92" s="36"/>
      <c r="Y92" s="36"/>
      <c r="Z92" s="36"/>
      <c r="AA92" s="36"/>
      <c r="AB92" s="36"/>
      <c r="AC92" s="36"/>
      <c r="AD92" s="36"/>
      <c r="AE92" s="36"/>
      <c r="AR92" s="186" t="s">
        <v>135</v>
      </c>
      <c r="AT92" s="186" t="s">
        <v>130</v>
      </c>
      <c r="AU92" s="186" t="s">
        <v>90</v>
      </c>
      <c r="AY92" s="19" t="s">
        <v>127</v>
      </c>
      <c r="BE92" s="187">
        <f>IF(N92="základní",J92,0)</f>
        <v>0</v>
      </c>
      <c r="BF92" s="187">
        <f>IF(N92="snížená",J92,0)</f>
        <v>0</v>
      </c>
      <c r="BG92" s="187">
        <f>IF(N92="zákl. přenesená",J92,0)</f>
        <v>0</v>
      </c>
      <c r="BH92" s="187">
        <f>IF(N92="sníž. přenesená",J92,0)</f>
        <v>0</v>
      </c>
      <c r="BI92" s="187">
        <f>IF(N92="nulová",J92,0)</f>
        <v>0</v>
      </c>
      <c r="BJ92" s="19" t="s">
        <v>82</v>
      </c>
      <c r="BK92" s="187">
        <f>ROUND(I92*H92,2)</f>
        <v>0</v>
      </c>
      <c r="BL92" s="19" t="s">
        <v>135</v>
      </c>
      <c r="BM92" s="186" t="s">
        <v>671</v>
      </c>
    </row>
    <row r="93" spans="1:65" s="2" customFormat="1" ht="117">
      <c r="A93" s="36"/>
      <c r="B93" s="37"/>
      <c r="C93" s="38"/>
      <c r="D93" s="188" t="s">
        <v>140</v>
      </c>
      <c r="E93" s="38"/>
      <c r="F93" s="189" t="s">
        <v>570</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140</v>
      </c>
      <c r="AU93" s="19" t="s">
        <v>90</v>
      </c>
    </row>
    <row r="94" spans="1:65" s="13" customFormat="1">
      <c r="B94" s="193"/>
      <c r="C94" s="194"/>
      <c r="D94" s="188" t="s">
        <v>142</v>
      </c>
      <c r="E94" s="195" t="s">
        <v>19</v>
      </c>
      <c r="F94" s="196" t="s">
        <v>672</v>
      </c>
      <c r="G94" s="194"/>
      <c r="H94" s="197">
        <v>567</v>
      </c>
      <c r="I94" s="198"/>
      <c r="J94" s="194"/>
      <c r="K94" s="194"/>
      <c r="L94" s="199"/>
      <c r="M94" s="200"/>
      <c r="N94" s="201"/>
      <c r="O94" s="201"/>
      <c r="P94" s="201"/>
      <c r="Q94" s="201"/>
      <c r="R94" s="201"/>
      <c r="S94" s="201"/>
      <c r="T94" s="202"/>
      <c r="AT94" s="203" t="s">
        <v>142</v>
      </c>
      <c r="AU94" s="203" t="s">
        <v>90</v>
      </c>
      <c r="AV94" s="13" t="s">
        <v>90</v>
      </c>
      <c r="AW94" s="13" t="s">
        <v>33</v>
      </c>
      <c r="AX94" s="13" t="s">
        <v>74</v>
      </c>
      <c r="AY94" s="203" t="s">
        <v>127</v>
      </c>
    </row>
    <row r="95" spans="1:65" s="14" customFormat="1">
      <c r="B95" s="204"/>
      <c r="C95" s="205"/>
      <c r="D95" s="188" t="s">
        <v>142</v>
      </c>
      <c r="E95" s="206" t="s">
        <v>19</v>
      </c>
      <c r="F95" s="207" t="s">
        <v>156</v>
      </c>
      <c r="G95" s="205"/>
      <c r="H95" s="208">
        <v>567</v>
      </c>
      <c r="I95" s="209"/>
      <c r="J95" s="205"/>
      <c r="K95" s="205"/>
      <c r="L95" s="210"/>
      <c r="M95" s="211"/>
      <c r="N95" s="212"/>
      <c r="O95" s="212"/>
      <c r="P95" s="212"/>
      <c r="Q95" s="212"/>
      <c r="R95" s="212"/>
      <c r="S95" s="212"/>
      <c r="T95" s="213"/>
      <c r="AT95" s="214" t="s">
        <v>142</v>
      </c>
      <c r="AU95" s="214" t="s">
        <v>90</v>
      </c>
      <c r="AV95" s="14" t="s">
        <v>135</v>
      </c>
      <c r="AW95" s="14" t="s">
        <v>33</v>
      </c>
      <c r="AX95" s="14" t="s">
        <v>82</v>
      </c>
      <c r="AY95" s="214" t="s">
        <v>127</v>
      </c>
    </row>
    <row r="96" spans="1:65" s="2" customFormat="1" ht="14.45" customHeight="1">
      <c r="A96" s="36"/>
      <c r="B96" s="37"/>
      <c r="C96" s="175" t="s">
        <v>90</v>
      </c>
      <c r="D96" s="175" t="s">
        <v>130</v>
      </c>
      <c r="E96" s="176" t="s">
        <v>673</v>
      </c>
      <c r="F96" s="177" t="s">
        <v>674</v>
      </c>
      <c r="G96" s="178" t="s">
        <v>583</v>
      </c>
      <c r="H96" s="179">
        <v>9</v>
      </c>
      <c r="I96" s="180"/>
      <c r="J96" s="181">
        <f>ROUND(I96*H96,2)</f>
        <v>0</v>
      </c>
      <c r="K96" s="177" t="s">
        <v>134</v>
      </c>
      <c r="L96" s="41"/>
      <c r="M96" s="182" t="s">
        <v>19</v>
      </c>
      <c r="N96" s="183" t="s">
        <v>45</v>
      </c>
      <c r="O96" s="66"/>
      <c r="P96" s="184">
        <f>O96*H96</f>
        <v>0</v>
      </c>
      <c r="Q96" s="184">
        <v>0</v>
      </c>
      <c r="R96" s="184">
        <f>Q96*H96</f>
        <v>0</v>
      </c>
      <c r="S96" s="184">
        <v>0</v>
      </c>
      <c r="T96" s="185">
        <f>S96*H96</f>
        <v>0</v>
      </c>
      <c r="U96" s="36"/>
      <c r="V96" s="36"/>
      <c r="W96" s="36"/>
      <c r="X96" s="36"/>
      <c r="Y96" s="36"/>
      <c r="Z96" s="36"/>
      <c r="AA96" s="36"/>
      <c r="AB96" s="36"/>
      <c r="AC96" s="36"/>
      <c r="AD96" s="36"/>
      <c r="AE96" s="36"/>
      <c r="AR96" s="186" t="s">
        <v>135</v>
      </c>
      <c r="AT96" s="186" t="s">
        <v>130</v>
      </c>
      <c r="AU96" s="186" t="s">
        <v>90</v>
      </c>
      <c r="AY96" s="19" t="s">
        <v>127</v>
      </c>
      <c r="BE96" s="187">
        <f>IF(N96="základní",J96,0)</f>
        <v>0</v>
      </c>
      <c r="BF96" s="187">
        <f>IF(N96="snížená",J96,0)</f>
        <v>0</v>
      </c>
      <c r="BG96" s="187">
        <f>IF(N96="zákl. přenesená",J96,0)</f>
        <v>0</v>
      </c>
      <c r="BH96" s="187">
        <f>IF(N96="sníž. přenesená",J96,0)</f>
        <v>0</v>
      </c>
      <c r="BI96" s="187">
        <f>IF(N96="nulová",J96,0)</f>
        <v>0</v>
      </c>
      <c r="BJ96" s="19" t="s">
        <v>82</v>
      </c>
      <c r="BK96" s="187">
        <f>ROUND(I96*H96,2)</f>
        <v>0</v>
      </c>
      <c r="BL96" s="19" t="s">
        <v>135</v>
      </c>
      <c r="BM96" s="186" t="s">
        <v>675</v>
      </c>
    </row>
    <row r="97" spans="1:65" s="2" customFormat="1" ht="39">
      <c r="A97" s="36"/>
      <c r="B97" s="37"/>
      <c r="C97" s="38"/>
      <c r="D97" s="188" t="s">
        <v>140</v>
      </c>
      <c r="E97" s="38"/>
      <c r="F97" s="189" t="s">
        <v>676</v>
      </c>
      <c r="G97" s="38"/>
      <c r="H97" s="38"/>
      <c r="I97" s="190"/>
      <c r="J97" s="38"/>
      <c r="K97" s="38"/>
      <c r="L97" s="41"/>
      <c r="M97" s="191"/>
      <c r="N97" s="192"/>
      <c r="O97" s="66"/>
      <c r="P97" s="66"/>
      <c r="Q97" s="66"/>
      <c r="R97" s="66"/>
      <c r="S97" s="66"/>
      <c r="T97" s="67"/>
      <c r="U97" s="36"/>
      <c r="V97" s="36"/>
      <c r="W97" s="36"/>
      <c r="X97" s="36"/>
      <c r="Y97" s="36"/>
      <c r="Z97" s="36"/>
      <c r="AA97" s="36"/>
      <c r="AB97" s="36"/>
      <c r="AC97" s="36"/>
      <c r="AD97" s="36"/>
      <c r="AE97" s="36"/>
      <c r="AT97" s="19" t="s">
        <v>140</v>
      </c>
      <c r="AU97" s="19" t="s">
        <v>90</v>
      </c>
    </row>
    <row r="98" spans="1:65" s="13" customFormat="1">
      <c r="B98" s="193"/>
      <c r="C98" s="194"/>
      <c r="D98" s="188" t="s">
        <v>142</v>
      </c>
      <c r="E98" s="195" t="s">
        <v>19</v>
      </c>
      <c r="F98" s="196" t="s">
        <v>677</v>
      </c>
      <c r="G98" s="194"/>
      <c r="H98" s="197">
        <v>9</v>
      </c>
      <c r="I98" s="198"/>
      <c r="J98" s="194"/>
      <c r="K98" s="194"/>
      <c r="L98" s="199"/>
      <c r="M98" s="200"/>
      <c r="N98" s="201"/>
      <c r="O98" s="201"/>
      <c r="P98" s="201"/>
      <c r="Q98" s="201"/>
      <c r="R98" s="201"/>
      <c r="S98" s="201"/>
      <c r="T98" s="202"/>
      <c r="AT98" s="203" t="s">
        <v>142</v>
      </c>
      <c r="AU98" s="203" t="s">
        <v>90</v>
      </c>
      <c r="AV98" s="13" t="s">
        <v>90</v>
      </c>
      <c r="AW98" s="13" t="s">
        <v>33</v>
      </c>
      <c r="AX98" s="13" t="s">
        <v>82</v>
      </c>
      <c r="AY98" s="203" t="s">
        <v>127</v>
      </c>
    </row>
    <row r="99" spans="1:65" s="2" customFormat="1" ht="14.45" customHeight="1">
      <c r="A99" s="36"/>
      <c r="B99" s="37"/>
      <c r="C99" s="175" t="s">
        <v>144</v>
      </c>
      <c r="D99" s="175" t="s">
        <v>130</v>
      </c>
      <c r="E99" s="176" t="s">
        <v>678</v>
      </c>
      <c r="F99" s="177" t="s">
        <v>679</v>
      </c>
      <c r="G99" s="178" t="s">
        <v>583</v>
      </c>
      <c r="H99" s="179">
        <v>170.1</v>
      </c>
      <c r="I99" s="180"/>
      <c r="J99" s="181">
        <f>ROUND(I99*H99,2)</f>
        <v>0</v>
      </c>
      <c r="K99" s="177" t="s">
        <v>134</v>
      </c>
      <c r="L99" s="41"/>
      <c r="M99" s="182" t="s">
        <v>19</v>
      </c>
      <c r="N99" s="183" t="s">
        <v>45</v>
      </c>
      <c r="O99" s="66"/>
      <c r="P99" s="184">
        <f>O99*H99</f>
        <v>0</v>
      </c>
      <c r="Q99" s="184">
        <v>0</v>
      </c>
      <c r="R99" s="184">
        <f>Q99*H99</f>
        <v>0</v>
      </c>
      <c r="S99" s="184">
        <v>0</v>
      </c>
      <c r="T99" s="185">
        <f>S99*H99</f>
        <v>0</v>
      </c>
      <c r="U99" s="36"/>
      <c r="V99" s="36"/>
      <c r="W99" s="36"/>
      <c r="X99" s="36"/>
      <c r="Y99" s="36"/>
      <c r="Z99" s="36"/>
      <c r="AA99" s="36"/>
      <c r="AB99" s="36"/>
      <c r="AC99" s="36"/>
      <c r="AD99" s="36"/>
      <c r="AE99" s="36"/>
      <c r="AR99" s="186" t="s">
        <v>135</v>
      </c>
      <c r="AT99" s="186" t="s">
        <v>130</v>
      </c>
      <c r="AU99" s="186" t="s">
        <v>90</v>
      </c>
      <c r="AY99" s="19" t="s">
        <v>127</v>
      </c>
      <c r="BE99" s="187">
        <f>IF(N99="základní",J99,0)</f>
        <v>0</v>
      </c>
      <c r="BF99" s="187">
        <f>IF(N99="snížená",J99,0)</f>
        <v>0</v>
      </c>
      <c r="BG99" s="187">
        <f>IF(N99="zákl. přenesená",J99,0)</f>
        <v>0</v>
      </c>
      <c r="BH99" s="187">
        <f>IF(N99="sníž. přenesená",J99,0)</f>
        <v>0</v>
      </c>
      <c r="BI99" s="187">
        <f>IF(N99="nulová",J99,0)</f>
        <v>0</v>
      </c>
      <c r="BJ99" s="19" t="s">
        <v>82</v>
      </c>
      <c r="BK99" s="187">
        <f>ROUND(I99*H99,2)</f>
        <v>0</v>
      </c>
      <c r="BL99" s="19" t="s">
        <v>135</v>
      </c>
      <c r="BM99" s="186" t="s">
        <v>680</v>
      </c>
    </row>
    <row r="100" spans="1:65" s="2" customFormat="1" ht="29.25">
      <c r="A100" s="36"/>
      <c r="B100" s="37"/>
      <c r="C100" s="38"/>
      <c r="D100" s="188" t="s">
        <v>140</v>
      </c>
      <c r="E100" s="38"/>
      <c r="F100" s="189" t="s">
        <v>585</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140</v>
      </c>
      <c r="AU100" s="19" t="s">
        <v>90</v>
      </c>
    </row>
    <row r="101" spans="1:65" s="13" customFormat="1">
      <c r="B101" s="193"/>
      <c r="C101" s="194"/>
      <c r="D101" s="188" t="s">
        <v>142</v>
      </c>
      <c r="E101" s="195" t="s">
        <v>19</v>
      </c>
      <c r="F101" s="196" t="s">
        <v>681</v>
      </c>
      <c r="G101" s="194"/>
      <c r="H101" s="197">
        <v>170.1</v>
      </c>
      <c r="I101" s="198"/>
      <c r="J101" s="194"/>
      <c r="K101" s="194"/>
      <c r="L101" s="199"/>
      <c r="M101" s="200"/>
      <c r="N101" s="201"/>
      <c r="O101" s="201"/>
      <c r="P101" s="201"/>
      <c r="Q101" s="201"/>
      <c r="R101" s="201"/>
      <c r="S101" s="201"/>
      <c r="T101" s="202"/>
      <c r="AT101" s="203" t="s">
        <v>142</v>
      </c>
      <c r="AU101" s="203" t="s">
        <v>90</v>
      </c>
      <c r="AV101" s="13" t="s">
        <v>90</v>
      </c>
      <c r="AW101" s="13" t="s">
        <v>33</v>
      </c>
      <c r="AX101" s="13" t="s">
        <v>82</v>
      </c>
      <c r="AY101" s="203" t="s">
        <v>127</v>
      </c>
    </row>
    <row r="102" spans="1:65" s="2" customFormat="1" ht="24.2" customHeight="1">
      <c r="A102" s="36"/>
      <c r="B102" s="37"/>
      <c r="C102" s="175" t="s">
        <v>135</v>
      </c>
      <c r="D102" s="175" t="s">
        <v>130</v>
      </c>
      <c r="E102" s="176" t="s">
        <v>682</v>
      </c>
      <c r="F102" s="177" t="s">
        <v>683</v>
      </c>
      <c r="G102" s="178" t="s">
        <v>583</v>
      </c>
      <c r="H102" s="179">
        <v>17.010000000000002</v>
      </c>
      <c r="I102" s="180"/>
      <c r="J102" s="181">
        <f>ROUND(I102*H102,2)</f>
        <v>0</v>
      </c>
      <c r="K102" s="177" t="s">
        <v>134</v>
      </c>
      <c r="L102" s="41"/>
      <c r="M102" s="182" t="s">
        <v>19</v>
      </c>
      <c r="N102" s="183" t="s">
        <v>45</v>
      </c>
      <c r="O102" s="66"/>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135</v>
      </c>
      <c r="AT102" s="186" t="s">
        <v>130</v>
      </c>
      <c r="AU102" s="186" t="s">
        <v>90</v>
      </c>
      <c r="AY102" s="19" t="s">
        <v>127</v>
      </c>
      <c r="BE102" s="187">
        <f>IF(N102="základní",J102,0)</f>
        <v>0</v>
      </c>
      <c r="BF102" s="187">
        <f>IF(N102="snížená",J102,0)</f>
        <v>0</v>
      </c>
      <c r="BG102" s="187">
        <f>IF(N102="zákl. přenesená",J102,0)</f>
        <v>0</v>
      </c>
      <c r="BH102" s="187">
        <f>IF(N102="sníž. přenesená",J102,0)</f>
        <v>0</v>
      </c>
      <c r="BI102" s="187">
        <f>IF(N102="nulová",J102,0)</f>
        <v>0</v>
      </c>
      <c r="BJ102" s="19" t="s">
        <v>82</v>
      </c>
      <c r="BK102" s="187">
        <f>ROUND(I102*H102,2)</f>
        <v>0</v>
      </c>
      <c r="BL102" s="19" t="s">
        <v>135</v>
      </c>
      <c r="BM102" s="186" t="s">
        <v>684</v>
      </c>
    </row>
    <row r="103" spans="1:65" s="2" customFormat="1" ht="204.75">
      <c r="A103" s="36"/>
      <c r="B103" s="37"/>
      <c r="C103" s="38"/>
      <c r="D103" s="188" t="s">
        <v>140</v>
      </c>
      <c r="E103" s="38"/>
      <c r="F103" s="189" t="s">
        <v>685</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140</v>
      </c>
      <c r="AU103" s="19" t="s">
        <v>90</v>
      </c>
    </row>
    <row r="104" spans="1:65" s="13" customFormat="1">
      <c r="B104" s="193"/>
      <c r="C104" s="194"/>
      <c r="D104" s="188" t="s">
        <v>142</v>
      </c>
      <c r="E104" s="195" t="s">
        <v>19</v>
      </c>
      <c r="F104" s="196" t="s">
        <v>686</v>
      </c>
      <c r="G104" s="194"/>
      <c r="H104" s="197">
        <v>17.010000000000002</v>
      </c>
      <c r="I104" s="198"/>
      <c r="J104" s="194"/>
      <c r="K104" s="194"/>
      <c r="L104" s="199"/>
      <c r="M104" s="200"/>
      <c r="N104" s="201"/>
      <c r="O104" s="201"/>
      <c r="P104" s="201"/>
      <c r="Q104" s="201"/>
      <c r="R104" s="201"/>
      <c r="S104" s="201"/>
      <c r="T104" s="202"/>
      <c r="AT104" s="203" t="s">
        <v>142</v>
      </c>
      <c r="AU104" s="203" t="s">
        <v>90</v>
      </c>
      <c r="AV104" s="13" t="s">
        <v>90</v>
      </c>
      <c r="AW104" s="13" t="s">
        <v>33</v>
      </c>
      <c r="AX104" s="13" t="s">
        <v>82</v>
      </c>
      <c r="AY104" s="203" t="s">
        <v>127</v>
      </c>
    </row>
    <row r="105" spans="1:65" s="2" customFormat="1" ht="37.9" customHeight="1">
      <c r="A105" s="36"/>
      <c r="B105" s="37"/>
      <c r="C105" s="175" t="s">
        <v>157</v>
      </c>
      <c r="D105" s="175" t="s">
        <v>130</v>
      </c>
      <c r="E105" s="176" t="s">
        <v>588</v>
      </c>
      <c r="F105" s="177" t="s">
        <v>589</v>
      </c>
      <c r="G105" s="178" t="s">
        <v>583</v>
      </c>
      <c r="H105" s="179">
        <v>179.1</v>
      </c>
      <c r="I105" s="180"/>
      <c r="J105" s="181">
        <f>ROUND(I105*H105,2)</f>
        <v>0</v>
      </c>
      <c r="K105" s="177" t="s">
        <v>134</v>
      </c>
      <c r="L105" s="41"/>
      <c r="M105" s="182" t="s">
        <v>19</v>
      </c>
      <c r="N105" s="183" t="s">
        <v>45</v>
      </c>
      <c r="O105" s="66"/>
      <c r="P105" s="184">
        <f>O105*H105</f>
        <v>0</v>
      </c>
      <c r="Q105" s="184">
        <v>0</v>
      </c>
      <c r="R105" s="184">
        <f>Q105*H105</f>
        <v>0</v>
      </c>
      <c r="S105" s="184">
        <v>0</v>
      </c>
      <c r="T105" s="185">
        <f>S105*H105</f>
        <v>0</v>
      </c>
      <c r="U105" s="36"/>
      <c r="V105" s="36"/>
      <c r="W105" s="36"/>
      <c r="X105" s="36"/>
      <c r="Y105" s="36"/>
      <c r="Z105" s="36"/>
      <c r="AA105" s="36"/>
      <c r="AB105" s="36"/>
      <c r="AC105" s="36"/>
      <c r="AD105" s="36"/>
      <c r="AE105" s="36"/>
      <c r="AR105" s="186" t="s">
        <v>135</v>
      </c>
      <c r="AT105" s="186" t="s">
        <v>130</v>
      </c>
      <c r="AU105" s="186" t="s">
        <v>90</v>
      </c>
      <c r="AY105" s="19" t="s">
        <v>127</v>
      </c>
      <c r="BE105" s="187">
        <f>IF(N105="základní",J105,0)</f>
        <v>0</v>
      </c>
      <c r="BF105" s="187">
        <f>IF(N105="snížená",J105,0)</f>
        <v>0</v>
      </c>
      <c r="BG105" s="187">
        <f>IF(N105="zákl. přenesená",J105,0)</f>
        <v>0</v>
      </c>
      <c r="BH105" s="187">
        <f>IF(N105="sníž. přenesená",J105,0)</f>
        <v>0</v>
      </c>
      <c r="BI105" s="187">
        <f>IF(N105="nulová",J105,0)</f>
        <v>0</v>
      </c>
      <c r="BJ105" s="19" t="s">
        <v>82</v>
      </c>
      <c r="BK105" s="187">
        <f>ROUND(I105*H105,2)</f>
        <v>0</v>
      </c>
      <c r="BL105" s="19" t="s">
        <v>135</v>
      </c>
      <c r="BM105" s="186" t="s">
        <v>687</v>
      </c>
    </row>
    <row r="106" spans="1:65" s="2" customFormat="1" ht="58.5">
      <c r="A106" s="36"/>
      <c r="B106" s="37"/>
      <c r="C106" s="38"/>
      <c r="D106" s="188" t="s">
        <v>140</v>
      </c>
      <c r="E106" s="38"/>
      <c r="F106" s="189" t="s">
        <v>591</v>
      </c>
      <c r="G106" s="38"/>
      <c r="H106" s="38"/>
      <c r="I106" s="190"/>
      <c r="J106" s="38"/>
      <c r="K106" s="38"/>
      <c r="L106" s="41"/>
      <c r="M106" s="191"/>
      <c r="N106" s="192"/>
      <c r="O106" s="66"/>
      <c r="P106" s="66"/>
      <c r="Q106" s="66"/>
      <c r="R106" s="66"/>
      <c r="S106" s="66"/>
      <c r="T106" s="67"/>
      <c r="U106" s="36"/>
      <c r="V106" s="36"/>
      <c r="W106" s="36"/>
      <c r="X106" s="36"/>
      <c r="Y106" s="36"/>
      <c r="Z106" s="36"/>
      <c r="AA106" s="36"/>
      <c r="AB106" s="36"/>
      <c r="AC106" s="36"/>
      <c r="AD106" s="36"/>
      <c r="AE106" s="36"/>
      <c r="AT106" s="19" t="s">
        <v>140</v>
      </c>
      <c r="AU106" s="19" t="s">
        <v>90</v>
      </c>
    </row>
    <row r="107" spans="1:65" s="13" customFormat="1">
      <c r="B107" s="193"/>
      <c r="C107" s="194"/>
      <c r="D107" s="188" t="s">
        <v>142</v>
      </c>
      <c r="E107" s="195" t="s">
        <v>19</v>
      </c>
      <c r="F107" s="196" t="s">
        <v>688</v>
      </c>
      <c r="G107" s="194"/>
      <c r="H107" s="197">
        <v>179.1</v>
      </c>
      <c r="I107" s="198"/>
      <c r="J107" s="194"/>
      <c r="K107" s="194"/>
      <c r="L107" s="199"/>
      <c r="M107" s="200"/>
      <c r="N107" s="201"/>
      <c r="O107" s="201"/>
      <c r="P107" s="201"/>
      <c r="Q107" s="201"/>
      <c r="R107" s="201"/>
      <c r="S107" s="201"/>
      <c r="T107" s="202"/>
      <c r="AT107" s="203" t="s">
        <v>142</v>
      </c>
      <c r="AU107" s="203" t="s">
        <v>90</v>
      </c>
      <c r="AV107" s="13" t="s">
        <v>90</v>
      </c>
      <c r="AW107" s="13" t="s">
        <v>33</v>
      </c>
      <c r="AX107" s="13" t="s">
        <v>82</v>
      </c>
      <c r="AY107" s="203" t="s">
        <v>127</v>
      </c>
    </row>
    <row r="108" spans="1:65" s="2" customFormat="1" ht="24.2" customHeight="1">
      <c r="A108" s="36"/>
      <c r="B108" s="37"/>
      <c r="C108" s="175" t="s">
        <v>128</v>
      </c>
      <c r="D108" s="175" t="s">
        <v>130</v>
      </c>
      <c r="E108" s="176" t="s">
        <v>592</v>
      </c>
      <c r="F108" s="177" t="s">
        <v>593</v>
      </c>
      <c r="G108" s="178" t="s">
        <v>388</v>
      </c>
      <c r="H108" s="179">
        <v>322.38</v>
      </c>
      <c r="I108" s="180"/>
      <c r="J108" s="181">
        <f>ROUND(I108*H108,2)</f>
        <v>0</v>
      </c>
      <c r="K108" s="177" t="s">
        <v>134</v>
      </c>
      <c r="L108" s="41"/>
      <c r="M108" s="182" t="s">
        <v>19</v>
      </c>
      <c r="N108" s="183" t="s">
        <v>45</v>
      </c>
      <c r="O108" s="66"/>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135</v>
      </c>
      <c r="AT108" s="186" t="s">
        <v>130</v>
      </c>
      <c r="AU108" s="186" t="s">
        <v>90</v>
      </c>
      <c r="AY108" s="19" t="s">
        <v>127</v>
      </c>
      <c r="BE108" s="187">
        <f>IF(N108="základní",J108,0)</f>
        <v>0</v>
      </c>
      <c r="BF108" s="187">
        <f>IF(N108="snížená",J108,0)</f>
        <v>0</v>
      </c>
      <c r="BG108" s="187">
        <f>IF(N108="zákl. přenesená",J108,0)</f>
        <v>0</v>
      </c>
      <c r="BH108" s="187">
        <f>IF(N108="sníž. přenesená",J108,0)</f>
        <v>0</v>
      </c>
      <c r="BI108" s="187">
        <f>IF(N108="nulová",J108,0)</f>
        <v>0</v>
      </c>
      <c r="BJ108" s="19" t="s">
        <v>82</v>
      </c>
      <c r="BK108" s="187">
        <f>ROUND(I108*H108,2)</f>
        <v>0</v>
      </c>
      <c r="BL108" s="19" t="s">
        <v>135</v>
      </c>
      <c r="BM108" s="186" t="s">
        <v>689</v>
      </c>
    </row>
    <row r="109" spans="1:65" s="2" customFormat="1" ht="39">
      <c r="A109" s="36"/>
      <c r="B109" s="37"/>
      <c r="C109" s="38"/>
      <c r="D109" s="188" t="s">
        <v>140</v>
      </c>
      <c r="E109" s="38"/>
      <c r="F109" s="189" t="s">
        <v>595</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140</v>
      </c>
      <c r="AU109" s="19" t="s">
        <v>90</v>
      </c>
    </row>
    <row r="110" spans="1:65" s="13" customFormat="1">
      <c r="B110" s="193"/>
      <c r="C110" s="194"/>
      <c r="D110" s="188" t="s">
        <v>142</v>
      </c>
      <c r="E110" s="194"/>
      <c r="F110" s="196" t="s">
        <v>690</v>
      </c>
      <c r="G110" s="194"/>
      <c r="H110" s="197">
        <v>322.38</v>
      </c>
      <c r="I110" s="198"/>
      <c r="J110" s="194"/>
      <c r="K110" s="194"/>
      <c r="L110" s="199"/>
      <c r="M110" s="200"/>
      <c r="N110" s="201"/>
      <c r="O110" s="201"/>
      <c r="P110" s="201"/>
      <c r="Q110" s="201"/>
      <c r="R110" s="201"/>
      <c r="S110" s="201"/>
      <c r="T110" s="202"/>
      <c r="AT110" s="203" t="s">
        <v>142</v>
      </c>
      <c r="AU110" s="203" t="s">
        <v>90</v>
      </c>
      <c r="AV110" s="13" t="s">
        <v>90</v>
      </c>
      <c r="AW110" s="13" t="s">
        <v>4</v>
      </c>
      <c r="AX110" s="13" t="s">
        <v>82</v>
      </c>
      <c r="AY110" s="203" t="s">
        <v>127</v>
      </c>
    </row>
    <row r="111" spans="1:65" s="2" customFormat="1" ht="14.45" customHeight="1">
      <c r="A111" s="36"/>
      <c r="B111" s="37"/>
      <c r="C111" s="175" t="s">
        <v>167</v>
      </c>
      <c r="D111" s="175" t="s">
        <v>130</v>
      </c>
      <c r="E111" s="176" t="s">
        <v>691</v>
      </c>
      <c r="F111" s="177" t="s">
        <v>692</v>
      </c>
      <c r="G111" s="178" t="s">
        <v>133</v>
      </c>
      <c r="H111" s="179">
        <v>567</v>
      </c>
      <c r="I111" s="180"/>
      <c r="J111" s="181">
        <f>ROUND(I111*H111,2)</f>
        <v>0</v>
      </c>
      <c r="K111" s="177" t="s">
        <v>134</v>
      </c>
      <c r="L111" s="41"/>
      <c r="M111" s="182" t="s">
        <v>19</v>
      </c>
      <c r="N111" s="183" t="s">
        <v>45</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135</v>
      </c>
      <c r="AT111" s="186" t="s">
        <v>130</v>
      </c>
      <c r="AU111" s="186" t="s">
        <v>90</v>
      </c>
      <c r="AY111" s="19" t="s">
        <v>127</v>
      </c>
      <c r="BE111" s="187">
        <f>IF(N111="základní",J111,0)</f>
        <v>0</v>
      </c>
      <c r="BF111" s="187">
        <f>IF(N111="snížená",J111,0)</f>
        <v>0</v>
      </c>
      <c r="BG111" s="187">
        <f>IF(N111="zákl. přenesená",J111,0)</f>
        <v>0</v>
      </c>
      <c r="BH111" s="187">
        <f>IF(N111="sníž. přenesená",J111,0)</f>
        <v>0</v>
      </c>
      <c r="BI111" s="187">
        <f>IF(N111="nulová",J111,0)</f>
        <v>0</v>
      </c>
      <c r="BJ111" s="19" t="s">
        <v>82</v>
      </c>
      <c r="BK111" s="187">
        <f>ROUND(I111*H111,2)</f>
        <v>0</v>
      </c>
      <c r="BL111" s="19" t="s">
        <v>135</v>
      </c>
      <c r="BM111" s="186" t="s">
        <v>693</v>
      </c>
    </row>
    <row r="112" spans="1:65" s="2" customFormat="1" ht="107.25">
      <c r="A112" s="36"/>
      <c r="B112" s="37"/>
      <c r="C112" s="38"/>
      <c r="D112" s="188" t="s">
        <v>140</v>
      </c>
      <c r="E112" s="38"/>
      <c r="F112" s="189" t="s">
        <v>694</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140</v>
      </c>
      <c r="AU112" s="19" t="s">
        <v>90</v>
      </c>
    </row>
    <row r="113" spans="1:65" s="12" customFormat="1" ht="22.9" customHeight="1">
      <c r="B113" s="159"/>
      <c r="C113" s="160"/>
      <c r="D113" s="161" t="s">
        <v>73</v>
      </c>
      <c r="E113" s="173" t="s">
        <v>157</v>
      </c>
      <c r="F113" s="173" t="s">
        <v>602</v>
      </c>
      <c r="G113" s="160"/>
      <c r="H113" s="160"/>
      <c r="I113" s="163"/>
      <c r="J113" s="174">
        <f>BK113</f>
        <v>0</v>
      </c>
      <c r="K113" s="160"/>
      <c r="L113" s="165"/>
      <c r="M113" s="166"/>
      <c r="N113" s="167"/>
      <c r="O113" s="167"/>
      <c r="P113" s="168">
        <f>SUM(P114:P123)</f>
        <v>0</v>
      </c>
      <c r="Q113" s="167"/>
      <c r="R113" s="168">
        <f>SUM(R114:R123)</f>
        <v>146.66022000000001</v>
      </c>
      <c r="S113" s="167"/>
      <c r="T113" s="169">
        <f>SUM(T114:T123)</f>
        <v>0</v>
      </c>
      <c r="AR113" s="170" t="s">
        <v>82</v>
      </c>
      <c r="AT113" s="171" t="s">
        <v>73</v>
      </c>
      <c r="AU113" s="171" t="s">
        <v>82</v>
      </c>
      <c r="AY113" s="170" t="s">
        <v>127</v>
      </c>
      <c r="BK113" s="172">
        <f>SUM(BK114:BK123)</f>
        <v>0</v>
      </c>
    </row>
    <row r="114" spans="1:65" s="2" customFormat="1" ht="14.45" customHeight="1">
      <c r="A114" s="36"/>
      <c r="B114" s="37"/>
      <c r="C114" s="175" t="s">
        <v>161</v>
      </c>
      <c r="D114" s="175" t="s">
        <v>130</v>
      </c>
      <c r="E114" s="176" t="s">
        <v>603</v>
      </c>
      <c r="F114" s="177" t="s">
        <v>604</v>
      </c>
      <c r="G114" s="178" t="s">
        <v>133</v>
      </c>
      <c r="H114" s="179">
        <v>567</v>
      </c>
      <c r="I114" s="180"/>
      <c r="J114" s="181">
        <f>ROUND(I114*H114,2)</f>
        <v>0</v>
      </c>
      <c r="K114" s="177" t="s">
        <v>134</v>
      </c>
      <c r="L114" s="41"/>
      <c r="M114" s="182" t="s">
        <v>19</v>
      </c>
      <c r="N114" s="183" t="s">
        <v>45</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135</v>
      </c>
      <c r="AT114" s="186" t="s">
        <v>130</v>
      </c>
      <c r="AU114" s="186" t="s">
        <v>90</v>
      </c>
      <c r="AY114" s="19" t="s">
        <v>127</v>
      </c>
      <c r="BE114" s="187">
        <f>IF(N114="základní",J114,0)</f>
        <v>0</v>
      </c>
      <c r="BF114" s="187">
        <f>IF(N114="snížená",J114,0)</f>
        <v>0</v>
      </c>
      <c r="BG114" s="187">
        <f>IF(N114="zákl. přenesená",J114,0)</f>
        <v>0</v>
      </c>
      <c r="BH114" s="187">
        <f>IF(N114="sníž. přenesená",J114,0)</f>
        <v>0</v>
      </c>
      <c r="BI114" s="187">
        <f>IF(N114="nulová",J114,0)</f>
        <v>0</v>
      </c>
      <c r="BJ114" s="19" t="s">
        <v>82</v>
      </c>
      <c r="BK114" s="187">
        <f>ROUND(I114*H114,2)</f>
        <v>0</v>
      </c>
      <c r="BL114" s="19" t="s">
        <v>135</v>
      </c>
      <c r="BM114" s="186" t="s">
        <v>695</v>
      </c>
    </row>
    <row r="115" spans="1:65" s="13" customFormat="1">
      <c r="B115" s="193"/>
      <c r="C115" s="194"/>
      <c r="D115" s="188" t="s">
        <v>142</v>
      </c>
      <c r="E115" s="195" t="s">
        <v>19</v>
      </c>
      <c r="F115" s="196" t="s">
        <v>672</v>
      </c>
      <c r="G115" s="194"/>
      <c r="H115" s="197">
        <v>567</v>
      </c>
      <c r="I115" s="198"/>
      <c r="J115" s="194"/>
      <c r="K115" s="194"/>
      <c r="L115" s="199"/>
      <c r="M115" s="200"/>
      <c r="N115" s="201"/>
      <c r="O115" s="201"/>
      <c r="P115" s="201"/>
      <c r="Q115" s="201"/>
      <c r="R115" s="201"/>
      <c r="S115" s="201"/>
      <c r="T115" s="202"/>
      <c r="AT115" s="203" t="s">
        <v>142</v>
      </c>
      <c r="AU115" s="203" t="s">
        <v>90</v>
      </c>
      <c r="AV115" s="13" t="s">
        <v>90</v>
      </c>
      <c r="AW115" s="13" t="s">
        <v>33</v>
      </c>
      <c r="AX115" s="13" t="s">
        <v>74</v>
      </c>
      <c r="AY115" s="203" t="s">
        <v>127</v>
      </c>
    </row>
    <row r="116" spans="1:65" s="14" customFormat="1">
      <c r="B116" s="204"/>
      <c r="C116" s="205"/>
      <c r="D116" s="188" t="s">
        <v>142</v>
      </c>
      <c r="E116" s="206" t="s">
        <v>19</v>
      </c>
      <c r="F116" s="207" t="s">
        <v>156</v>
      </c>
      <c r="G116" s="205"/>
      <c r="H116" s="208">
        <v>567</v>
      </c>
      <c r="I116" s="209"/>
      <c r="J116" s="205"/>
      <c r="K116" s="205"/>
      <c r="L116" s="210"/>
      <c r="M116" s="211"/>
      <c r="N116" s="212"/>
      <c r="O116" s="212"/>
      <c r="P116" s="212"/>
      <c r="Q116" s="212"/>
      <c r="R116" s="212"/>
      <c r="S116" s="212"/>
      <c r="T116" s="213"/>
      <c r="AT116" s="214" t="s">
        <v>142</v>
      </c>
      <c r="AU116" s="214" t="s">
        <v>90</v>
      </c>
      <c r="AV116" s="14" t="s">
        <v>135</v>
      </c>
      <c r="AW116" s="14" t="s">
        <v>33</v>
      </c>
      <c r="AX116" s="14" t="s">
        <v>82</v>
      </c>
      <c r="AY116" s="214" t="s">
        <v>127</v>
      </c>
    </row>
    <row r="117" spans="1:65" s="2" customFormat="1" ht="24.2" customHeight="1">
      <c r="A117" s="36"/>
      <c r="B117" s="37"/>
      <c r="C117" s="175" t="s">
        <v>178</v>
      </c>
      <c r="D117" s="175" t="s">
        <v>130</v>
      </c>
      <c r="E117" s="176" t="s">
        <v>696</v>
      </c>
      <c r="F117" s="177" t="s">
        <v>697</v>
      </c>
      <c r="G117" s="178" t="s">
        <v>133</v>
      </c>
      <c r="H117" s="179">
        <v>567</v>
      </c>
      <c r="I117" s="180"/>
      <c r="J117" s="181">
        <f>ROUND(I117*H117,2)</f>
        <v>0</v>
      </c>
      <c r="K117" s="177" t="s">
        <v>134</v>
      </c>
      <c r="L117" s="41"/>
      <c r="M117" s="182" t="s">
        <v>19</v>
      </c>
      <c r="N117" s="183" t="s">
        <v>45</v>
      </c>
      <c r="O117" s="66"/>
      <c r="P117" s="184">
        <f>O117*H117</f>
        <v>0</v>
      </c>
      <c r="Q117" s="184">
        <v>0</v>
      </c>
      <c r="R117" s="184">
        <f>Q117*H117</f>
        <v>0</v>
      </c>
      <c r="S117" s="184">
        <v>0</v>
      </c>
      <c r="T117" s="185">
        <f>S117*H117</f>
        <v>0</v>
      </c>
      <c r="U117" s="36"/>
      <c r="V117" s="36"/>
      <c r="W117" s="36"/>
      <c r="X117" s="36"/>
      <c r="Y117" s="36"/>
      <c r="Z117" s="36"/>
      <c r="AA117" s="36"/>
      <c r="AB117" s="36"/>
      <c r="AC117" s="36"/>
      <c r="AD117" s="36"/>
      <c r="AE117" s="36"/>
      <c r="AR117" s="186" t="s">
        <v>135</v>
      </c>
      <c r="AT117" s="186" t="s">
        <v>130</v>
      </c>
      <c r="AU117" s="186" t="s">
        <v>90</v>
      </c>
      <c r="AY117" s="19" t="s">
        <v>127</v>
      </c>
      <c r="BE117" s="187">
        <f>IF(N117="základní",J117,0)</f>
        <v>0</v>
      </c>
      <c r="BF117" s="187">
        <f>IF(N117="snížená",J117,0)</f>
        <v>0</v>
      </c>
      <c r="BG117" s="187">
        <f>IF(N117="zákl. přenesená",J117,0)</f>
        <v>0</v>
      </c>
      <c r="BH117" s="187">
        <f>IF(N117="sníž. přenesená",J117,0)</f>
        <v>0</v>
      </c>
      <c r="BI117" s="187">
        <f>IF(N117="nulová",J117,0)</f>
        <v>0</v>
      </c>
      <c r="BJ117" s="19" t="s">
        <v>82</v>
      </c>
      <c r="BK117" s="187">
        <f>ROUND(I117*H117,2)</f>
        <v>0</v>
      </c>
      <c r="BL117" s="19" t="s">
        <v>135</v>
      </c>
      <c r="BM117" s="186" t="s">
        <v>698</v>
      </c>
    </row>
    <row r="118" spans="1:65" s="2" customFormat="1" ht="58.5">
      <c r="A118" s="36"/>
      <c r="B118" s="37"/>
      <c r="C118" s="38"/>
      <c r="D118" s="188" t="s">
        <v>140</v>
      </c>
      <c r="E118" s="38"/>
      <c r="F118" s="189" t="s">
        <v>699</v>
      </c>
      <c r="G118" s="38"/>
      <c r="H118" s="38"/>
      <c r="I118" s="190"/>
      <c r="J118" s="38"/>
      <c r="K118" s="38"/>
      <c r="L118" s="41"/>
      <c r="M118" s="191"/>
      <c r="N118" s="192"/>
      <c r="O118" s="66"/>
      <c r="P118" s="66"/>
      <c r="Q118" s="66"/>
      <c r="R118" s="66"/>
      <c r="S118" s="66"/>
      <c r="T118" s="67"/>
      <c r="U118" s="36"/>
      <c r="V118" s="36"/>
      <c r="W118" s="36"/>
      <c r="X118" s="36"/>
      <c r="Y118" s="36"/>
      <c r="Z118" s="36"/>
      <c r="AA118" s="36"/>
      <c r="AB118" s="36"/>
      <c r="AC118" s="36"/>
      <c r="AD118" s="36"/>
      <c r="AE118" s="36"/>
      <c r="AT118" s="19" t="s">
        <v>140</v>
      </c>
      <c r="AU118" s="19" t="s">
        <v>90</v>
      </c>
    </row>
    <row r="119" spans="1:65" s="2" customFormat="1" ht="37.9" customHeight="1">
      <c r="A119" s="36"/>
      <c r="B119" s="37"/>
      <c r="C119" s="175" t="s">
        <v>184</v>
      </c>
      <c r="D119" s="175" t="s">
        <v>130</v>
      </c>
      <c r="E119" s="176" t="s">
        <v>700</v>
      </c>
      <c r="F119" s="177" t="s">
        <v>701</v>
      </c>
      <c r="G119" s="178" t="s">
        <v>133</v>
      </c>
      <c r="H119" s="179">
        <v>567</v>
      </c>
      <c r="I119" s="180"/>
      <c r="J119" s="181">
        <f>ROUND(I119*H119,2)</f>
        <v>0</v>
      </c>
      <c r="K119" s="177" t="s">
        <v>134</v>
      </c>
      <c r="L119" s="41"/>
      <c r="M119" s="182" t="s">
        <v>19</v>
      </c>
      <c r="N119" s="183" t="s">
        <v>45</v>
      </c>
      <c r="O119" s="66"/>
      <c r="P119" s="184">
        <f>O119*H119</f>
        <v>0</v>
      </c>
      <c r="Q119" s="184">
        <v>0.10362</v>
      </c>
      <c r="R119" s="184">
        <f>Q119*H119</f>
        <v>58.752540000000003</v>
      </c>
      <c r="S119" s="184">
        <v>0</v>
      </c>
      <c r="T119" s="185">
        <f>S119*H119</f>
        <v>0</v>
      </c>
      <c r="U119" s="36"/>
      <c r="V119" s="36"/>
      <c r="W119" s="36"/>
      <c r="X119" s="36"/>
      <c r="Y119" s="36"/>
      <c r="Z119" s="36"/>
      <c r="AA119" s="36"/>
      <c r="AB119" s="36"/>
      <c r="AC119" s="36"/>
      <c r="AD119" s="36"/>
      <c r="AE119" s="36"/>
      <c r="AR119" s="186" t="s">
        <v>135</v>
      </c>
      <c r="AT119" s="186" t="s">
        <v>130</v>
      </c>
      <c r="AU119" s="186" t="s">
        <v>90</v>
      </c>
      <c r="AY119" s="19" t="s">
        <v>127</v>
      </c>
      <c r="BE119" s="187">
        <f>IF(N119="základní",J119,0)</f>
        <v>0</v>
      </c>
      <c r="BF119" s="187">
        <f>IF(N119="snížená",J119,0)</f>
        <v>0</v>
      </c>
      <c r="BG119" s="187">
        <f>IF(N119="zákl. přenesená",J119,0)</f>
        <v>0</v>
      </c>
      <c r="BH119" s="187">
        <f>IF(N119="sníž. přenesená",J119,0)</f>
        <v>0</v>
      </c>
      <c r="BI119" s="187">
        <f>IF(N119="nulová",J119,0)</f>
        <v>0</v>
      </c>
      <c r="BJ119" s="19" t="s">
        <v>82</v>
      </c>
      <c r="BK119" s="187">
        <f>ROUND(I119*H119,2)</f>
        <v>0</v>
      </c>
      <c r="BL119" s="19" t="s">
        <v>135</v>
      </c>
      <c r="BM119" s="186" t="s">
        <v>702</v>
      </c>
    </row>
    <row r="120" spans="1:65" s="2" customFormat="1" ht="107.25">
      <c r="A120" s="36"/>
      <c r="B120" s="37"/>
      <c r="C120" s="38"/>
      <c r="D120" s="188" t="s">
        <v>140</v>
      </c>
      <c r="E120" s="38"/>
      <c r="F120" s="189" t="s">
        <v>620</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140</v>
      </c>
      <c r="AU120" s="19" t="s">
        <v>90</v>
      </c>
    </row>
    <row r="121" spans="1:65" s="13" customFormat="1">
      <c r="B121" s="193"/>
      <c r="C121" s="194"/>
      <c r="D121" s="188" t="s">
        <v>142</v>
      </c>
      <c r="E121" s="195" t="s">
        <v>19</v>
      </c>
      <c r="F121" s="196" t="s">
        <v>703</v>
      </c>
      <c r="G121" s="194"/>
      <c r="H121" s="197">
        <v>567</v>
      </c>
      <c r="I121" s="198"/>
      <c r="J121" s="194"/>
      <c r="K121" s="194"/>
      <c r="L121" s="199"/>
      <c r="M121" s="200"/>
      <c r="N121" s="201"/>
      <c r="O121" s="201"/>
      <c r="P121" s="201"/>
      <c r="Q121" s="201"/>
      <c r="R121" s="201"/>
      <c r="S121" s="201"/>
      <c r="T121" s="202"/>
      <c r="AT121" s="203" t="s">
        <v>142</v>
      </c>
      <c r="AU121" s="203" t="s">
        <v>90</v>
      </c>
      <c r="AV121" s="13" t="s">
        <v>90</v>
      </c>
      <c r="AW121" s="13" t="s">
        <v>33</v>
      </c>
      <c r="AX121" s="13" t="s">
        <v>82</v>
      </c>
      <c r="AY121" s="203" t="s">
        <v>127</v>
      </c>
    </row>
    <row r="122" spans="1:65" s="2" customFormat="1" ht="14.45" customHeight="1">
      <c r="A122" s="36"/>
      <c r="B122" s="37"/>
      <c r="C122" s="215" t="s">
        <v>189</v>
      </c>
      <c r="D122" s="215" t="s">
        <v>158</v>
      </c>
      <c r="E122" s="216" t="s">
        <v>704</v>
      </c>
      <c r="F122" s="217" t="s">
        <v>705</v>
      </c>
      <c r="G122" s="218" t="s">
        <v>133</v>
      </c>
      <c r="H122" s="219">
        <v>578.34</v>
      </c>
      <c r="I122" s="220"/>
      <c r="J122" s="221">
        <f>ROUND(I122*H122,2)</f>
        <v>0</v>
      </c>
      <c r="K122" s="217" t="s">
        <v>134</v>
      </c>
      <c r="L122" s="222"/>
      <c r="M122" s="223" t="s">
        <v>19</v>
      </c>
      <c r="N122" s="224" t="s">
        <v>45</v>
      </c>
      <c r="O122" s="66"/>
      <c r="P122" s="184">
        <f>O122*H122</f>
        <v>0</v>
      </c>
      <c r="Q122" s="184">
        <v>0.152</v>
      </c>
      <c r="R122" s="184">
        <f>Q122*H122</f>
        <v>87.907679999999999</v>
      </c>
      <c r="S122" s="184">
        <v>0</v>
      </c>
      <c r="T122" s="185">
        <f>S122*H122</f>
        <v>0</v>
      </c>
      <c r="U122" s="36"/>
      <c r="V122" s="36"/>
      <c r="W122" s="36"/>
      <c r="X122" s="36"/>
      <c r="Y122" s="36"/>
      <c r="Z122" s="36"/>
      <c r="AA122" s="36"/>
      <c r="AB122" s="36"/>
      <c r="AC122" s="36"/>
      <c r="AD122" s="36"/>
      <c r="AE122" s="36"/>
      <c r="AR122" s="186" t="s">
        <v>161</v>
      </c>
      <c r="AT122" s="186" t="s">
        <v>158</v>
      </c>
      <c r="AU122" s="186" t="s">
        <v>90</v>
      </c>
      <c r="AY122" s="19" t="s">
        <v>127</v>
      </c>
      <c r="BE122" s="187">
        <f>IF(N122="základní",J122,0)</f>
        <v>0</v>
      </c>
      <c r="BF122" s="187">
        <f>IF(N122="snížená",J122,0)</f>
        <v>0</v>
      </c>
      <c r="BG122" s="187">
        <f>IF(N122="zákl. přenesená",J122,0)</f>
        <v>0</v>
      </c>
      <c r="BH122" s="187">
        <f>IF(N122="sníž. přenesená",J122,0)</f>
        <v>0</v>
      </c>
      <c r="BI122" s="187">
        <f>IF(N122="nulová",J122,0)</f>
        <v>0</v>
      </c>
      <c r="BJ122" s="19" t="s">
        <v>82</v>
      </c>
      <c r="BK122" s="187">
        <f>ROUND(I122*H122,2)</f>
        <v>0</v>
      </c>
      <c r="BL122" s="19" t="s">
        <v>135</v>
      </c>
      <c r="BM122" s="186" t="s">
        <v>706</v>
      </c>
    </row>
    <row r="123" spans="1:65" s="13" customFormat="1">
      <c r="B123" s="193"/>
      <c r="C123" s="194"/>
      <c r="D123" s="188" t="s">
        <v>142</v>
      </c>
      <c r="E123" s="194"/>
      <c r="F123" s="196" t="s">
        <v>707</v>
      </c>
      <c r="G123" s="194"/>
      <c r="H123" s="197">
        <v>578.34</v>
      </c>
      <c r="I123" s="198"/>
      <c r="J123" s="194"/>
      <c r="K123" s="194"/>
      <c r="L123" s="199"/>
      <c r="M123" s="200"/>
      <c r="N123" s="201"/>
      <c r="O123" s="201"/>
      <c r="P123" s="201"/>
      <c r="Q123" s="201"/>
      <c r="R123" s="201"/>
      <c r="S123" s="201"/>
      <c r="T123" s="202"/>
      <c r="AT123" s="203" t="s">
        <v>142</v>
      </c>
      <c r="AU123" s="203" t="s">
        <v>90</v>
      </c>
      <c r="AV123" s="13" t="s">
        <v>90</v>
      </c>
      <c r="AW123" s="13" t="s">
        <v>4</v>
      </c>
      <c r="AX123" s="13" t="s">
        <v>82</v>
      </c>
      <c r="AY123" s="203" t="s">
        <v>127</v>
      </c>
    </row>
    <row r="124" spans="1:65" s="12" customFormat="1" ht="22.9" customHeight="1">
      <c r="B124" s="159"/>
      <c r="C124" s="160"/>
      <c r="D124" s="161" t="s">
        <v>73</v>
      </c>
      <c r="E124" s="173" t="s">
        <v>161</v>
      </c>
      <c r="F124" s="173" t="s">
        <v>625</v>
      </c>
      <c r="G124" s="160"/>
      <c r="H124" s="160"/>
      <c r="I124" s="163"/>
      <c r="J124" s="174">
        <f>BK124</f>
        <v>0</v>
      </c>
      <c r="K124" s="160"/>
      <c r="L124" s="165"/>
      <c r="M124" s="166"/>
      <c r="N124" s="167"/>
      <c r="O124" s="167"/>
      <c r="P124" s="168">
        <f>SUM(P125:P128)</f>
        <v>0</v>
      </c>
      <c r="Q124" s="167"/>
      <c r="R124" s="168">
        <f>SUM(R125:R128)</f>
        <v>2.5276800000000001</v>
      </c>
      <c r="S124" s="167"/>
      <c r="T124" s="169">
        <f>SUM(T125:T128)</f>
        <v>0</v>
      </c>
      <c r="AR124" s="170" t="s">
        <v>82</v>
      </c>
      <c r="AT124" s="171" t="s">
        <v>73</v>
      </c>
      <c r="AU124" s="171" t="s">
        <v>82</v>
      </c>
      <c r="AY124" s="170" t="s">
        <v>127</v>
      </c>
      <c r="BK124" s="172">
        <f>SUM(BK125:BK128)</f>
        <v>0</v>
      </c>
    </row>
    <row r="125" spans="1:65" s="2" customFormat="1" ht="14.45" customHeight="1">
      <c r="A125" s="36"/>
      <c r="B125" s="37"/>
      <c r="C125" s="175" t="s">
        <v>204</v>
      </c>
      <c r="D125" s="175" t="s">
        <v>130</v>
      </c>
      <c r="E125" s="176" t="s">
        <v>708</v>
      </c>
      <c r="F125" s="177" t="s">
        <v>709</v>
      </c>
      <c r="G125" s="178" t="s">
        <v>263</v>
      </c>
      <c r="H125" s="179">
        <v>1</v>
      </c>
      <c r="I125" s="180"/>
      <c r="J125" s="181">
        <f>ROUND(I125*H125,2)</f>
        <v>0</v>
      </c>
      <c r="K125" s="177" t="s">
        <v>134</v>
      </c>
      <c r="L125" s="41"/>
      <c r="M125" s="182" t="s">
        <v>19</v>
      </c>
      <c r="N125" s="183" t="s">
        <v>45</v>
      </c>
      <c r="O125" s="66"/>
      <c r="P125" s="184">
        <f>O125*H125</f>
        <v>0</v>
      </c>
      <c r="Q125" s="184">
        <v>0.42368</v>
      </c>
      <c r="R125" s="184">
        <f>Q125*H125</f>
        <v>0.42368</v>
      </c>
      <c r="S125" s="184">
        <v>0</v>
      </c>
      <c r="T125" s="185">
        <f>S125*H125</f>
        <v>0</v>
      </c>
      <c r="U125" s="36"/>
      <c r="V125" s="36"/>
      <c r="W125" s="36"/>
      <c r="X125" s="36"/>
      <c r="Y125" s="36"/>
      <c r="Z125" s="36"/>
      <c r="AA125" s="36"/>
      <c r="AB125" s="36"/>
      <c r="AC125" s="36"/>
      <c r="AD125" s="36"/>
      <c r="AE125" s="36"/>
      <c r="AR125" s="186" t="s">
        <v>135</v>
      </c>
      <c r="AT125" s="186" t="s">
        <v>130</v>
      </c>
      <c r="AU125" s="186" t="s">
        <v>90</v>
      </c>
      <c r="AY125" s="19" t="s">
        <v>127</v>
      </c>
      <c r="BE125" s="187">
        <f>IF(N125="základní",J125,0)</f>
        <v>0</v>
      </c>
      <c r="BF125" s="187">
        <f>IF(N125="snížená",J125,0)</f>
        <v>0</v>
      </c>
      <c r="BG125" s="187">
        <f>IF(N125="zákl. přenesená",J125,0)</f>
        <v>0</v>
      </c>
      <c r="BH125" s="187">
        <f>IF(N125="sníž. přenesená",J125,0)</f>
        <v>0</v>
      </c>
      <c r="BI125" s="187">
        <f>IF(N125="nulová",J125,0)</f>
        <v>0</v>
      </c>
      <c r="BJ125" s="19" t="s">
        <v>82</v>
      </c>
      <c r="BK125" s="187">
        <f>ROUND(I125*H125,2)</f>
        <v>0</v>
      </c>
      <c r="BL125" s="19" t="s">
        <v>135</v>
      </c>
      <c r="BM125" s="186" t="s">
        <v>710</v>
      </c>
    </row>
    <row r="126" spans="1:65" s="2" customFormat="1" ht="97.5">
      <c r="A126" s="36"/>
      <c r="B126" s="37"/>
      <c r="C126" s="38"/>
      <c r="D126" s="188" t="s">
        <v>140</v>
      </c>
      <c r="E126" s="38"/>
      <c r="F126" s="189" t="s">
        <v>629</v>
      </c>
      <c r="G126" s="38"/>
      <c r="H126" s="38"/>
      <c r="I126" s="190"/>
      <c r="J126" s="38"/>
      <c r="K126" s="38"/>
      <c r="L126" s="41"/>
      <c r="M126" s="191"/>
      <c r="N126" s="192"/>
      <c r="O126" s="66"/>
      <c r="P126" s="66"/>
      <c r="Q126" s="66"/>
      <c r="R126" s="66"/>
      <c r="S126" s="66"/>
      <c r="T126" s="67"/>
      <c r="U126" s="36"/>
      <c r="V126" s="36"/>
      <c r="W126" s="36"/>
      <c r="X126" s="36"/>
      <c r="Y126" s="36"/>
      <c r="Z126" s="36"/>
      <c r="AA126" s="36"/>
      <c r="AB126" s="36"/>
      <c r="AC126" s="36"/>
      <c r="AD126" s="36"/>
      <c r="AE126" s="36"/>
      <c r="AT126" s="19" t="s">
        <v>140</v>
      </c>
      <c r="AU126" s="19" t="s">
        <v>90</v>
      </c>
    </row>
    <row r="127" spans="1:65" s="2" customFormat="1" ht="14.45" customHeight="1">
      <c r="A127" s="36"/>
      <c r="B127" s="37"/>
      <c r="C127" s="175" t="s">
        <v>210</v>
      </c>
      <c r="D127" s="175" t="s">
        <v>130</v>
      </c>
      <c r="E127" s="176" t="s">
        <v>711</v>
      </c>
      <c r="F127" s="177" t="s">
        <v>712</v>
      </c>
      <c r="G127" s="178" t="s">
        <v>263</v>
      </c>
      <c r="H127" s="179">
        <v>5</v>
      </c>
      <c r="I127" s="180"/>
      <c r="J127" s="181">
        <f>ROUND(I127*H127,2)</f>
        <v>0</v>
      </c>
      <c r="K127" s="177" t="s">
        <v>134</v>
      </c>
      <c r="L127" s="41"/>
      <c r="M127" s="182" t="s">
        <v>19</v>
      </c>
      <c r="N127" s="183" t="s">
        <v>45</v>
      </c>
      <c r="O127" s="66"/>
      <c r="P127" s="184">
        <f>O127*H127</f>
        <v>0</v>
      </c>
      <c r="Q127" s="184">
        <v>0.42080000000000001</v>
      </c>
      <c r="R127" s="184">
        <f>Q127*H127</f>
        <v>2.1040000000000001</v>
      </c>
      <c r="S127" s="184">
        <v>0</v>
      </c>
      <c r="T127" s="185">
        <f>S127*H127</f>
        <v>0</v>
      </c>
      <c r="U127" s="36"/>
      <c r="V127" s="36"/>
      <c r="W127" s="36"/>
      <c r="X127" s="36"/>
      <c r="Y127" s="36"/>
      <c r="Z127" s="36"/>
      <c r="AA127" s="36"/>
      <c r="AB127" s="36"/>
      <c r="AC127" s="36"/>
      <c r="AD127" s="36"/>
      <c r="AE127" s="36"/>
      <c r="AR127" s="186" t="s">
        <v>135</v>
      </c>
      <c r="AT127" s="186" t="s">
        <v>130</v>
      </c>
      <c r="AU127" s="186" t="s">
        <v>90</v>
      </c>
      <c r="AY127" s="19" t="s">
        <v>127</v>
      </c>
      <c r="BE127" s="187">
        <f>IF(N127="základní",J127,0)</f>
        <v>0</v>
      </c>
      <c r="BF127" s="187">
        <f>IF(N127="snížená",J127,0)</f>
        <v>0</v>
      </c>
      <c r="BG127" s="187">
        <f>IF(N127="zákl. přenesená",J127,0)</f>
        <v>0</v>
      </c>
      <c r="BH127" s="187">
        <f>IF(N127="sníž. přenesená",J127,0)</f>
        <v>0</v>
      </c>
      <c r="BI127" s="187">
        <f>IF(N127="nulová",J127,0)</f>
        <v>0</v>
      </c>
      <c r="BJ127" s="19" t="s">
        <v>82</v>
      </c>
      <c r="BK127" s="187">
        <f>ROUND(I127*H127,2)</f>
        <v>0</v>
      </c>
      <c r="BL127" s="19" t="s">
        <v>135</v>
      </c>
      <c r="BM127" s="186" t="s">
        <v>713</v>
      </c>
    </row>
    <row r="128" spans="1:65" s="2" customFormat="1" ht="97.5">
      <c r="A128" s="36"/>
      <c r="B128" s="37"/>
      <c r="C128" s="38"/>
      <c r="D128" s="188" t="s">
        <v>140</v>
      </c>
      <c r="E128" s="38"/>
      <c r="F128" s="189" t="s">
        <v>629</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140</v>
      </c>
      <c r="AU128" s="19" t="s">
        <v>90</v>
      </c>
    </row>
    <row r="129" spans="1:65" s="12" customFormat="1" ht="22.9" customHeight="1">
      <c r="B129" s="159"/>
      <c r="C129" s="160"/>
      <c r="D129" s="161" t="s">
        <v>73</v>
      </c>
      <c r="E129" s="173" t="s">
        <v>178</v>
      </c>
      <c r="F129" s="173" t="s">
        <v>322</v>
      </c>
      <c r="G129" s="160"/>
      <c r="H129" s="160"/>
      <c r="I129" s="163"/>
      <c r="J129" s="174">
        <f>BK129</f>
        <v>0</v>
      </c>
      <c r="K129" s="160"/>
      <c r="L129" s="165"/>
      <c r="M129" s="166"/>
      <c r="N129" s="167"/>
      <c r="O129" s="167"/>
      <c r="P129" s="168">
        <f>SUM(P130:P134)</f>
        <v>0</v>
      </c>
      <c r="Q129" s="167"/>
      <c r="R129" s="168">
        <f>SUM(R130:R134)</f>
        <v>1.6628157000000001</v>
      </c>
      <c r="S129" s="167"/>
      <c r="T129" s="169">
        <f>SUM(T130:T134)</f>
        <v>0</v>
      </c>
      <c r="AR129" s="170" t="s">
        <v>82</v>
      </c>
      <c r="AT129" s="171" t="s">
        <v>73</v>
      </c>
      <c r="AU129" s="171" t="s">
        <v>82</v>
      </c>
      <c r="AY129" s="170" t="s">
        <v>127</v>
      </c>
      <c r="BK129" s="172">
        <f>SUM(BK130:BK134)</f>
        <v>0</v>
      </c>
    </row>
    <row r="130" spans="1:65" s="2" customFormat="1" ht="24.2" customHeight="1">
      <c r="A130" s="36"/>
      <c r="B130" s="37"/>
      <c r="C130" s="175" t="s">
        <v>216</v>
      </c>
      <c r="D130" s="175" t="s">
        <v>130</v>
      </c>
      <c r="E130" s="176" t="s">
        <v>714</v>
      </c>
      <c r="F130" s="177" t="s">
        <v>715</v>
      </c>
      <c r="G130" s="178" t="s">
        <v>151</v>
      </c>
      <c r="H130" s="179">
        <v>7</v>
      </c>
      <c r="I130" s="180"/>
      <c r="J130" s="181">
        <f>ROUND(I130*H130,2)</f>
        <v>0</v>
      </c>
      <c r="K130" s="177" t="s">
        <v>134</v>
      </c>
      <c r="L130" s="41"/>
      <c r="M130" s="182" t="s">
        <v>19</v>
      </c>
      <c r="N130" s="183" t="s">
        <v>45</v>
      </c>
      <c r="O130" s="66"/>
      <c r="P130" s="184">
        <f>O130*H130</f>
        <v>0</v>
      </c>
      <c r="Q130" s="184">
        <v>0.15540000000000001</v>
      </c>
      <c r="R130" s="184">
        <f>Q130*H130</f>
        <v>1.0878000000000001</v>
      </c>
      <c r="S130" s="184">
        <v>0</v>
      </c>
      <c r="T130" s="185">
        <f>S130*H130</f>
        <v>0</v>
      </c>
      <c r="U130" s="36"/>
      <c r="V130" s="36"/>
      <c r="W130" s="36"/>
      <c r="X130" s="36"/>
      <c r="Y130" s="36"/>
      <c r="Z130" s="36"/>
      <c r="AA130" s="36"/>
      <c r="AB130" s="36"/>
      <c r="AC130" s="36"/>
      <c r="AD130" s="36"/>
      <c r="AE130" s="36"/>
      <c r="AR130" s="186" t="s">
        <v>135</v>
      </c>
      <c r="AT130" s="186" t="s">
        <v>130</v>
      </c>
      <c r="AU130" s="186" t="s">
        <v>90</v>
      </c>
      <c r="AY130" s="19" t="s">
        <v>127</v>
      </c>
      <c r="BE130" s="187">
        <f>IF(N130="základní",J130,0)</f>
        <v>0</v>
      </c>
      <c r="BF130" s="187">
        <f>IF(N130="snížená",J130,0)</f>
        <v>0</v>
      </c>
      <c r="BG130" s="187">
        <f>IF(N130="zákl. přenesená",J130,0)</f>
        <v>0</v>
      </c>
      <c r="BH130" s="187">
        <f>IF(N130="sníž. přenesená",J130,0)</f>
        <v>0</v>
      </c>
      <c r="BI130" s="187">
        <f>IF(N130="nulová",J130,0)</f>
        <v>0</v>
      </c>
      <c r="BJ130" s="19" t="s">
        <v>82</v>
      </c>
      <c r="BK130" s="187">
        <f>ROUND(I130*H130,2)</f>
        <v>0</v>
      </c>
      <c r="BL130" s="19" t="s">
        <v>135</v>
      </c>
      <c r="BM130" s="186" t="s">
        <v>716</v>
      </c>
    </row>
    <row r="131" spans="1:65" s="2" customFormat="1" ht="87.75">
      <c r="A131" s="36"/>
      <c r="B131" s="37"/>
      <c r="C131" s="38"/>
      <c r="D131" s="188" t="s">
        <v>140</v>
      </c>
      <c r="E131" s="38"/>
      <c r="F131" s="189" t="s">
        <v>717</v>
      </c>
      <c r="G131" s="38"/>
      <c r="H131" s="38"/>
      <c r="I131" s="190"/>
      <c r="J131" s="38"/>
      <c r="K131" s="38"/>
      <c r="L131" s="41"/>
      <c r="M131" s="191"/>
      <c r="N131" s="192"/>
      <c r="O131" s="66"/>
      <c r="P131" s="66"/>
      <c r="Q131" s="66"/>
      <c r="R131" s="66"/>
      <c r="S131" s="66"/>
      <c r="T131" s="67"/>
      <c r="U131" s="36"/>
      <c r="V131" s="36"/>
      <c r="W131" s="36"/>
      <c r="X131" s="36"/>
      <c r="Y131" s="36"/>
      <c r="Z131" s="36"/>
      <c r="AA131" s="36"/>
      <c r="AB131" s="36"/>
      <c r="AC131" s="36"/>
      <c r="AD131" s="36"/>
      <c r="AE131" s="36"/>
      <c r="AT131" s="19" t="s">
        <v>140</v>
      </c>
      <c r="AU131" s="19" t="s">
        <v>90</v>
      </c>
    </row>
    <row r="132" spans="1:65" s="2" customFormat="1" ht="14.45" customHeight="1">
      <c r="A132" s="36"/>
      <c r="B132" s="37"/>
      <c r="C132" s="215" t="s">
        <v>8</v>
      </c>
      <c r="D132" s="215" t="s">
        <v>158</v>
      </c>
      <c r="E132" s="216" t="s">
        <v>718</v>
      </c>
      <c r="F132" s="217" t="s">
        <v>719</v>
      </c>
      <c r="G132" s="218" t="s">
        <v>151</v>
      </c>
      <c r="H132" s="219">
        <v>7</v>
      </c>
      <c r="I132" s="220"/>
      <c r="J132" s="221">
        <f>ROUND(I132*H132,2)</f>
        <v>0</v>
      </c>
      <c r="K132" s="217" t="s">
        <v>134</v>
      </c>
      <c r="L132" s="222"/>
      <c r="M132" s="223" t="s">
        <v>19</v>
      </c>
      <c r="N132" s="224" t="s">
        <v>45</v>
      </c>
      <c r="O132" s="66"/>
      <c r="P132" s="184">
        <f>O132*H132</f>
        <v>0</v>
      </c>
      <c r="Q132" s="184">
        <v>4.8300000000000003E-2</v>
      </c>
      <c r="R132" s="184">
        <f>Q132*H132</f>
        <v>0.33810000000000001</v>
      </c>
      <c r="S132" s="184">
        <v>0</v>
      </c>
      <c r="T132" s="185">
        <f>S132*H132</f>
        <v>0</v>
      </c>
      <c r="U132" s="36"/>
      <c r="V132" s="36"/>
      <c r="W132" s="36"/>
      <c r="X132" s="36"/>
      <c r="Y132" s="36"/>
      <c r="Z132" s="36"/>
      <c r="AA132" s="36"/>
      <c r="AB132" s="36"/>
      <c r="AC132" s="36"/>
      <c r="AD132" s="36"/>
      <c r="AE132" s="36"/>
      <c r="AR132" s="186" t="s">
        <v>161</v>
      </c>
      <c r="AT132" s="186" t="s">
        <v>158</v>
      </c>
      <c r="AU132" s="186" t="s">
        <v>90</v>
      </c>
      <c r="AY132" s="19" t="s">
        <v>127</v>
      </c>
      <c r="BE132" s="187">
        <f>IF(N132="základní",J132,0)</f>
        <v>0</v>
      </c>
      <c r="BF132" s="187">
        <f>IF(N132="snížená",J132,0)</f>
        <v>0</v>
      </c>
      <c r="BG132" s="187">
        <f>IF(N132="zákl. přenesená",J132,0)</f>
        <v>0</v>
      </c>
      <c r="BH132" s="187">
        <f>IF(N132="sníž. přenesená",J132,0)</f>
        <v>0</v>
      </c>
      <c r="BI132" s="187">
        <f>IF(N132="nulová",J132,0)</f>
        <v>0</v>
      </c>
      <c r="BJ132" s="19" t="s">
        <v>82</v>
      </c>
      <c r="BK132" s="187">
        <f>ROUND(I132*H132,2)</f>
        <v>0</v>
      </c>
      <c r="BL132" s="19" t="s">
        <v>135</v>
      </c>
      <c r="BM132" s="186" t="s">
        <v>720</v>
      </c>
    </row>
    <row r="133" spans="1:65" s="2" customFormat="1" ht="14.45" customHeight="1">
      <c r="A133" s="36"/>
      <c r="B133" s="37"/>
      <c r="C133" s="175" t="s">
        <v>228</v>
      </c>
      <c r="D133" s="175" t="s">
        <v>130</v>
      </c>
      <c r="E133" s="176" t="s">
        <v>638</v>
      </c>
      <c r="F133" s="177" t="s">
        <v>639</v>
      </c>
      <c r="G133" s="178" t="s">
        <v>583</v>
      </c>
      <c r="H133" s="179">
        <v>0.105</v>
      </c>
      <c r="I133" s="180"/>
      <c r="J133" s="181">
        <f>ROUND(I133*H133,2)</f>
        <v>0</v>
      </c>
      <c r="K133" s="177" t="s">
        <v>134</v>
      </c>
      <c r="L133" s="41"/>
      <c r="M133" s="182" t="s">
        <v>19</v>
      </c>
      <c r="N133" s="183" t="s">
        <v>45</v>
      </c>
      <c r="O133" s="66"/>
      <c r="P133" s="184">
        <f>O133*H133</f>
        <v>0</v>
      </c>
      <c r="Q133" s="184">
        <v>2.2563399999999998</v>
      </c>
      <c r="R133" s="184">
        <f>Q133*H133</f>
        <v>0.23691569999999998</v>
      </c>
      <c r="S133" s="184">
        <v>0</v>
      </c>
      <c r="T133" s="185">
        <f>S133*H133</f>
        <v>0</v>
      </c>
      <c r="U133" s="36"/>
      <c r="V133" s="36"/>
      <c r="W133" s="36"/>
      <c r="X133" s="36"/>
      <c r="Y133" s="36"/>
      <c r="Z133" s="36"/>
      <c r="AA133" s="36"/>
      <c r="AB133" s="36"/>
      <c r="AC133" s="36"/>
      <c r="AD133" s="36"/>
      <c r="AE133" s="36"/>
      <c r="AR133" s="186" t="s">
        <v>135</v>
      </c>
      <c r="AT133" s="186" t="s">
        <v>130</v>
      </c>
      <c r="AU133" s="186" t="s">
        <v>90</v>
      </c>
      <c r="AY133" s="19" t="s">
        <v>127</v>
      </c>
      <c r="BE133" s="187">
        <f>IF(N133="základní",J133,0)</f>
        <v>0</v>
      </c>
      <c r="BF133" s="187">
        <f>IF(N133="snížená",J133,0)</f>
        <v>0</v>
      </c>
      <c r="BG133" s="187">
        <f>IF(N133="zákl. přenesená",J133,0)</f>
        <v>0</v>
      </c>
      <c r="BH133" s="187">
        <f>IF(N133="sníž. přenesená",J133,0)</f>
        <v>0</v>
      </c>
      <c r="BI133" s="187">
        <f>IF(N133="nulová",J133,0)</f>
        <v>0</v>
      </c>
      <c r="BJ133" s="19" t="s">
        <v>82</v>
      </c>
      <c r="BK133" s="187">
        <f>ROUND(I133*H133,2)</f>
        <v>0</v>
      </c>
      <c r="BL133" s="19" t="s">
        <v>135</v>
      </c>
      <c r="BM133" s="186" t="s">
        <v>721</v>
      </c>
    </row>
    <row r="134" spans="1:65" s="13" customFormat="1">
      <c r="B134" s="193"/>
      <c r="C134" s="194"/>
      <c r="D134" s="188" t="s">
        <v>142</v>
      </c>
      <c r="E134" s="195" t="s">
        <v>19</v>
      </c>
      <c r="F134" s="196" t="s">
        <v>722</v>
      </c>
      <c r="G134" s="194"/>
      <c r="H134" s="197">
        <v>0.105</v>
      </c>
      <c r="I134" s="198"/>
      <c r="J134" s="194"/>
      <c r="K134" s="194"/>
      <c r="L134" s="199"/>
      <c r="M134" s="200"/>
      <c r="N134" s="201"/>
      <c r="O134" s="201"/>
      <c r="P134" s="201"/>
      <c r="Q134" s="201"/>
      <c r="R134" s="201"/>
      <c r="S134" s="201"/>
      <c r="T134" s="202"/>
      <c r="AT134" s="203" t="s">
        <v>142</v>
      </c>
      <c r="AU134" s="203" t="s">
        <v>90</v>
      </c>
      <c r="AV134" s="13" t="s">
        <v>90</v>
      </c>
      <c r="AW134" s="13" t="s">
        <v>33</v>
      </c>
      <c r="AX134" s="13" t="s">
        <v>82</v>
      </c>
      <c r="AY134" s="203" t="s">
        <v>127</v>
      </c>
    </row>
    <row r="135" spans="1:65" s="12" customFormat="1" ht="22.9" customHeight="1">
      <c r="B135" s="159"/>
      <c r="C135" s="160"/>
      <c r="D135" s="161" t="s">
        <v>73</v>
      </c>
      <c r="E135" s="173" t="s">
        <v>383</v>
      </c>
      <c r="F135" s="173" t="s">
        <v>384</v>
      </c>
      <c r="G135" s="160"/>
      <c r="H135" s="160"/>
      <c r="I135" s="163"/>
      <c r="J135" s="174">
        <f>BK135</f>
        <v>0</v>
      </c>
      <c r="K135" s="160"/>
      <c r="L135" s="165"/>
      <c r="M135" s="166"/>
      <c r="N135" s="167"/>
      <c r="O135" s="167"/>
      <c r="P135" s="168">
        <f>SUM(P136:P142)</f>
        <v>0</v>
      </c>
      <c r="Q135" s="167"/>
      <c r="R135" s="168">
        <f>SUM(R136:R142)</f>
        <v>0</v>
      </c>
      <c r="S135" s="167"/>
      <c r="T135" s="169">
        <f>SUM(T136:T142)</f>
        <v>0</v>
      </c>
      <c r="AR135" s="170" t="s">
        <v>82</v>
      </c>
      <c r="AT135" s="171" t="s">
        <v>73</v>
      </c>
      <c r="AU135" s="171" t="s">
        <v>82</v>
      </c>
      <c r="AY135" s="170" t="s">
        <v>127</v>
      </c>
      <c r="BK135" s="172">
        <f>SUM(BK136:BK142)</f>
        <v>0</v>
      </c>
    </row>
    <row r="136" spans="1:65" s="2" customFormat="1" ht="24.2" customHeight="1">
      <c r="A136" s="36"/>
      <c r="B136" s="37"/>
      <c r="C136" s="175" t="s">
        <v>233</v>
      </c>
      <c r="D136" s="175" t="s">
        <v>130</v>
      </c>
      <c r="E136" s="176" t="s">
        <v>646</v>
      </c>
      <c r="F136" s="177" t="s">
        <v>647</v>
      </c>
      <c r="G136" s="178" t="s">
        <v>388</v>
      </c>
      <c r="H136" s="179">
        <v>167.26499999999999</v>
      </c>
      <c r="I136" s="180"/>
      <c r="J136" s="181">
        <f>ROUND(I136*H136,2)</f>
        <v>0</v>
      </c>
      <c r="K136" s="177" t="s">
        <v>134</v>
      </c>
      <c r="L136" s="41"/>
      <c r="M136" s="182" t="s">
        <v>19</v>
      </c>
      <c r="N136" s="183" t="s">
        <v>45</v>
      </c>
      <c r="O136" s="66"/>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135</v>
      </c>
      <c r="AT136" s="186" t="s">
        <v>130</v>
      </c>
      <c r="AU136" s="186" t="s">
        <v>90</v>
      </c>
      <c r="AY136" s="19" t="s">
        <v>127</v>
      </c>
      <c r="BE136" s="187">
        <f>IF(N136="základní",J136,0)</f>
        <v>0</v>
      </c>
      <c r="BF136" s="187">
        <f>IF(N136="snížená",J136,0)</f>
        <v>0</v>
      </c>
      <c r="BG136" s="187">
        <f>IF(N136="zákl. přenesená",J136,0)</f>
        <v>0</v>
      </c>
      <c r="BH136" s="187">
        <f>IF(N136="sníž. přenesená",J136,0)</f>
        <v>0</v>
      </c>
      <c r="BI136" s="187">
        <f>IF(N136="nulová",J136,0)</f>
        <v>0</v>
      </c>
      <c r="BJ136" s="19" t="s">
        <v>82</v>
      </c>
      <c r="BK136" s="187">
        <f>ROUND(I136*H136,2)</f>
        <v>0</v>
      </c>
      <c r="BL136" s="19" t="s">
        <v>135</v>
      </c>
      <c r="BM136" s="186" t="s">
        <v>723</v>
      </c>
    </row>
    <row r="137" spans="1:65" s="2" customFormat="1" ht="78">
      <c r="A137" s="36"/>
      <c r="B137" s="37"/>
      <c r="C137" s="38"/>
      <c r="D137" s="188" t="s">
        <v>140</v>
      </c>
      <c r="E137" s="38"/>
      <c r="F137" s="189" t="s">
        <v>649</v>
      </c>
      <c r="G137" s="38"/>
      <c r="H137" s="38"/>
      <c r="I137" s="190"/>
      <c r="J137" s="38"/>
      <c r="K137" s="38"/>
      <c r="L137" s="41"/>
      <c r="M137" s="191"/>
      <c r="N137" s="192"/>
      <c r="O137" s="66"/>
      <c r="P137" s="66"/>
      <c r="Q137" s="66"/>
      <c r="R137" s="66"/>
      <c r="S137" s="66"/>
      <c r="T137" s="67"/>
      <c r="U137" s="36"/>
      <c r="V137" s="36"/>
      <c r="W137" s="36"/>
      <c r="X137" s="36"/>
      <c r="Y137" s="36"/>
      <c r="Z137" s="36"/>
      <c r="AA137" s="36"/>
      <c r="AB137" s="36"/>
      <c r="AC137" s="36"/>
      <c r="AD137" s="36"/>
      <c r="AE137" s="36"/>
      <c r="AT137" s="19" t="s">
        <v>140</v>
      </c>
      <c r="AU137" s="19" t="s">
        <v>90</v>
      </c>
    </row>
    <row r="138" spans="1:65" s="2" customFormat="1" ht="24.2" customHeight="1">
      <c r="A138" s="36"/>
      <c r="B138" s="37"/>
      <c r="C138" s="175" t="s">
        <v>238</v>
      </c>
      <c r="D138" s="175" t="s">
        <v>130</v>
      </c>
      <c r="E138" s="176" t="s">
        <v>650</v>
      </c>
      <c r="F138" s="177" t="s">
        <v>651</v>
      </c>
      <c r="G138" s="178" t="s">
        <v>388</v>
      </c>
      <c r="H138" s="179">
        <v>1505.385</v>
      </c>
      <c r="I138" s="180"/>
      <c r="J138" s="181">
        <f>ROUND(I138*H138,2)</f>
        <v>0</v>
      </c>
      <c r="K138" s="177" t="s">
        <v>134</v>
      </c>
      <c r="L138" s="41"/>
      <c r="M138" s="182" t="s">
        <v>19</v>
      </c>
      <c r="N138" s="183" t="s">
        <v>45</v>
      </c>
      <c r="O138" s="66"/>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135</v>
      </c>
      <c r="AT138" s="186" t="s">
        <v>130</v>
      </c>
      <c r="AU138" s="186" t="s">
        <v>90</v>
      </c>
      <c r="AY138" s="19" t="s">
        <v>127</v>
      </c>
      <c r="BE138" s="187">
        <f>IF(N138="základní",J138,0)</f>
        <v>0</v>
      </c>
      <c r="BF138" s="187">
        <f>IF(N138="snížená",J138,0)</f>
        <v>0</v>
      </c>
      <c r="BG138" s="187">
        <f>IF(N138="zákl. přenesená",J138,0)</f>
        <v>0</v>
      </c>
      <c r="BH138" s="187">
        <f>IF(N138="sníž. přenesená",J138,0)</f>
        <v>0</v>
      </c>
      <c r="BI138" s="187">
        <f>IF(N138="nulová",J138,0)</f>
        <v>0</v>
      </c>
      <c r="BJ138" s="19" t="s">
        <v>82</v>
      </c>
      <c r="BK138" s="187">
        <f>ROUND(I138*H138,2)</f>
        <v>0</v>
      </c>
      <c r="BL138" s="19" t="s">
        <v>135</v>
      </c>
      <c r="BM138" s="186" t="s">
        <v>724</v>
      </c>
    </row>
    <row r="139" spans="1:65" s="2" customFormat="1" ht="78">
      <c r="A139" s="36"/>
      <c r="B139" s="37"/>
      <c r="C139" s="38"/>
      <c r="D139" s="188" t="s">
        <v>140</v>
      </c>
      <c r="E139" s="38"/>
      <c r="F139" s="189" t="s">
        <v>649</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140</v>
      </c>
      <c r="AU139" s="19" t="s">
        <v>90</v>
      </c>
    </row>
    <row r="140" spans="1:65" s="13" customFormat="1">
      <c r="B140" s="193"/>
      <c r="C140" s="194"/>
      <c r="D140" s="188" t="s">
        <v>142</v>
      </c>
      <c r="E140" s="194"/>
      <c r="F140" s="196" t="s">
        <v>725</v>
      </c>
      <c r="G140" s="194"/>
      <c r="H140" s="197">
        <v>1505.385</v>
      </c>
      <c r="I140" s="198"/>
      <c r="J140" s="194"/>
      <c r="K140" s="194"/>
      <c r="L140" s="199"/>
      <c r="M140" s="200"/>
      <c r="N140" s="201"/>
      <c r="O140" s="201"/>
      <c r="P140" s="201"/>
      <c r="Q140" s="201"/>
      <c r="R140" s="201"/>
      <c r="S140" s="201"/>
      <c r="T140" s="202"/>
      <c r="AT140" s="203" t="s">
        <v>142</v>
      </c>
      <c r="AU140" s="203" t="s">
        <v>90</v>
      </c>
      <c r="AV140" s="13" t="s">
        <v>90</v>
      </c>
      <c r="AW140" s="13" t="s">
        <v>4</v>
      </c>
      <c r="AX140" s="13" t="s">
        <v>82</v>
      </c>
      <c r="AY140" s="203" t="s">
        <v>127</v>
      </c>
    </row>
    <row r="141" spans="1:65" s="2" customFormat="1" ht="24.2" customHeight="1">
      <c r="A141" s="36"/>
      <c r="B141" s="37"/>
      <c r="C141" s="175" t="s">
        <v>242</v>
      </c>
      <c r="D141" s="175" t="s">
        <v>130</v>
      </c>
      <c r="E141" s="176" t="s">
        <v>658</v>
      </c>
      <c r="F141" s="177" t="s">
        <v>659</v>
      </c>
      <c r="G141" s="178" t="s">
        <v>388</v>
      </c>
      <c r="H141" s="179">
        <v>167.26499999999999</v>
      </c>
      <c r="I141" s="180"/>
      <c r="J141" s="181">
        <f>ROUND(I141*H141,2)</f>
        <v>0</v>
      </c>
      <c r="K141" s="177" t="s">
        <v>134</v>
      </c>
      <c r="L141" s="41"/>
      <c r="M141" s="182" t="s">
        <v>19</v>
      </c>
      <c r="N141" s="183" t="s">
        <v>45</v>
      </c>
      <c r="O141" s="66"/>
      <c r="P141" s="184">
        <f>O141*H141</f>
        <v>0</v>
      </c>
      <c r="Q141" s="184">
        <v>0</v>
      </c>
      <c r="R141" s="184">
        <f>Q141*H141</f>
        <v>0</v>
      </c>
      <c r="S141" s="184">
        <v>0</v>
      </c>
      <c r="T141" s="185">
        <f>S141*H141</f>
        <v>0</v>
      </c>
      <c r="U141" s="36"/>
      <c r="V141" s="36"/>
      <c r="W141" s="36"/>
      <c r="X141" s="36"/>
      <c r="Y141" s="36"/>
      <c r="Z141" s="36"/>
      <c r="AA141" s="36"/>
      <c r="AB141" s="36"/>
      <c r="AC141" s="36"/>
      <c r="AD141" s="36"/>
      <c r="AE141" s="36"/>
      <c r="AR141" s="186" t="s">
        <v>135</v>
      </c>
      <c r="AT141" s="186" t="s">
        <v>130</v>
      </c>
      <c r="AU141" s="186" t="s">
        <v>90</v>
      </c>
      <c r="AY141" s="19" t="s">
        <v>127</v>
      </c>
      <c r="BE141" s="187">
        <f>IF(N141="základní",J141,0)</f>
        <v>0</v>
      </c>
      <c r="BF141" s="187">
        <f>IF(N141="snížená",J141,0)</f>
        <v>0</v>
      </c>
      <c r="BG141" s="187">
        <f>IF(N141="zákl. přenesená",J141,0)</f>
        <v>0</v>
      </c>
      <c r="BH141" s="187">
        <f>IF(N141="sníž. přenesená",J141,0)</f>
        <v>0</v>
      </c>
      <c r="BI141" s="187">
        <f>IF(N141="nulová",J141,0)</f>
        <v>0</v>
      </c>
      <c r="BJ141" s="19" t="s">
        <v>82</v>
      </c>
      <c r="BK141" s="187">
        <f>ROUND(I141*H141,2)</f>
        <v>0</v>
      </c>
      <c r="BL141" s="19" t="s">
        <v>135</v>
      </c>
      <c r="BM141" s="186" t="s">
        <v>726</v>
      </c>
    </row>
    <row r="142" spans="1:65" s="2" customFormat="1" ht="68.25">
      <c r="A142" s="36"/>
      <c r="B142" s="37"/>
      <c r="C142" s="38"/>
      <c r="D142" s="188" t="s">
        <v>140</v>
      </c>
      <c r="E142" s="38"/>
      <c r="F142" s="189" t="s">
        <v>661</v>
      </c>
      <c r="G142" s="38"/>
      <c r="H142" s="38"/>
      <c r="I142" s="190"/>
      <c r="J142" s="38"/>
      <c r="K142" s="38"/>
      <c r="L142" s="41"/>
      <c r="M142" s="191"/>
      <c r="N142" s="192"/>
      <c r="O142" s="66"/>
      <c r="P142" s="66"/>
      <c r="Q142" s="66"/>
      <c r="R142" s="66"/>
      <c r="S142" s="66"/>
      <c r="T142" s="67"/>
      <c r="U142" s="36"/>
      <c r="V142" s="36"/>
      <c r="W142" s="36"/>
      <c r="X142" s="36"/>
      <c r="Y142" s="36"/>
      <c r="Z142" s="36"/>
      <c r="AA142" s="36"/>
      <c r="AB142" s="36"/>
      <c r="AC142" s="36"/>
      <c r="AD142" s="36"/>
      <c r="AE142" s="36"/>
      <c r="AT142" s="19" t="s">
        <v>140</v>
      </c>
      <c r="AU142" s="19" t="s">
        <v>90</v>
      </c>
    </row>
    <row r="143" spans="1:65" s="12" customFormat="1" ht="22.9" customHeight="1">
      <c r="B143" s="159"/>
      <c r="C143" s="160"/>
      <c r="D143" s="161" t="s">
        <v>73</v>
      </c>
      <c r="E143" s="173" t="s">
        <v>406</v>
      </c>
      <c r="F143" s="173" t="s">
        <v>407</v>
      </c>
      <c r="G143" s="160"/>
      <c r="H143" s="160"/>
      <c r="I143" s="163"/>
      <c r="J143" s="174">
        <f>BK143</f>
        <v>0</v>
      </c>
      <c r="K143" s="160"/>
      <c r="L143" s="165"/>
      <c r="M143" s="166"/>
      <c r="N143" s="167"/>
      <c r="O143" s="167"/>
      <c r="P143" s="168">
        <f>P144</f>
        <v>0</v>
      </c>
      <c r="Q143" s="167"/>
      <c r="R143" s="168">
        <f>R144</f>
        <v>0</v>
      </c>
      <c r="S143" s="167"/>
      <c r="T143" s="169">
        <f>T144</f>
        <v>0</v>
      </c>
      <c r="AR143" s="170" t="s">
        <v>82</v>
      </c>
      <c r="AT143" s="171" t="s">
        <v>73</v>
      </c>
      <c r="AU143" s="171" t="s">
        <v>82</v>
      </c>
      <c r="AY143" s="170" t="s">
        <v>127</v>
      </c>
      <c r="BK143" s="172">
        <f>BK144</f>
        <v>0</v>
      </c>
    </row>
    <row r="144" spans="1:65" s="2" customFormat="1" ht="24.2" customHeight="1">
      <c r="A144" s="36"/>
      <c r="B144" s="37"/>
      <c r="C144" s="175" t="s">
        <v>246</v>
      </c>
      <c r="D144" s="175" t="s">
        <v>130</v>
      </c>
      <c r="E144" s="176" t="s">
        <v>662</v>
      </c>
      <c r="F144" s="177" t="s">
        <v>663</v>
      </c>
      <c r="G144" s="178" t="s">
        <v>388</v>
      </c>
      <c r="H144" s="179">
        <v>150.851</v>
      </c>
      <c r="I144" s="180"/>
      <c r="J144" s="181">
        <f>ROUND(I144*H144,2)</f>
        <v>0</v>
      </c>
      <c r="K144" s="177" t="s">
        <v>134</v>
      </c>
      <c r="L144" s="41"/>
      <c r="M144" s="182" t="s">
        <v>19</v>
      </c>
      <c r="N144" s="183" t="s">
        <v>45</v>
      </c>
      <c r="O144" s="66"/>
      <c r="P144" s="184">
        <f>O144*H144</f>
        <v>0</v>
      </c>
      <c r="Q144" s="184">
        <v>0</v>
      </c>
      <c r="R144" s="184">
        <f>Q144*H144</f>
        <v>0</v>
      </c>
      <c r="S144" s="184">
        <v>0</v>
      </c>
      <c r="T144" s="185">
        <f>S144*H144</f>
        <v>0</v>
      </c>
      <c r="U144" s="36"/>
      <c r="V144" s="36"/>
      <c r="W144" s="36"/>
      <c r="X144" s="36"/>
      <c r="Y144" s="36"/>
      <c r="Z144" s="36"/>
      <c r="AA144" s="36"/>
      <c r="AB144" s="36"/>
      <c r="AC144" s="36"/>
      <c r="AD144" s="36"/>
      <c r="AE144" s="36"/>
      <c r="AR144" s="186" t="s">
        <v>135</v>
      </c>
      <c r="AT144" s="186" t="s">
        <v>130</v>
      </c>
      <c r="AU144" s="186" t="s">
        <v>90</v>
      </c>
      <c r="AY144" s="19" t="s">
        <v>127</v>
      </c>
      <c r="BE144" s="187">
        <f>IF(N144="základní",J144,0)</f>
        <v>0</v>
      </c>
      <c r="BF144" s="187">
        <f>IF(N144="snížená",J144,0)</f>
        <v>0</v>
      </c>
      <c r="BG144" s="187">
        <f>IF(N144="zákl. přenesená",J144,0)</f>
        <v>0</v>
      </c>
      <c r="BH144" s="187">
        <f>IF(N144="sníž. přenesená",J144,0)</f>
        <v>0</v>
      </c>
      <c r="BI144" s="187">
        <f>IF(N144="nulová",J144,0)</f>
        <v>0</v>
      </c>
      <c r="BJ144" s="19" t="s">
        <v>82</v>
      </c>
      <c r="BK144" s="187">
        <f>ROUND(I144*H144,2)</f>
        <v>0</v>
      </c>
      <c r="BL144" s="19" t="s">
        <v>135</v>
      </c>
      <c r="BM144" s="186" t="s">
        <v>727</v>
      </c>
    </row>
    <row r="145" spans="1:65" s="12" customFormat="1" ht="25.9" customHeight="1">
      <c r="B145" s="159"/>
      <c r="C145" s="160"/>
      <c r="D145" s="161" t="s">
        <v>73</v>
      </c>
      <c r="E145" s="162" t="s">
        <v>528</v>
      </c>
      <c r="F145" s="162" t="s">
        <v>529</v>
      </c>
      <c r="G145" s="160"/>
      <c r="H145" s="160"/>
      <c r="I145" s="163"/>
      <c r="J145" s="164">
        <f>BK145</f>
        <v>0</v>
      </c>
      <c r="K145" s="160"/>
      <c r="L145" s="165"/>
      <c r="M145" s="166"/>
      <c r="N145" s="167"/>
      <c r="O145" s="167"/>
      <c r="P145" s="168">
        <f>P146+P148</f>
        <v>0</v>
      </c>
      <c r="Q145" s="167"/>
      <c r="R145" s="168">
        <f>R146+R148</f>
        <v>0</v>
      </c>
      <c r="S145" s="167"/>
      <c r="T145" s="169">
        <f>T146+T148</f>
        <v>0</v>
      </c>
      <c r="AR145" s="170" t="s">
        <v>157</v>
      </c>
      <c r="AT145" s="171" t="s">
        <v>73</v>
      </c>
      <c r="AU145" s="171" t="s">
        <v>74</v>
      </c>
      <c r="AY145" s="170" t="s">
        <v>127</v>
      </c>
      <c r="BK145" s="172">
        <f>BK146+BK148</f>
        <v>0</v>
      </c>
    </row>
    <row r="146" spans="1:65" s="12" customFormat="1" ht="22.9" customHeight="1">
      <c r="B146" s="159"/>
      <c r="C146" s="160"/>
      <c r="D146" s="161" t="s">
        <v>73</v>
      </c>
      <c r="E146" s="173" t="s">
        <v>530</v>
      </c>
      <c r="F146" s="173" t="s">
        <v>531</v>
      </c>
      <c r="G146" s="160"/>
      <c r="H146" s="160"/>
      <c r="I146" s="163"/>
      <c r="J146" s="174">
        <f>BK146</f>
        <v>0</v>
      </c>
      <c r="K146" s="160"/>
      <c r="L146" s="165"/>
      <c r="M146" s="166"/>
      <c r="N146" s="167"/>
      <c r="O146" s="167"/>
      <c r="P146" s="168">
        <f>P147</f>
        <v>0</v>
      </c>
      <c r="Q146" s="167"/>
      <c r="R146" s="168">
        <f>R147</f>
        <v>0</v>
      </c>
      <c r="S146" s="167"/>
      <c r="T146" s="169">
        <f>T147</f>
        <v>0</v>
      </c>
      <c r="AR146" s="170" t="s">
        <v>157</v>
      </c>
      <c r="AT146" s="171" t="s">
        <v>73</v>
      </c>
      <c r="AU146" s="171" t="s">
        <v>82</v>
      </c>
      <c r="AY146" s="170" t="s">
        <v>127</v>
      </c>
      <c r="BK146" s="172">
        <f>BK147</f>
        <v>0</v>
      </c>
    </row>
    <row r="147" spans="1:65" s="2" customFormat="1" ht="14.45" customHeight="1">
      <c r="A147" s="36"/>
      <c r="B147" s="37"/>
      <c r="C147" s="175" t="s">
        <v>7</v>
      </c>
      <c r="D147" s="175" t="s">
        <v>130</v>
      </c>
      <c r="E147" s="176" t="s">
        <v>533</v>
      </c>
      <c r="F147" s="177" t="s">
        <v>531</v>
      </c>
      <c r="G147" s="178" t="s">
        <v>492</v>
      </c>
      <c r="H147" s="179">
        <v>1</v>
      </c>
      <c r="I147" s="180"/>
      <c r="J147" s="181">
        <f>ROUND(I147*H147,2)</f>
        <v>0</v>
      </c>
      <c r="K147" s="177" t="s">
        <v>134</v>
      </c>
      <c r="L147" s="41"/>
      <c r="M147" s="182" t="s">
        <v>19</v>
      </c>
      <c r="N147" s="183" t="s">
        <v>45</v>
      </c>
      <c r="O147" s="66"/>
      <c r="P147" s="184">
        <f>O147*H147</f>
        <v>0</v>
      </c>
      <c r="Q147" s="184">
        <v>0</v>
      </c>
      <c r="R147" s="184">
        <f>Q147*H147</f>
        <v>0</v>
      </c>
      <c r="S147" s="184">
        <v>0</v>
      </c>
      <c r="T147" s="185">
        <f>S147*H147</f>
        <v>0</v>
      </c>
      <c r="U147" s="36"/>
      <c r="V147" s="36"/>
      <c r="W147" s="36"/>
      <c r="X147" s="36"/>
      <c r="Y147" s="36"/>
      <c r="Z147" s="36"/>
      <c r="AA147" s="36"/>
      <c r="AB147" s="36"/>
      <c r="AC147" s="36"/>
      <c r="AD147" s="36"/>
      <c r="AE147" s="36"/>
      <c r="AR147" s="186" t="s">
        <v>534</v>
      </c>
      <c r="AT147" s="186" t="s">
        <v>130</v>
      </c>
      <c r="AU147" s="186" t="s">
        <v>90</v>
      </c>
      <c r="AY147" s="19" t="s">
        <v>127</v>
      </c>
      <c r="BE147" s="187">
        <f>IF(N147="základní",J147,0)</f>
        <v>0</v>
      </c>
      <c r="BF147" s="187">
        <f>IF(N147="snížená",J147,0)</f>
        <v>0</v>
      </c>
      <c r="BG147" s="187">
        <f>IF(N147="zákl. přenesená",J147,0)</f>
        <v>0</v>
      </c>
      <c r="BH147" s="187">
        <f>IF(N147="sníž. přenesená",J147,0)</f>
        <v>0</v>
      </c>
      <c r="BI147" s="187">
        <f>IF(N147="nulová",J147,0)</f>
        <v>0</v>
      </c>
      <c r="BJ147" s="19" t="s">
        <v>82</v>
      </c>
      <c r="BK147" s="187">
        <f>ROUND(I147*H147,2)</f>
        <v>0</v>
      </c>
      <c r="BL147" s="19" t="s">
        <v>534</v>
      </c>
      <c r="BM147" s="186" t="s">
        <v>728</v>
      </c>
    </row>
    <row r="148" spans="1:65" s="12" customFormat="1" ht="22.9" customHeight="1">
      <c r="B148" s="159"/>
      <c r="C148" s="160"/>
      <c r="D148" s="161" t="s">
        <v>73</v>
      </c>
      <c r="E148" s="173" t="s">
        <v>537</v>
      </c>
      <c r="F148" s="173" t="s">
        <v>538</v>
      </c>
      <c r="G148" s="160"/>
      <c r="H148" s="160"/>
      <c r="I148" s="163"/>
      <c r="J148" s="174">
        <f>BK148</f>
        <v>0</v>
      </c>
      <c r="K148" s="160"/>
      <c r="L148" s="165"/>
      <c r="M148" s="166"/>
      <c r="N148" s="167"/>
      <c r="O148" s="167"/>
      <c r="P148" s="168">
        <f>SUM(P149:P150)</f>
        <v>0</v>
      </c>
      <c r="Q148" s="167"/>
      <c r="R148" s="168">
        <f>SUM(R149:R150)</f>
        <v>0</v>
      </c>
      <c r="S148" s="167"/>
      <c r="T148" s="169">
        <f>SUM(T149:T150)</f>
        <v>0</v>
      </c>
      <c r="AR148" s="170" t="s">
        <v>157</v>
      </c>
      <c r="AT148" s="171" t="s">
        <v>73</v>
      </c>
      <c r="AU148" s="171" t="s">
        <v>82</v>
      </c>
      <c r="AY148" s="170" t="s">
        <v>127</v>
      </c>
      <c r="BK148" s="172">
        <f>SUM(BK149:BK150)</f>
        <v>0</v>
      </c>
    </row>
    <row r="149" spans="1:65" s="2" customFormat="1" ht="14.45" customHeight="1">
      <c r="A149" s="36"/>
      <c r="B149" s="37"/>
      <c r="C149" s="175" t="s">
        <v>255</v>
      </c>
      <c r="D149" s="175" t="s">
        <v>130</v>
      </c>
      <c r="E149" s="176" t="s">
        <v>540</v>
      </c>
      <c r="F149" s="177" t="s">
        <v>538</v>
      </c>
      <c r="G149" s="178" t="s">
        <v>492</v>
      </c>
      <c r="H149" s="179">
        <v>1</v>
      </c>
      <c r="I149" s="180"/>
      <c r="J149" s="181">
        <f>ROUND(I149*H149,2)</f>
        <v>0</v>
      </c>
      <c r="K149" s="177" t="s">
        <v>134</v>
      </c>
      <c r="L149" s="41"/>
      <c r="M149" s="182" t="s">
        <v>19</v>
      </c>
      <c r="N149" s="183" t="s">
        <v>45</v>
      </c>
      <c r="O149" s="66"/>
      <c r="P149" s="184">
        <f>O149*H149</f>
        <v>0</v>
      </c>
      <c r="Q149" s="184">
        <v>0</v>
      </c>
      <c r="R149" s="184">
        <f>Q149*H149</f>
        <v>0</v>
      </c>
      <c r="S149" s="184">
        <v>0</v>
      </c>
      <c r="T149" s="185">
        <f>S149*H149</f>
        <v>0</v>
      </c>
      <c r="U149" s="36"/>
      <c r="V149" s="36"/>
      <c r="W149" s="36"/>
      <c r="X149" s="36"/>
      <c r="Y149" s="36"/>
      <c r="Z149" s="36"/>
      <c r="AA149" s="36"/>
      <c r="AB149" s="36"/>
      <c r="AC149" s="36"/>
      <c r="AD149" s="36"/>
      <c r="AE149" s="36"/>
      <c r="AR149" s="186" t="s">
        <v>534</v>
      </c>
      <c r="AT149" s="186" t="s">
        <v>130</v>
      </c>
      <c r="AU149" s="186" t="s">
        <v>90</v>
      </c>
      <c r="AY149" s="19" t="s">
        <v>127</v>
      </c>
      <c r="BE149" s="187">
        <f>IF(N149="základní",J149,0)</f>
        <v>0</v>
      </c>
      <c r="BF149" s="187">
        <f>IF(N149="snížená",J149,0)</f>
        <v>0</v>
      </c>
      <c r="BG149" s="187">
        <f>IF(N149="zákl. přenesená",J149,0)</f>
        <v>0</v>
      </c>
      <c r="BH149" s="187">
        <f>IF(N149="sníž. přenesená",J149,0)</f>
        <v>0</v>
      </c>
      <c r="BI149" s="187">
        <f>IF(N149="nulová",J149,0)</f>
        <v>0</v>
      </c>
      <c r="BJ149" s="19" t="s">
        <v>82</v>
      </c>
      <c r="BK149" s="187">
        <f>ROUND(I149*H149,2)</f>
        <v>0</v>
      </c>
      <c r="BL149" s="19" t="s">
        <v>534</v>
      </c>
      <c r="BM149" s="186" t="s">
        <v>729</v>
      </c>
    </row>
    <row r="150" spans="1:65" s="2" customFormat="1" ht="14.45" customHeight="1">
      <c r="A150" s="36"/>
      <c r="B150" s="37"/>
      <c r="C150" s="175" t="s">
        <v>260</v>
      </c>
      <c r="D150" s="175" t="s">
        <v>130</v>
      </c>
      <c r="E150" s="176" t="s">
        <v>730</v>
      </c>
      <c r="F150" s="177" t="s">
        <v>731</v>
      </c>
      <c r="G150" s="178" t="s">
        <v>492</v>
      </c>
      <c r="H150" s="179">
        <v>1</v>
      </c>
      <c r="I150" s="180"/>
      <c r="J150" s="181">
        <f>ROUND(I150*H150,2)</f>
        <v>0</v>
      </c>
      <c r="K150" s="177" t="s">
        <v>134</v>
      </c>
      <c r="L150" s="41"/>
      <c r="M150" s="247" t="s">
        <v>19</v>
      </c>
      <c r="N150" s="248" t="s">
        <v>45</v>
      </c>
      <c r="O150" s="249"/>
      <c r="P150" s="250">
        <f>O150*H150</f>
        <v>0</v>
      </c>
      <c r="Q150" s="250">
        <v>0</v>
      </c>
      <c r="R150" s="250">
        <f>Q150*H150</f>
        <v>0</v>
      </c>
      <c r="S150" s="250">
        <v>0</v>
      </c>
      <c r="T150" s="251">
        <f>S150*H150</f>
        <v>0</v>
      </c>
      <c r="U150" s="36"/>
      <c r="V150" s="36"/>
      <c r="W150" s="36"/>
      <c r="X150" s="36"/>
      <c r="Y150" s="36"/>
      <c r="Z150" s="36"/>
      <c r="AA150" s="36"/>
      <c r="AB150" s="36"/>
      <c r="AC150" s="36"/>
      <c r="AD150" s="36"/>
      <c r="AE150" s="36"/>
      <c r="AR150" s="186" t="s">
        <v>534</v>
      </c>
      <c r="AT150" s="186" t="s">
        <v>130</v>
      </c>
      <c r="AU150" s="186" t="s">
        <v>90</v>
      </c>
      <c r="AY150" s="19" t="s">
        <v>127</v>
      </c>
      <c r="BE150" s="187">
        <f>IF(N150="základní",J150,0)</f>
        <v>0</v>
      </c>
      <c r="BF150" s="187">
        <f>IF(N150="snížená",J150,0)</f>
        <v>0</v>
      </c>
      <c r="BG150" s="187">
        <f>IF(N150="zákl. přenesená",J150,0)</f>
        <v>0</v>
      </c>
      <c r="BH150" s="187">
        <f>IF(N150="sníž. přenesená",J150,0)</f>
        <v>0</v>
      </c>
      <c r="BI150" s="187">
        <f>IF(N150="nulová",J150,0)</f>
        <v>0</v>
      </c>
      <c r="BJ150" s="19" t="s">
        <v>82</v>
      </c>
      <c r="BK150" s="187">
        <f>ROUND(I150*H150,2)</f>
        <v>0</v>
      </c>
      <c r="BL150" s="19" t="s">
        <v>534</v>
      </c>
      <c r="BM150" s="186" t="s">
        <v>732</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sheet="1" objects="1" scenarios="1" formatColumns="0" formatRows="0" autoFilter="0"/>
  <autoFilter ref="C88:K15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1:K223"/>
  <sheetViews>
    <sheetView showGridLines="0" workbookViewId="0"/>
  </sheetViews>
  <sheetFormatPr defaultRowHeight="11.25"/>
  <cols>
    <col min="1" max="1" width="8.33203125" style="252" customWidth="1"/>
    <col min="2" max="2" width="1.6640625" style="252" customWidth="1"/>
    <col min="3" max="4" width="5" style="252" customWidth="1"/>
    <col min="5" max="5" width="11.6640625" style="252" customWidth="1"/>
    <col min="6" max="6" width="9.1640625" style="252" customWidth="1"/>
    <col min="7" max="7" width="5" style="252" customWidth="1"/>
    <col min="8" max="8" width="77.83203125" style="252" customWidth="1"/>
    <col min="9" max="10" width="20" style="252" customWidth="1"/>
    <col min="11" max="11" width="1.6640625" style="252" customWidth="1"/>
  </cols>
  <sheetData>
    <row r="1" spans="2:11" s="1" customFormat="1" ht="37.5" customHeight="1"/>
    <row r="2" spans="2:11" s="1" customFormat="1" ht="7.5" customHeight="1">
      <c r="B2" s="253"/>
      <c r="C2" s="254"/>
      <c r="D2" s="254"/>
      <c r="E2" s="254"/>
      <c r="F2" s="254"/>
      <c r="G2" s="254"/>
      <c r="H2" s="254"/>
      <c r="I2" s="254"/>
      <c r="J2" s="254"/>
      <c r="K2" s="255"/>
    </row>
    <row r="3" spans="2:11" s="17" customFormat="1" ht="45" customHeight="1">
      <c r="B3" s="256"/>
      <c r="C3" s="386" t="s">
        <v>733</v>
      </c>
      <c r="D3" s="386"/>
      <c r="E3" s="386"/>
      <c r="F3" s="386"/>
      <c r="G3" s="386"/>
      <c r="H3" s="386"/>
      <c r="I3" s="386"/>
      <c r="J3" s="386"/>
      <c r="K3" s="257"/>
    </row>
    <row r="4" spans="2:11" s="1" customFormat="1" ht="25.5" customHeight="1">
      <c r="B4" s="258"/>
      <c r="C4" s="387" t="s">
        <v>734</v>
      </c>
      <c r="D4" s="387"/>
      <c r="E4" s="387"/>
      <c r="F4" s="387"/>
      <c r="G4" s="387"/>
      <c r="H4" s="387"/>
      <c r="I4" s="387"/>
      <c r="J4" s="387"/>
      <c r="K4" s="259"/>
    </row>
    <row r="5" spans="2:11" s="1" customFormat="1" ht="5.25" customHeight="1">
      <c r="B5" s="258"/>
      <c r="C5" s="260"/>
      <c r="D5" s="260"/>
      <c r="E5" s="260"/>
      <c r="F5" s="260"/>
      <c r="G5" s="260"/>
      <c r="H5" s="260"/>
      <c r="I5" s="260"/>
      <c r="J5" s="260"/>
      <c r="K5" s="259"/>
    </row>
    <row r="6" spans="2:11" s="1" customFormat="1" ht="15" customHeight="1">
      <c r="B6" s="258"/>
      <c r="C6" s="384" t="s">
        <v>735</v>
      </c>
      <c r="D6" s="384"/>
      <c r="E6" s="384"/>
      <c r="F6" s="384"/>
      <c r="G6" s="384"/>
      <c r="H6" s="384"/>
      <c r="I6" s="384"/>
      <c r="J6" s="384"/>
      <c r="K6" s="259"/>
    </row>
    <row r="7" spans="2:11" s="1" customFormat="1" ht="15" customHeight="1">
      <c r="B7" s="262"/>
      <c r="C7" s="384" t="s">
        <v>736</v>
      </c>
      <c r="D7" s="384"/>
      <c r="E7" s="384"/>
      <c r="F7" s="384"/>
      <c r="G7" s="384"/>
      <c r="H7" s="384"/>
      <c r="I7" s="384"/>
      <c r="J7" s="384"/>
      <c r="K7" s="259"/>
    </row>
    <row r="8" spans="2:11" s="1" customFormat="1" ht="12.75" customHeight="1">
      <c r="B8" s="262"/>
      <c r="C8" s="261"/>
      <c r="D8" s="261"/>
      <c r="E8" s="261"/>
      <c r="F8" s="261"/>
      <c r="G8" s="261"/>
      <c r="H8" s="261"/>
      <c r="I8" s="261"/>
      <c r="J8" s="261"/>
      <c r="K8" s="259"/>
    </row>
    <row r="9" spans="2:11" s="1" customFormat="1" ht="15" customHeight="1">
      <c r="B9" s="262"/>
      <c r="C9" s="384" t="s">
        <v>737</v>
      </c>
      <c r="D9" s="384"/>
      <c r="E9" s="384"/>
      <c r="F9" s="384"/>
      <c r="G9" s="384"/>
      <c r="H9" s="384"/>
      <c r="I9" s="384"/>
      <c r="J9" s="384"/>
      <c r="K9" s="259"/>
    </row>
    <row r="10" spans="2:11" s="1" customFormat="1" ht="15" customHeight="1">
      <c r="B10" s="262"/>
      <c r="C10" s="261"/>
      <c r="D10" s="384" t="s">
        <v>738</v>
      </c>
      <c r="E10" s="384"/>
      <c r="F10" s="384"/>
      <c r="G10" s="384"/>
      <c r="H10" s="384"/>
      <c r="I10" s="384"/>
      <c r="J10" s="384"/>
      <c r="K10" s="259"/>
    </row>
    <row r="11" spans="2:11" s="1" customFormat="1" ht="15" customHeight="1">
      <c r="B11" s="262"/>
      <c r="C11" s="263"/>
      <c r="D11" s="384" t="s">
        <v>739</v>
      </c>
      <c r="E11" s="384"/>
      <c r="F11" s="384"/>
      <c r="G11" s="384"/>
      <c r="H11" s="384"/>
      <c r="I11" s="384"/>
      <c r="J11" s="384"/>
      <c r="K11" s="259"/>
    </row>
    <row r="12" spans="2:11" s="1" customFormat="1" ht="15" customHeight="1">
      <c r="B12" s="262"/>
      <c r="C12" s="263"/>
      <c r="D12" s="261"/>
      <c r="E12" s="261"/>
      <c r="F12" s="261"/>
      <c r="G12" s="261"/>
      <c r="H12" s="261"/>
      <c r="I12" s="261"/>
      <c r="J12" s="261"/>
      <c r="K12" s="259"/>
    </row>
    <row r="13" spans="2:11" s="1" customFormat="1" ht="15" customHeight="1">
      <c r="B13" s="262"/>
      <c r="C13" s="263"/>
      <c r="D13" s="264" t="s">
        <v>740</v>
      </c>
      <c r="E13" s="261"/>
      <c r="F13" s="261"/>
      <c r="G13" s="261"/>
      <c r="H13" s="261"/>
      <c r="I13" s="261"/>
      <c r="J13" s="261"/>
      <c r="K13" s="259"/>
    </row>
    <row r="14" spans="2:11" s="1" customFormat="1" ht="12.75" customHeight="1">
      <c r="B14" s="262"/>
      <c r="C14" s="263"/>
      <c r="D14" s="263"/>
      <c r="E14" s="263"/>
      <c r="F14" s="263"/>
      <c r="G14" s="263"/>
      <c r="H14" s="263"/>
      <c r="I14" s="263"/>
      <c r="J14" s="263"/>
      <c r="K14" s="259"/>
    </row>
    <row r="15" spans="2:11" s="1" customFormat="1" ht="15" customHeight="1">
      <c r="B15" s="262"/>
      <c r="C15" s="263"/>
      <c r="D15" s="384" t="s">
        <v>741</v>
      </c>
      <c r="E15" s="384"/>
      <c r="F15" s="384"/>
      <c r="G15" s="384"/>
      <c r="H15" s="384"/>
      <c r="I15" s="384"/>
      <c r="J15" s="384"/>
      <c r="K15" s="259"/>
    </row>
    <row r="16" spans="2:11" s="1" customFormat="1" ht="15" customHeight="1">
      <c r="B16" s="262"/>
      <c r="C16" s="263"/>
      <c r="D16" s="384" t="s">
        <v>742</v>
      </c>
      <c r="E16" s="384"/>
      <c r="F16" s="384"/>
      <c r="G16" s="384"/>
      <c r="H16" s="384"/>
      <c r="I16" s="384"/>
      <c r="J16" s="384"/>
      <c r="K16" s="259"/>
    </row>
    <row r="17" spans="2:11" s="1" customFormat="1" ht="15" customHeight="1">
      <c r="B17" s="262"/>
      <c r="C17" s="263"/>
      <c r="D17" s="384" t="s">
        <v>743</v>
      </c>
      <c r="E17" s="384"/>
      <c r="F17" s="384"/>
      <c r="G17" s="384"/>
      <c r="H17" s="384"/>
      <c r="I17" s="384"/>
      <c r="J17" s="384"/>
      <c r="K17" s="259"/>
    </row>
    <row r="18" spans="2:11" s="1" customFormat="1" ht="15" customHeight="1">
      <c r="B18" s="262"/>
      <c r="C18" s="263"/>
      <c r="D18" s="263"/>
      <c r="E18" s="265" t="s">
        <v>81</v>
      </c>
      <c r="F18" s="384" t="s">
        <v>744</v>
      </c>
      <c r="G18" s="384"/>
      <c r="H18" s="384"/>
      <c r="I18" s="384"/>
      <c r="J18" s="384"/>
      <c r="K18" s="259"/>
    </row>
    <row r="19" spans="2:11" s="1" customFormat="1" ht="15" customHeight="1">
      <c r="B19" s="262"/>
      <c r="C19" s="263"/>
      <c r="D19" s="263"/>
      <c r="E19" s="265" t="s">
        <v>745</v>
      </c>
      <c r="F19" s="384" t="s">
        <v>746</v>
      </c>
      <c r="G19" s="384"/>
      <c r="H19" s="384"/>
      <c r="I19" s="384"/>
      <c r="J19" s="384"/>
      <c r="K19" s="259"/>
    </row>
    <row r="20" spans="2:11" s="1" customFormat="1" ht="15" customHeight="1">
      <c r="B20" s="262"/>
      <c r="C20" s="263"/>
      <c r="D20" s="263"/>
      <c r="E20" s="265" t="s">
        <v>747</v>
      </c>
      <c r="F20" s="384" t="s">
        <v>748</v>
      </c>
      <c r="G20" s="384"/>
      <c r="H20" s="384"/>
      <c r="I20" s="384"/>
      <c r="J20" s="384"/>
      <c r="K20" s="259"/>
    </row>
    <row r="21" spans="2:11" s="1" customFormat="1" ht="15" customHeight="1">
      <c r="B21" s="262"/>
      <c r="C21" s="263"/>
      <c r="D21" s="263"/>
      <c r="E21" s="265" t="s">
        <v>749</v>
      </c>
      <c r="F21" s="384" t="s">
        <v>750</v>
      </c>
      <c r="G21" s="384"/>
      <c r="H21" s="384"/>
      <c r="I21" s="384"/>
      <c r="J21" s="384"/>
      <c r="K21" s="259"/>
    </row>
    <row r="22" spans="2:11" s="1" customFormat="1" ht="15" customHeight="1">
      <c r="B22" s="262"/>
      <c r="C22" s="263"/>
      <c r="D22" s="263"/>
      <c r="E22" s="265" t="s">
        <v>751</v>
      </c>
      <c r="F22" s="384" t="s">
        <v>752</v>
      </c>
      <c r="G22" s="384"/>
      <c r="H22" s="384"/>
      <c r="I22" s="384"/>
      <c r="J22" s="384"/>
      <c r="K22" s="259"/>
    </row>
    <row r="23" spans="2:11" s="1" customFormat="1" ht="15" customHeight="1">
      <c r="B23" s="262"/>
      <c r="C23" s="263"/>
      <c r="D23" s="263"/>
      <c r="E23" s="265" t="s">
        <v>753</v>
      </c>
      <c r="F23" s="384" t="s">
        <v>754</v>
      </c>
      <c r="G23" s="384"/>
      <c r="H23" s="384"/>
      <c r="I23" s="384"/>
      <c r="J23" s="384"/>
      <c r="K23" s="259"/>
    </row>
    <row r="24" spans="2:11" s="1" customFormat="1" ht="12.75" customHeight="1">
      <c r="B24" s="262"/>
      <c r="C24" s="263"/>
      <c r="D24" s="263"/>
      <c r="E24" s="263"/>
      <c r="F24" s="263"/>
      <c r="G24" s="263"/>
      <c r="H24" s="263"/>
      <c r="I24" s="263"/>
      <c r="J24" s="263"/>
      <c r="K24" s="259"/>
    </row>
    <row r="25" spans="2:11" s="1" customFormat="1" ht="15" customHeight="1">
      <c r="B25" s="262"/>
      <c r="C25" s="384" t="s">
        <v>755</v>
      </c>
      <c r="D25" s="384"/>
      <c r="E25" s="384"/>
      <c r="F25" s="384"/>
      <c r="G25" s="384"/>
      <c r="H25" s="384"/>
      <c r="I25" s="384"/>
      <c r="J25" s="384"/>
      <c r="K25" s="259"/>
    </row>
    <row r="26" spans="2:11" s="1" customFormat="1" ht="15" customHeight="1">
      <c r="B26" s="262"/>
      <c r="C26" s="384" t="s">
        <v>756</v>
      </c>
      <c r="D26" s="384"/>
      <c r="E26" s="384"/>
      <c r="F26" s="384"/>
      <c r="G26" s="384"/>
      <c r="H26" s="384"/>
      <c r="I26" s="384"/>
      <c r="J26" s="384"/>
      <c r="K26" s="259"/>
    </row>
    <row r="27" spans="2:11" s="1" customFormat="1" ht="15" customHeight="1">
      <c r="B27" s="262"/>
      <c r="C27" s="261"/>
      <c r="D27" s="384" t="s">
        <v>757</v>
      </c>
      <c r="E27" s="384"/>
      <c r="F27" s="384"/>
      <c r="G27" s="384"/>
      <c r="H27" s="384"/>
      <c r="I27" s="384"/>
      <c r="J27" s="384"/>
      <c r="K27" s="259"/>
    </row>
    <row r="28" spans="2:11" s="1" customFormat="1" ht="15" customHeight="1">
      <c r="B28" s="262"/>
      <c r="C28" s="263"/>
      <c r="D28" s="384" t="s">
        <v>758</v>
      </c>
      <c r="E28" s="384"/>
      <c r="F28" s="384"/>
      <c r="G28" s="384"/>
      <c r="H28" s="384"/>
      <c r="I28" s="384"/>
      <c r="J28" s="384"/>
      <c r="K28" s="259"/>
    </row>
    <row r="29" spans="2:11" s="1" customFormat="1" ht="12.75" customHeight="1">
      <c r="B29" s="262"/>
      <c r="C29" s="263"/>
      <c r="D29" s="263"/>
      <c r="E29" s="263"/>
      <c r="F29" s="263"/>
      <c r="G29" s="263"/>
      <c r="H29" s="263"/>
      <c r="I29" s="263"/>
      <c r="J29" s="263"/>
      <c r="K29" s="259"/>
    </row>
    <row r="30" spans="2:11" s="1" customFormat="1" ht="15" customHeight="1">
      <c r="B30" s="262"/>
      <c r="C30" s="263"/>
      <c r="D30" s="384" t="s">
        <v>759</v>
      </c>
      <c r="E30" s="384"/>
      <c r="F30" s="384"/>
      <c r="G30" s="384"/>
      <c r="H30" s="384"/>
      <c r="I30" s="384"/>
      <c r="J30" s="384"/>
      <c r="K30" s="259"/>
    </row>
    <row r="31" spans="2:11" s="1" customFormat="1" ht="15" customHeight="1">
      <c r="B31" s="262"/>
      <c r="C31" s="263"/>
      <c r="D31" s="384" t="s">
        <v>760</v>
      </c>
      <c r="E31" s="384"/>
      <c r="F31" s="384"/>
      <c r="G31" s="384"/>
      <c r="H31" s="384"/>
      <c r="I31" s="384"/>
      <c r="J31" s="384"/>
      <c r="K31" s="259"/>
    </row>
    <row r="32" spans="2:11" s="1" customFormat="1" ht="12.75" customHeight="1">
      <c r="B32" s="262"/>
      <c r="C32" s="263"/>
      <c r="D32" s="263"/>
      <c r="E32" s="263"/>
      <c r="F32" s="263"/>
      <c r="G32" s="263"/>
      <c r="H32" s="263"/>
      <c r="I32" s="263"/>
      <c r="J32" s="263"/>
      <c r="K32" s="259"/>
    </row>
    <row r="33" spans="2:11" s="1" customFormat="1" ht="15" customHeight="1">
      <c r="B33" s="262"/>
      <c r="C33" s="263"/>
      <c r="D33" s="384" t="s">
        <v>761</v>
      </c>
      <c r="E33" s="384"/>
      <c r="F33" s="384"/>
      <c r="G33" s="384"/>
      <c r="H33" s="384"/>
      <c r="I33" s="384"/>
      <c r="J33" s="384"/>
      <c r="K33" s="259"/>
    </row>
    <row r="34" spans="2:11" s="1" customFormat="1" ht="15" customHeight="1">
      <c r="B34" s="262"/>
      <c r="C34" s="263"/>
      <c r="D34" s="384" t="s">
        <v>762</v>
      </c>
      <c r="E34" s="384"/>
      <c r="F34" s="384"/>
      <c r="G34" s="384"/>
      <c r="H34" s="384"/>
      <c r="I34" s="384"/>
      <c r="J34" s="384"/>
      <c r="K34" s="259"/>
    </row>
    <row r="35" spans="2:11" s="1" customFormat="1" ht="15" customHeight="1">
      <c r="B35" s="262"/>
      <c r="C35" s="263"/>
      <c r="D35" s="384" t="s">
        <v>763</v>
      </c>
      <c r="E35" s="384"/>
      <c r="F35" s="384"/>
      <c r="G35" s="384"/>
      <c r="H35" s="384"/>
      <c r="I35" s="384"/>
      <c r="J35" s="384"/>
      <c r="K35" s="259"/>
    </row>
    <row r="36" spans="2:11" s="1" customFormat="1" ht="15" customHeight="1">
      <c r="B36" s="262"/>
      <c r="C36" s="263"/>
      <c r="D36" s="261"/>
      <c r="E36" s="264" t="s">
        <v>113</v>
      </c>
      <c r="F36" s="261"/>
      <c r="G36" s="384" t="s">
        <v>764</v>
      </c>
      <c r="H36" s="384"/>
      <c r="I36" s="384"/>
      <c r="J36" s="384"/>
      <c r="K36" s="259"/>
    </row>
    <row r="37" spans="2:11" s="1" customFormat="1" ht="30.75" customHeight="1">
      <c r="B37" s="262"/>
      <c r="C37" s="263"/>
      <c r="D37" s="261"/>
      <c r="E37" s="264" t="s">
        <v>765</v>
      </c>
      <c r="F37" s="261"/>
      <c r="G37" s="384" t="s">
        <v>766</v>
      </c>
      <c r="H37" s="384"/>
      <c r="I37" s="384"/>
      <c r="J37" s="384"/>
      <c r="K37" s="259"/>
    </row>
    <row r="38" spans="2:11" s="1" customFormat="1" ht="15" customHeight="1">
      <c r="B38" s="262"/>
      <c r="C38" s="263"/>
      <c r="D38" s="261"/>
      <c r="E38" s="264" t="s">
        <v>55</v>
      </c>
      <c r="F38" s="261"/>
      <c r="G38" s="384" t="s">
        <v>767</v>
      </c>
      <c r="H38" s="384"/>
      <c r="I38" s="384"/>
      <c r="J38" s="384"/>
      <c r="K38" s="259"/>
    </row>
    <row r="39" spans="2:11" s="1" customFormat="1" ht="15" customHeight="1">
      <c r="B39" s="262"/>
      <c r="C39" s="263"/>
      <c r="D39" s="261"/>
      <c r="E39" s="264" t="s">
        <v>56</v>
      </c>
      <c r="F39" s="261"/>
      <c r="G39" s="384" t="s">
        <v>768</v>
      </c>
      <c r="H39" s="384"/>
      <c r="I39" s="384"/>
      <c r="J39" s="384"/>
      <c r="K39" s="259"/>
    </row>
    <row r="40" spans="2:11" s="1" customFormat="1" ht="15" customHeight="1">
      <c r="B40" s="262"/>
      <c r="C40" s="263"/>
      <c r="D40" s="261"/>
      <c r="E40" s="264" t="s">
        <v>114</v>
      </c>
      <c r="F40" s="261"/>
      <c r="G40" s="384" t="s">
        <v>769</v>
      </c>
      <c r="H40" s="384"/>
      <c r="I40" s="384"/>
      <c r="J40" s="384"/>
      <c r="K40" s="259"/>
    </row>
    <row r="41" spans="2:11" s="1" customFormat="1" ht="15" customHeight="1">
      <c r="B41" s="262"/>
      <c r="C41" s="263"/>
      <c r="D41" s="261"/>
      <c r="E41" s="264" t="s">
        <v>115</v>
      </c>
      <c r="F41" s="261"/>
      <c r="G41" s="384" t="s">
        <v>770</v>
      </c>
      <c r="H41" s="384"/>
      <c r="I41" s="384"/>
      <c r="J41" s="384"/>
      <c r="K41" s="259"/>
    </row>
    <row r="42" spans="2:11" s="1" customFormat="1" ht="15" customHeight="1">
      <c r="B42" s="262"/>
      <c r="C42" s="263"/>
      <c r="D42" s="261"/>
      <c r="E42" s="264" t="s">
        <v>771</v>
      </c>
      <c r="F42" s="261"/>
      <c r="G42" s="384" t="s">
        <v>772</v>
      </c>
      <c r="H42" s="384"/>
      <c r="I42" s="384"/>
      <c r="J42" s="384"/>
      <c r="K42" s="259"/>
    </row>
    <row r="43" spans="2:11" s="1" customFormat="1" ht="15" customHeight="1">
      <c r="B43" s="262"/>
      <c r="C43" s="263"/>
      <c r="D43" s="261"/>
      <c r="E43" s="264"/>
      <c r="F43" s="261"/>
      <c r="G43" s="384" t="s">
        <v>773</v>
      </c>
      <c r="H43" s="384"/>
      <c r="I43" s="384"/>
      <c r="J43" s="384"/>
      <c r="K43" s="259"/>
    </row>
    <row r="44" spans="2:11" s="1" customFormat="1" ht="15" customHeight="1">
      <c r="B44" s="262"/>
      <c r="C44" s="263"/>
      <c r="D44" s="261"/>
      <c r="E44" s="264" t="s">
        <v>774</v>
      </c>
      <c r="F44" s="261"/>
      <c r="G44" s="384" t="s">
        <v>775</v>
      </c>
      <c r="H44" s="384"/>
      <c r="I44" s="384"/>
      <c r="J44" s="384"/>
      <c r="K44" s="259"/>
    </row>
    <row r="45" spans="2:11" s="1" customFormat="1" ht="15" customHeight="1">
      <c r="B45" s="262"/>
      <c r="C45" s="263"/>
      <c r="D45" s="261"/>
      <c r="E45" s="264" t="s">
        <v>117</v>
      </c>
      <c r="F45" s="261"/>
      <c r="G45" s="384" t="s">
        <v>776</v>
      </c>
      <c r="H45" s="384"/>
      <c r="I45" s="384"/>
      <c r="J45" s="384"/>
      <c r="K45" s="259"/>
    </row>
    <row r="46" spans="2:11" s="1" customFormat="1" ht="12.75" customHeight="1">
      <c r="B46" s="262"/>
      <c r="C46" s="263"/>
      <c r="D46" s="261"/>
      <c r="E46" s="261"/>
      <c r="F46" s="261"/>
      <c r="G46" s="261"/>
      <c r="H46" s="261"/>
      <c r="I46" s="261"/>
      <c r="J46" s="261"/>
      <c r="K46" s="259"/>
    </row>
    <row r="47" spans="2:11" s="1" customFormat="1" ht="15" customHeight="1">
      <c r="B47" s="262"/>
      <c r="C47" s="263"/>
      <c r="D47" s="384" t="s">
        <v>777</v>
      </c>
      <c r="E47" s="384"/>
      <c r="F47" s="384"/>
      <c r="G47" s="384"/>
      <c r="H47" s="384"/>
      <c r="I47" s="384"/>
      <c r="J47" s="384"/>
      <c r="K47" s="259"/>
    </row>
    <row r="48" spans="2:11" s="1" customFormat="1" ht="15" customHeight="1">
      <c r="B48" s="262"/>
      <c r="C48" s="263"/>
      <c r="D48" s="263"/>
      <c r="E48" s="384" t="s">
        <v>778</v>
      </c>
      <c r="F48" s="384"/>
      <c r="G48" s="384"/>
      <c r="H48" s="384"/>
      <c r="I48" s="384"/>
      <c r="J48" s="384"/>
      <c r="K48" s="259"/>
    </row>
    <row r="49" spans="2:11" s="1" customFormat="1" ht="15" customHeight="1">
      <c r="B49" s="262"/>
      <c r="C49" s="263"/>
      <c r="D49" s="263"/>
      <c r="E49" s="384" t="s">
        <v>779</v>
      </c>
      <c r="F49" s="384"/>
      <c r="G49" s="384"/>
      <c r="H49" s="384"/>
      <c r="I49" s="384"/>
      <c r="J49" s="384"/>
      <c r="K49" s="259"/>
    </row>
    <row r="50" spans="2:11" s="1" customFormat="1" ht="15" customHeight="1">
      <c r="B50" s="262"/>
      <c r="C50" s="263"/>
      <c r="D50" s="263"/>
      <c r="E50" s="384" t="s">
        <v>780</v>
      </c>
      <c r="F50" s="384"/>
      <c r="G50" s="384"/>
      <c r="H50" s="384"/>
      <c r="I50" s="384"/>
      <c r="J50" s="384"/>
      <c r="K50" s="259"/>
    </row>
    <row r="51" spans="2:11" s="1" customFormat="1" ht="15" customHeight="1">
      <c r="B51" s="262"/>
      <c r="C51" s="263"/>
      <c r="D51" s="384" t="s">
        <v>781</v>
      </c>
      <c r="E51" s="384"/>
      <c r="F51" s="384"/>
      <c r="G51" s="384"/>
      <c r="H51" s="384"/>
      <c r="I51" s="384"/>
      <c r="J51" s="384"/>
      <c r="K51" s="259"/>
    </row>
    <row r="52" spans="2:11" s="1" customFormat="1" ht="25.5" customHeight="1">
      <c r="B52" s="258"/>
      <c r="C52" s="387" t="s">
        <v>782</v>
      </c>
      <c r="D52" s="387"/>
      <c r="E52" s="387"/>
      <c r="F52" s="387"/>
      <c r="G52" s="387"/>
      <c r="H52" s="387"/>
      <c r="I52" s="387"/>
      <c r="J52" s="387"/>
      <c r="K52" s="259"/>
    </row>
    <row r="53" spans="2:11" s="1" customFormat="1" ht="5.25" customHeight="1">
      <c r="B53" s="258"/>
      <c r="C53" s="260"/>
      <c r="D53" s="260"/>
      <c r="E53" s="260"/>
      <c r="F53" s="260"/>
      <c r="G53" s="260"/>
      <c r="H53" s="260"/>
      <c r="I53" s="260"/>
      <c r="J53" s="260"/>
      <c r="K53" s="259"/>
    </row>
    <row r="54" spans="2:11" s="1" customFormat="1" ht="15" customHeight="1">
      <c r="B54" s="258"/>
      <c r="C54" s="384" t="s">
        <v>783</v>
      </c>
      <c r="D54" s="384"/>
      <c r="E54" s="384"/>
      <c r="F54" s="384"/>
      <c r="G54" s="384"/>
      <c r="H54" s="384"/>
      <c r="I54" s="384"/>
      <c r="J54" s="384"/>
      <c r="K54" s="259"/>
    </row>
    <row r="55" spans="2:11" s="1" customFormat="1" ht="15" customHeight="1">
      <c r="B55" s="258"/>
      <c r="C55" s="384" t="s">
        <v>784</v>
      </c>
      <c r="D55" s="384"/>
      <c r="E55" s="384"/>
      <c r="F55" s="384"/>
      <c r="G55" s="384"/>
      <c r="H55" s="384"/>
      <c r="I55" s="384"/>
      <c r="J55" s="384"/>
      <c r="K55" s="259"/>
    </row>
    <row r="56" spans="2:11" s="1" customFormat="1" ht="12.75" customHeight="1">
      <c r="B56" s="258"/>
      <c r="C56" s="261"/>
      <c r="D56" s="261"/>
      <c r="E56" s="261"/>
      <c r="F56" s="261"/>
      <c r="G56" s="261"/>
      <c r="H56" s="261"/>
      <c r="I56" s="261"/>
      <c r="J56" s="261"/>
      <c r="K56" s="259"/>
    </row>
    <row r="57" spans="2:11" s="1" customFormat="1" ht="15" customHeight="1">
      <c r="B57" s="258"/>
      <c r="C57" s="384" t="s">
        <v>785</v>
      </c>
      <c r="D57" s="384"/>
      <c r="E57" s="384"/>
      <c r="F57" s="384"/>
      <c r="G57" s="384"/>
      <c r="H57" s="384"/>
      <c r="I57" s="384"/>
      <c r="J57" s="384"/>
      <c r="K57" s="259"/>
    </row>
    <row r="58" spans="2:11" s="1" customFormat="1" ht="15" customHeight="1">
      <c r="B58" s="258"/>
      <c r="C58" s="263"/>
      <c r="D58" s="384" t="s">
        <v>786</v>
      </c>
      <c r="E58" s="384"/>
      <c r="F58" s="384"/>
      <c r="G58" s="384"/>
      <c r="H58" s="384"/>
      <c r="I58" s="384"/>
      <c r="J58" s="384"/>
      <c r="K58" s="259"/>
    </row>
    <row r="59" spans="2:11" s="1" customFormat="1" ht="15" customHeight="1">
      <c r="B59" s="258"/>
      <c r="C59" s="263"/>
      <c r="D59" s="384" t="s">
        <v>787</v>
      </c>
      <c r="E59" s="384"/>
      <c r="F59" s="384"/>
      <c r="G59" s="384"/>
      <c r="H59" s="384"/>
      <c r="I59" s="384"/>
      <c r="J59" s="384"/>
      <c r="K59" s="259"/>
    </row>
    <row r="60" spans="2:11" s="1" customFormat="1" ht="15" customHeight="1">
      <c r="B60" s="258"/>
      <c r="C60" s="263"/>
      <c r="D60" s="384" t="s">
        <v>788</v>
      </c>
      <c r="E60" s="384"/>
      <c r="F60" s="384"/>
      <c r="G60" s="384"/>
      <c r="H60" s="384"/>
      <c r="I60" s="384"/>
      <c r="J60" s="384"/>
      <c r="K60" s="259"/>
    </row>
    <row r="61" spans="2:11" s="1" customFormat="1" ht="15" customHeight="1">
      <c r="B61" s="258"/>
      <c r="C61" s="263"/>
      <c r="D61" s="384" t="s">
        <v>789</v>
      </c>
      <c r="E61" s="384"/>
      <c r="F61" s="384"/>
      <c r="G61" s="384"/>
      <c r="H61" s="384"/>
      <c r="I61" s="384"/>
      <c r="J61" s="384"/>
      <c r="K61" s="259"/>
    </row>
    <row r="62" spans="2:11" s="1" customFormat="1" ht="15" customHeight="1">
      <c r="B62" s="258"/>
      <c r="C62" s="263"/>
      <c r="D62" s="388" t="s">
        <v>790</v>
      </c>
      <c r="E62" s="388"/>
      <c r="F62" s="388"/>
      <c r="G62" s="388"/>
      <c r="H62" s="388"/>
      <c r="I62" s="388"/>
      <c r="J62" s="388"/>
      <c r="K62" s="259"/>
    </row>
    <row r="63" spans="2:11" s="1" customFormat="1" ht="15" customHeight="1">
      <c r="B63" s="258"/>
      <c r="C63" s="263"/>
      <c r="D63" s="384" t="s">
        <v>791</v>
      </c>
      <c r="E63" s="384"/>
      <c r="F63" s="384"/>
      <c r="G63" s="384"/>
      <c r="H63" s="384"/>
      <c r="I63" s="384"/>
      <c r="J63" s="384"/>
      <c r="K63" s="259"/>
    </row>
    <row r="64" spans="2:11" s="1" customFormat="1" ht="12.75" customHeight="1">
      <c r="B64" s="258"/>
      <c r="C64" s="263"/>
      <c r="D64" s="263"/>
      <c r="E64" s="266"/>
      <c r="F64" s="263"/>
      <c r="G64" s="263"/>
      <c r="H64" s="263"/>
      <c r="I64" s="263"/>
      <c r="J64" s="263"/>
      <c r="K64" s="259"/>
    </row>
    <row r="65" spans="2:11" s="1" customFormat="1" ht="15" customHeight="1">
      <c r="B65" s="258"/>
      <c r="C65" s="263"/>
      <c r="D65" s="384" t="s">
        <v>792</v>
      </c>
      <c r="E65" s="384"/>
      <c r="F65" s="384"/>
      <c r="G65" s="384"/>
      <c r="H65" s="384"/>
      <c r="I65" s="384"/>
      <c r="J65" s="384"/>
      <c r="K65" s="259"/>
    </row>
    <row r="66" spans="2:11" s="1" customFormat="1" ht="15" customHeight="1">
      <c r="B66" s="258"/>
      <c r="C66" s="263"/>
      <c r="D66" s="388" t="s">
        <v>793</v>
      </c>
      <c r="E66" s="388"/>
      <c r="F66" s="388"/>
      <c r="G66" s="388"/>
      <c r="H66" s="388"/>
      <c r="I66" s="388"/>
      <c r="J66" s="388"/>
      <c r="K66" s="259"/>
    </row>
    <row r="67" spans="2:11" s="1" customFormat="1" ht="15" customHeight="1">
      <c r="B67" s="258"/>
      <c r="C67" s="263"/>
      <c r="D67" s="384" t="s">
        <v>794</v>
      </c>
      <c r="E67" s="384"/>
      <c r="F67" s="384"/>
      <c r="G67" s="384"/>
      <c r="H67" s="384"/>
      <c r="I67" s="384"/>
      <c r="J67" s="384"/>
      <c r="K67" s="259"/>
    </row>
    <row r="68" spans="2:11" s="1" customFormat="1" ht="15" customHeight="1">
      <c r="B68" s="258"/>
      <c r="C68" s="263"/>
      <c r="D68" s="384" t="s">
        <v>795</v>
      </c>
      <c r="E68" s="384"/>
      <c r="F68" s="384"/>
      <c r="G68" s="384"/>
      <c r="H68" s="384"/>
      <c r="I68" s="384"/>
      <c r="J68" s="384"/>
      <c r="K68" s="259"/>
    </row>
    <row r="69" spans="2:11" s="1" customFormat="1" ht="15" customHeight="1">
      <c r="B69" s="258"/>
      <c r="C69" s="263"/>
      <c r="D69" s="384" t="s">
        <v>796</v>
      </c>
      <c r="E69" s="384"/>
      <c r="F69" s="384"/>
      <c r="G69" s="384"/>
      <c r="H69" s="384"/>
      <c r="I69" s="384"/>
      <c r="J69" s="384"/>
      <c r="K69" s="259"/>
    </row>
    <row r="70" spans="2:11" s="1" customFormat="1" ht="15" customHeight="1">
      <c r="B70" s="258"/>
      <c r="C70" s="263"/>
      <c r="D70" s="384" t="s">
        <v>797</v>
      </c>
      <c r="E70" s="384"/>
      <c r="F70" s="384"/>
      <c r="G70" s="384"/>
      <c r="H70" s="384"/>
      <c r="I70" s="384"/>
      <c r="J70" s="384"/>
      <c r="K70" s="259"/>
    </row>
    <row r="71" spans="2:11" s="1" customFormat="1" ht="12.75" customHeight="1">
      <c r="B71" s="267"/>
      <c r="C71" s="268"/>
      <c r="D71" s="268"/>
      <c r="E71" s="268"/>
      <c r="F71" s="268"/>
      <c r="G71" s="268"/>
      <c r="H71" s="268"/>
      <c r="I71" s="268"/>
      <c r="J71" s="268"/>
      <c r="K71" s="269"/>
    </row>
    <row r="72" spans="2:11" s="1" customFormat="1" ht="18.75" customHeight="1">
      <c r="B72" s="270"/>
      <c r="C72" s="270"/>
      <c r="D72" s="270"/>
      <c r="E72" s="270"/>
      <c r="F72" s="270"/>
      <c r="G72" s="270"/>
      <c r="H72" s="270"/>
      <c r="I72" s="270"/>
      <c r="J72" s="270"/>
      <c r="K72" s="271"/>
    </row>
    <row r="73" spans="2:11" s="1" customFormat="1" ht="18.75" customHeight="1">
      <c r="B73" s="271"/>
      <c r="C73" s="271"/>
      <c r="D73" s="271"/>
      <c r="E73" s="271"/>
      <c r="F73" s="271"/>
      <c r="G73" s="271"/>
      <c r="H73" s="271"/>
      <c r="I73" s="271"/>
      <c r="J73" s="271"/>
      <c r="K73" s="271"/>
    </row>
    <row r="74" spans="2:11" s="1" customFormat="1" ht="7.5" customHeight="1">
      <c r="B74" s="272"/>
      <c r="C74" s="273"/>
      <c r="D74" s="273"/>
      <c r="E74" s="273"/>
      <c r="F74" s="273"/>
      <c r="G74" s="273"/>
      <c r="H74" s="273"/>
      <c r="I74" s="273"/>
      <c r="J74" s="273"/>
      <c r="K74" s="274"/>
    </row>
    <row r="75" spans="2:11" s="1" customFormat="1" ht="45" customHeight="1">
      <c r="B75" s="275"/>
      <c r="C75" s="385" t="s">
        <v>798</v>
      </c>
      <c r="D75" s="385"/>
      <c r="E75" s="385"/>
      <c r="F75" s="385"/>
      <c r="G75" s="385"/>
      <c r="H75" s="385"/>
      <c r="I75" s="385"/>
      <c r="J75" s="385"/>
      <c r="K75" s="276"/>
    </row>
    <row r="76" spans="2:11" s="1" customFormat="1" ht="17.25" customHeight="1">
      <c r="B76" s="275"/>
      <c r="C76" s="277" t="s">
        <v>799</v>
      </c>
      <c r="D76" s="277"/>
      <c r="E76" s="277"/>
      <c r="F76" s="277" t="s">
        <v>800</v>
      </c>
      <c r="G76" s="278"/>
      <c r="H76" s="277" t="s">
        <v>56</v>
      </c>
      <c r="I76" s="277" t="s">
        <v>59</v>
      </c>
      <c r="J76" s="277" t="s">
        <v>801</v>
      </c>
      <c r="K76" s="276"/>
    </row>
    <row r="77" spans="2:11" s="1" customFormat="1" ht="17.25" customHeight="1">
      <c r="B77" s="275"/>
      <c r="C77" s="279" t="s">
        <v>802</v>
      </c>
      <c r="D77" s="279"/>
      <c r="E77" s="279"/>
      <c r="F77" s="280" t="s">
        <v>803</v>
      </c>
      <c r="G77" s="281"/>
      <c r="H77" s="279"/>
      <c r="I77" s="279"/>
      <c r="J77" s="279" t="s">
        <v>804</v>
      </c>
      <c r="K77" s="276"/>
    </row>
    <row r="78" spans="2:11" s="1" customFormat="1" ht="5.25" customHeight="1">
      <c r="B78" s="275"/>
      <c r="C78" s="282"/>
      <c r="D78" s="282"/>
      <c r="E78" s="282"/>
      <c r="F78" s="282"/>
      <c r="G78" s="283"/>
      <c r="H78" s="282"/>
      <c r="I78" s="282"/>
      <c r="J78" s="282"/>
      <c r="K78" s="276"/>
    </row>
    <row r="79" spans="2:11" s="1" customFormat="1" ht="15" customHeight="1">
      <c r="B79" s="275"/>
      <c r="C79" s="264" t="s">
        <v>55</v>
      </c>
      <c r="D79" s="284"/>
      <c r="E79" s="284"/>
      <c r="F79" s="285" t="s">
        <v>805</v>
      </c>
      <c r="G79" s="286"/>
      <c r="H79" s="264" t="s">
        <v>806</v>
      </c>
      <c r="I79" s="264" t="s">
        <v>807</v>
      </c>
      <c r="J79" s="264">
        <v>20</v>
      </c>
      <c r="K79" s="276"/>
    </row>
    <row r="80" spans="2:11" s="1" customFormat="1" ht="15" customHeight="1">
      <c r="B80" s="275"/>
      <c r="C80" s="264" t="s">
        <v>808</v>
      </c>
      <c r="D80" s="264"/>
      <c r="E80" s="264"/>
      <c r="F80" s="285" t="s">
        <v>805</v>
      </c>
      <c r="G80" s="286"/>
      <c r="H80" s="264" t="s">
        <v>809</v>
      </c>
      <c r="I80" s="264" t="s">
        <v>807</v>
      </c>
      <c r="J80" s="264">
        <v>120</v>
      </c>
      <c r="K80" s="276"/>
    </row>
    <row r="81" spans="2:11" s="1" customFormat="1" ht="15" customHeight="1">
      <c r="B81" s="287"/>
      <c r="C81" s="264" t="s">
        <v>810</v>
      </c>
      <c r="D81" s="264"/>
      <c r="E81" s="264"/>
      <c r="F81" s="285" t="s">
        <v>811</v>
      </c>
      <c r="G81" s="286"/>
      <c r="H81" s="264" t="s">
        <v>812</v>
      </c>
      <c r="I81" s="264" t="s">
        <v>807</v>
      </c>
      <c r="J81" s="264">
        <v>50</v>
      </c>
      <c r="K81" s="276"/>
    </row>
    <row r="82" spans="2:11" s="1" customFormat="1" ht="15" customHeight="1">
      <c r="B82" s="287"/>
      <c r="C82" s="264" t="s">
        <v>813</v>
      </c>
      <c r="D82" s="264"/>
      <c r="E82" s="264"/>
      <c r="F82" s="285" t="s">
        <v>805</v>
      </c>
      <c r="G82" s="286"/>
      <c r="H82" s="264" t="s">
        <v>814</v>
      </c>
      <c r="I82" s="264" t="s">
        <v>815</v>
      </c>
      <c r="J82" s="264"/>
      <c r="K82" s="276"/>
    </row>
    <row r="83" spans="2:11" s="1" customFormat="1" ht="15" customHeight="1">
      <c r="B83" s="287"/>
      <c r="C83" s="288" t="s">
        <v>816</v>
      </c>
      <c r="D83" s="288"/>
      <c r="E83" s="288"/>
      <c r="F83" s="289" t="s">
        <v>811</v>
      </c>
      <c r="G83" s="288"/>
      <c r="H83" s="288" t="s">
        <v>817</v>
      </c>
      <c r="I83" s="288" t="s">
        <v>807</v>
      </c>
      <c r="J83" s="288">
        <v>15</v>
      </c>
      <c r="K83" s="276"/>
    </row>
    <row r="84" spans="2:11" s="1" customFormat="1" ht="15" customHeight="1">
      <c r="B84" s="287"/>
      <c r="C84" s="288" t="s">
        <v>818</v>
      </c>
      <c r="D84" s="288"/>
      <c r="E84" s="288"/>
      <c r="F84" s="289" t="s">
        <v>811</v>
      </c>
      <c r="G84" s="288"/>
      <c r="H84" s="288" t="s">
        <v>819</v>
      </c>
      <c r="I84" s="288" t="s">
        <v>807</v>
      </c>
      <c r="J84" s="288">
        <v>15</v>
      </c>
      <c r="K84" s="276"/>
    </row>
    <row r="85" spans="2:11" s="1" customFormat="1" ht="15" customHeight="1">
      <c r="B85" s="287"/>
      <c r="C85" s="288" t="s">
        <v>820</v>
      </c>
      <c r="D85" s="288"/>
      <c r="E85" s="288"/>
      <c r="F85" s="289" t="s">
        <v>811</v>
      </c>
      <c r="G85" s="288"/>
      <c r="H85" s="288" t="s">
        <v>821</v>
      </c>
      <c r="I85" s="288" t="s">
        <v>807</v>
      </c>
      <c r="J85" s="288">
        <v>20</v>
      </c>
      <c r="K85" s="276"/>
    </row>
    <row r="86" spans="2:11" s="1" customFormat="1" ht="15" customHeight="1">
      <c r="B86" s="287"/>
      <c r="C86" s="288" t="s">
        <v>822</v>
      </c>
      <c r="D86" s="288"/>
      <c r="E86" s="288"/>
      <c r="F86" s="289" t="s">
        <v>811</v>
      </c>
      <c r="G86" s="288"/>
      <c r="H86" s="288" t="s">
        <v>823</v>
      </c>
      <c r="I86" s="288" t="s">
        <v>807</v>
      </c>
      <c r="J86" s="288">
        <v>20</v>
      </c>
      <c r="K86" s="276"/>
    </row>
    <row r="87" spans="2:11" s="1" customFormat="1" ht="15" customHeight="1">
      <c r="B87" s="287"/>
      <c r="C87" s="264" t="s">
        <v>824</v>
      </c>
      <c r="D87" s="264"/>
      <c r="E87" s="264"/>
      <c r="F87" s="285" t="s">
        <v>811</v>
      </c>
      <c r="G87" s="286"/>
      <c r="H87" s="264" t="s">
        <v>825</v>
      </c>
      <c r="I87" s="264" t="s">
        <v>807</v>
      </c>
      <c r="J87" s="264">
        <v>50</v>
      </c>
      <c r="K87" s="276"/>
    </row>
    <row r="88" spans="2:11" s="1" customFormat="1" ht="15" customHeight="1">
      <c r="B88" s="287"/>
      <c r="C88" s="264" t="s">
        <v>826</v>
      </c>
      <c r="D88" s="264"/>
      <c r="E88" s="264"/>
      <c r="F88" s="285" t="s">
        <v>811</v>
      </c>
      <c r="G88" s="286"/>
      <c r="H88" s="264" t="s">
        <v>827</v>
      </c>
      <c r="I88" s="264" t="s">
        <v>807</v>
      </c>
      <c r="J88" s="264">
        <v>20</v>
      </c>
      <c r="K88" s="276"/>
    </row>
    <row r="89" spans="2:11" s="1" customFormat="1" ht="15" customHeight="1">
      <c r="B89" s="287"/>
      <c r="C89" s="264" t="s">
        <v>828</v>
      </c>
      <c r="D89" s="264"/>
      <c r="E89" s="264"/>
      <c r="F89" s="285" t="s">
        <v>811</v>
      </c>
      <c r="G89" s="286"/>
      <c r="H89" s="264" t="s">
        <v>829</v>
      </c>
      <c r="I89" s="264" t="s">
        <v>807</v>
      </c>
      <c r="J89" s="264">
        <v>20</v>
      </c>
      <c r="K89" s="276"/>
    </row>
    <row r="90" spans="2:11" s="1" customFormat="1" ht="15" customHeight="1">
      <c r="B90" s="287"/>
      <c r="C90" s="264" t="s">
        <v>830</v>
      </c>
      <c r="D90" s="264"/>
      <c r="E90" s="264"/>
      <c r="F90" s="285" t="s">
        <v>811</v>
      </c>
      <c r="G90" s="286"/>
      <c r="H90" s="264" t="s">
        <v>831</v>
      </c>
      <c r="I90" s="264" t="s">
        <v>807</v>
      </c>
      <c r="J90" s="264">
        <v>50</v>
      </c>
      <c r="K90" s="276"/>
    </row>
    <row r="91" spans="2:11" s="1" customFormat="1" ht="15" customHeight="1">
      <c r="B91" s="287"/>
      <c r="C91" s="264" t="s">
        <v>832</v>
      </c>
      <c r="D91" s="264"/>
      <c r="E91" s="264"/>
      <c r="F91" s="285" t="s">
        <v>811</v>
      </c>
      <c r="G91" s="286"/>
      <c r="H91" s="264" t="s">
        <v>832</v>
      </c>
      <c r="I91" s="264" t="s">
        <v>807</v>
      </c>
      <c r="J91" s="264">
        <v>50</v>
      </c>
      <c r="K91" s="276"/>
    </row>
    <row r="92" spans="2:11" s="1" customFormat="1" ht="15" customHeight="1">
      <c r="B92" s="287"/>
      <c r="C92" s="264" t="s">
        <v>833</v>
      </c>
      <c r="D92" s="264"/>
      <c r="E92" s="264"/>
      <c r="F92" s="285" t="s">
        <v>811</v>
      </c>
      <c r="G92" s="286"/>
      <c r="H92" s="264" t="s">
        <v>834</v>
      </c>
      <c r="I92" s="264" t="s">
        <v>807</v>
      </c>
      <c r="J92" s="264">
        <v>255</v>
      </c>
      <c r="K92" s="276"/>
    </row>
    <row r="93" spans="2:11" s="1" customFormat="1" ht="15" customHeight="1">
      <c r="B93" s="287"/>
      <c r="C93" s="264" t="s">
        <v>835</v>
      </c>
      <c r="D93" s="264"/>
      <c r="E93" s="264"/>
      <c r="F93" s="285" t="s">
        <v>805</v>
      </c>
      <c r="G93" s="286"/>
      <c r="H93" s="264" t="s">
        <v>836</v>
      </c>
      <c r="I93" s="264" t="s">
        <v>837</v>
      </c>
      <c r="J93" s="264"/>
      <c r="K93" s="276"/>
    </row>
    <row r="94" spans="2:11" s="1" customFormat="1" ht="15" customHeight="1">
      <c r="B94" s="287"/>
      <c r="C94" s="264" t="s">
        <v>838</v>
      </c>
      <c r="D94" s="264"/>
      <c r="E94" s="264"/>
      <c r="F94" s="285" t="s">
        <v>805</v>
      </c>
      <c r="G94" s="286"/>
      <c r="H94" s="264" t="s">
        <v>839</v>
      </c>
      <c r="I94" s="264" t="s">
        <v>840</v>
      </c>
      <c r="J94" s="264"/>
      <c r="K94" s="276"/>
    </row>
    <row r="95" spans="2:11" s="1" customFormat="1" ht="15" customHeight="1">
      <c r="B95" s="287"/>
      <c r="C95" s="264" t="s">
        <v>841</v>
      </c>
      <c r="D95" s="264"/>
      <c r="E95" s="264"/>
      <c r="F95" s="285" t="s">
        <v>805</v>
      </c>
      <c r="G95" s="286"/>
      <c r="H95" s="264" t="s">
        <v>841</v>
      </c>
      <c r="I95" s="264" t="s">
        <v>840</v>
      </c>
      <c r="J95" s="264"/>
      <c r="K95" s="276"/>
    </row>
    <row r="96" spans="2:11" s="1" customFormat="1" ht="15" customHeight="1">
      <c r="B96" s="287"/>
      <c r="C96" s="264" t="s">
        <v>40</v>
      </c>
      <c r="D96" s="264"/>
      <c r="E96" s="264"/>
      <c r="F96" s="285" t="s">
        <v>805</v>
      </c>
      <c r="G96" s="286"/>
      <c r="H96" s="264" t="s">
        <v>842</v>
      </c>
      <c r="I96" s="264" t="s">
        <v>840</v>
      </c>
      <c r="J96" s="264"/>
      <c r="K96" s="276"/>
    </row>
    <row r="97" spans="2:11" s="1" customFormat="1" ht="15" customHeight="1">
      <c r="B97" s="287"/>
      <c r="C97" s="264" t="s">
        <v>50</v>
      </c>
      <c r="D97" s="264"/>
      <c r="E97" s="264"/>
      <c r="F97" s="285" t="s">
        <v>805</v>
      </c>
      <c r="G97" s="286"/>
      <c r="H97" s="264" t="s">
        <v>843</v>
      </c>
      <c r="I97" s="264" t="s">
        <v>840</v>
      </c>
      <c r="J97" s="264"/>
      <c r="K97" s="276"/>
    </row>
    <row r="98" spans="2:11" s="1" customFormat="1" ht="15" customHeight="1">
      <c r="B98" s="290"/>
      <c r="C98" s="291"/>
      <c r="D98" s="291"/>
      <c r="E98" s="291"/>
      <c r="F98" s="291"/>
      <c r="G98" s="291"/>
      <c r="H98" s="291"/>
      <c r="I98" s="291"/>
      <c r="J98" s="291"/>
      <c r="K98" s="292"/>
    </row>
    <row r="99" spans="2:11" s="1" customFormat="1" ht="18.75" customHeight="1">
      <c r="B99" s="293"/>
      <c r="C99" s="294"/>
      <c r="D99" s="294"/>
      <c r="E99" s="294"/>
      <c r="F99" s="294"/>
      <c r="G99" s="294"/>
      <c r="H99" s="294"/>
      <c r="I99" s="294"/>
      <c r="J99" s="294"/>
      <c r="K99" s="293"/>
    </row>
    <row r="100" spans="2:11" s="1" customFormat="1" ht="18.75" customHeight="1">
      <c r="B100" s="271"/>
      <c r="C100" s="271"/>
      <c r="D100" s="271"/>
      <c r="E100" s="271"/>
      <c r="F100" s="271"/>
      <c r="G100" s="271"/>
      <c r="H100" s="271"/>
      <c r="I100" s="271"/>
      <c r="J100" s="271"/>
      <c r="K100" s="271"/>
    </row>
    <row r="101" spans="2:11" s="1" customFormat="1" ht="7.5" customHeight="1">
      <c r="B101" s="272"/>
      <c r="C101" s="273"/>
      <c r="D101" s="273"/>
      <c r="E101" s="273"/>
      <c r="F101" s="273"/>
      <c r="G101" s="273"/>
      <c r="H101" s="273"/>
      <c r="I101" s="273"/>
      <c r="J101" s="273"/>
      <c r="K101" s="274"/>
    </row>
    <row r="102" spans="2:11" s="1" customFormat="1" ht="45" customHeight="1">
      <c r="B102" s="275"/>
      <c r="C102" s="385" t="s">
        <v>844</v>
      </c>
      <c r="D102" s="385"/>
      <c r="E102" s="385"/>
      <c r="F102" s="385"/>
      <c r="G102" s="385"/>
      <c r="H102" s="385"/>
      <c r="I102" s="385"/>
      <c r="J102" s="385"/>
      <c r="K102" s="276"/>
    </row>
    <row r="103" spans="2:11" s="1" customFormat="1" ht="17.25" customHeight="1">
      <c r="B103" s="275"/>
      <c r="C103" s="277" t="s">
        <v>799</v>
      </c>
      <c r="D103" s="277"/>
      <c r="E103" s="277"/>
      <c r="F103" s="277" t="s">
        <v>800</v>
      </c>
      <c r="G103" s="278"/>
      <c r="H103" s="277" t="s">
        <v>56</v>
      </c>
      <c r="I103" s="277" t="s">
        <v>59</v>
      </c>
      <c r="J103" s="277" t="s">
        <v>801</v>
      </c>
      <c r="K103" s="276"/>
    </row>
    <row r="104" spans="2:11" s="1" customFormat="1" ht="17.25" customHeight="1">
      <c r="B104" s="275"/>
      <c r="C104" s="279" t="s">
        <v>802</v>
      </c>
      <c r="D104" s="279"/>
      <c r="E104" s="279"/>
      <c r="F104" s="280" t="s">
        <v>803</v>
      </c>
      <c r="G104" s="281"/>
      <c r="H104" s="279"/>
      <c r="I104" s="279"/>
      <c r="J104" s="279" t="s">
        <v>804</v>
      </c>
      <c r="K104" s="276"/>
    </row>
    <row r="105" spans="2:11" s="1" customFormat="1" ht="5.25" customHeight="1">
      <c r="B105" s="275"/>
      <c r="C105" s="277"/>
      <c r="D105" s="277"/>
      <c r="E105" s="277"/>
      <c r="F105" s="277"/>
      <c r="G105" s="295"/>
      <c r="H105" s="277"/>
      <c r="I105" s="277"/>
      <c r="J105" s="277"/>
      <c r="K105" s="276"/>
    </row>
    <row r="106" spans="2:11" s="1" customFormat="1" ht="15" customHeight="1">
      <c r="B106" s="275"/>
      <c r="C106" s="264" t="s">
        <v>55</v>
      </c>
      <c r="D106" s="284"/>
      <c r="E106" s="284"/>
      <c r="F106" s="285" t="s">
        <v>805</v>
      </c>
      <c r="G106" s="264"/>
      <c r="H106" s="264" t="s">
        <v>845</v>
      </c>
      <c r="I106" s="264" t="s">
        <v>807</v>
      </c>
      <c r="J106" s="264">
        <v>20</v>
      </c>
      <c r="K106" s="276"/>
    </row>
    <row r="107" spans="2:11" s="1" customFormat="1" ht="15" customHeight="1">
      <c r="B107" s="275"/>
      <c r="C107" s="264" t="s">
        <v>808</v>
      </c>
      <c r="D107" s="264"/>
      <c r="E107" s="264"/>
      <c r="F107" s="285" t="s">
        <v>805</v>
      </c>
      <c r="G107" s="264"/>
      <c r="H107" s="264" t="s">
        <v>845</v>
      </c>
      <c r="I107" s="264" t="s">
        <v>807</v>
      </c>
      <c r="J107" s="264">
        <v>120</v>
      </c>
      <c r="K107" s="276"/>
    </row>
    <row r="108" spans="2:11" s="1" customFormat="1" ht="15" customHeight="1">
      <c r="B108" s="287"/>
      <c r="C108" s="264" t="s">
        <v>810</v>
      </c>
      <c r="D108" s="264"/>
      <c r="E108" s="264"/>
      <c r="F108" s="285" t="s">
        <v>811</v>
      </c>
      <c r="G108" s="264"/>
      <c r="H108" s="264" t="s">
        <v>845</v>
      </c>
      <c r="I108" s="264" t="s">
        <v>807</v>
      </c>
      <c r="J108" s="264">
        <v>50</v>
      </c>
      <c r="K108" s="276"/>
    </row>
    <row r="109" spans="2:11" s="1" customFormat="1" ht="15" customHeight="1">
      <c r="B109" s="287"/>
      <c r="C109" s="264" t="s">
        <v>813</v>
      </c>
      <c r="D109" s="264"/>
      <c r="E109" s="264"/>
      <c r="F109" s="285" t="s">
        <v>805</v>
      </c>
      <c r="G109" s="264"/>
      <c r="H109" s="264" t="s">
        <v>845</v>
      </c>
      <c r="I109" s="264" t="s">
        <v>815</v>
      </c>
      <c r="J109" s="264"/>
      <c r="K109" s="276"/>
    </row>
    <row r="110" spans="2:11" s="1" customFormat="1" ht="15" customHeight="1">
      <c r="B110" s="287"/>
      <c r="C110" s="264" t="s">
        <v>824</v>
      </c>
      <c r="D110" s="264"/>
      <c r="E110" s="264"/>
      <c r="F110" s="285" t="s">
        <v>811</v>
      </c>
      <c r="G110" s="264"/>
      <c r="H110" s="264" t="s">
        <v>845</v>
      </c>
      <c r="I110" s="264" t="s">
        <v>807</v>
      </c>
      <c r="J110" s="264">
        <v>50</v>
      </c>
      <c r="K110" s="276"/>
    </row>
    <row r="111" spans="2:11" s="1" customFormat="1" ht="15" customHeight="1">
      <c r="B111" s="287"/>
      <c r="C111" s="264" t="s">
        <v>832</v>
      </c>
      <c r="D111" s="264"/>
      <c r="E111" s="264"/>
      <c r="F111" s="285" t="s">
        <v>811</v>
      </c>
      <c r="G111" s="264"/>
      <c r="H111" s="264" t="s">
        <v>845</v>
      </c>
      <c r="I111" s="264" t="s">
        <v>807</v>
      </c>
      <c r="J111" s="264">
        <v>50</v>
      </c>
      <c r="K111" s="276"/>
    </row>
    <row r="112" spans="2:11" s="1" customFormat="1" ht="15" customHeight="1">
      <c r="B112" s="287"/>
      <c r="C112" s="264" t="s">
        <v>830</v>
      </c>
      <c r="D112" s="264"/>
      <c r="E112" s="264"/>
      <c r="F112" s="285" t="s">
        <v>811</v>
      </c>
      <c r="G112" s="264"/>
      <c r="H112" s="264" t="s">
        <v>845</v>
      </c>
      <c r="I112" s="264" t="s">
        <v>807</v>
      </c>
      <c r="J112" s="264">
        <v>50</v>
      </c>
      <c r="K112" s="276"/>
    </row>
    <row r="113" spans="2:11" s="1" customFormat="1" ht="15" customHeight="1">
      <c r="B113" s="287"/>
      <c r="C113" s="264" t="s">
        <v>55</v>
      </c>
      <c r="D113" s="264"/>
      <c r="E113" s="264"/>
      <c r="F113" s="285" t="s">
        <v>805</v>
      </c>
      <c r="G113" s="264"/>
      <c r="H113" s="264" t="s">
        <v>846</v>
      </c>
      <c r="I113" s="264" t="s">
        <v>807</v>
      </c>
      <c r="J113" s="264">
        <v>20</v>
      </c>
      <c r="K113" s="276"/>
    </row>
    <row r="114" spans="2:11" s="1" customFormat="1" ht="15" customHeight="1">
      <c r="B114" s="287"/>
      <c r="C114" s="264" t="s">
        <v>847</v>
      </c>
      <c r="D114" s="264"/>
      <c r="E114" s="264"/>
      <c r="F114" s="285" t="s">
        <v>805</v>
      </c>
      <c r="G114" s="264"/>
      <c r="H114" s="264" t="s">
        <v>848</v>
      </c>
      <c r="I114" s="264" t="s">
        <v>807</v>
      </c>
      <c r="J114" s="264">
        <v>120</v>
      </c>
      <c r="K114" s="276"/>
    </row>
    <row r="115" spans="2:11" s="1" customFormat="1" ht="15" customHeight="1">
      <c r="B115" s="287"/>
      <c r="C115" s="264" t="s">
        <v>40</v>
      </c>
      <c r="D115" s="264"/>
      <c r="E115" s="264"/>
      <c r="F115" s="285" t="s">
        <v>805</v>
      </c>
      <c r="G115" s="264"/>
      <c r="H115" s="264" t="s">
        <v>849</v>
      </c>
      <c r="I115" s="264" t="s">
        <v>840</v>
      </c>
      <c r="J115" s="264"/>
      <c r="K115" s="276"/>
    </row>
    <row r="116" spans="2:11" s="1" customFormat="1" ht="15" customHeight="1">
      <c r="B116" s="287"/>
      <c r="C116" s="264" t="s">
        <v>50</v>
      </c>
      <c r="D116" s="264"/>
      <c r="E116" s="264"/>
      <c r="F116" s="285" t="s">
        <v>805</v>
      </c>
      <c r="G116" s="264"/>
      <c r="H116" s="264" t="s">
        <v>850</v>
      </c>
      <c r="I116" s="264" t="s">
        <v>840</v>
      </c>
      <c r="J116" s="264"/>
      <c r="K116" s="276"/>
    </row>
    <row r="117" spans="2:11" s="1" customFormat="1" ht="15" customHeight="1">
      <c r="B117" s="287"/>
      <c r="C117" s="264" t="s">
        <v>59</v>
      </c>
      <c r="D117" s="264"/>
      <c r="E117" s="264"/>
      <c r="F117" s="285" t="s">
        <v>805</v>
      </c>
      <c r="G117" s="264"/>
      <c r="H117" s="264" t="s">
        <v>851</v>
      </c>
      <c r="I117" s="264" t="s">
        <v>852</v>
      </c>
      <c r="J117" s="264"/>
      <c r="K117" s="276"/>
    </row>
    <row r="118" spans="2:11" s="1" customFormat="1" ht="15" customHeight="1">
      <c r="B118" s="290"/>
      <c r="C118" s="296"/>
      <c r="D118" s="296"/>
      <c r="E118" s="296"/>
      <c r="F118" s="296"/>
      <c r="G118" s="296"/>
      <c r="H118" s="296"/>
      <c r="I118" s="296"/>
      <c r="J118" s="296"/>
      <c r="K118" s="292"/>
    </row>
    <row r="119" spans="2:11" s="1" customFormat="1" ht="18.75" customHeight="1">
      <c r="B119" s="297"/>
      <c r="C119" s="298"/>
      <c r="D119" s="298"/>
      <c r="E119" s="298"/>
      <c r="F119" s="299"/>
      <c r="G119" s="298"/>
      <c r="H119" s="298"/>
      <c r="I119" s="298"/>
      <c r="J119" s="298"/>
      <c r="K119" s="297"/>
    </row>
    <row r="120" spans="2:11" s="1" customFormat="1" ht="18.75" customHeight="1">
      <c r="B120" s="271"/>
      <c r="C120" s="271"/>
      <c r="D120" s="271"/>
      <c r="E120" s="271"/>
      <c r="F120" s="271"/>
      <c r="G120" s="271"/>
      <c r="H120" s="271"/>
      <c r="I120" s="271"/>
      <c r="J120" s="271"/>
      <c r="K120" s="271"/>
    </row>
    <row r="121" spans="2:11" s="1" customFormat="1" ht="7.5" customHeight="1">
      <c r="B121" s="300"/>
      <c r="C121" s="301"/>
      <c r="D121" s="301"/>
      <c r="E121" s="301"/>
      <c r="F121" s="301"/>
      <c r="G121" s="301"/>
      <c r="H121" s="301"/>
      <c r="I121" s="301"/>
      <c r="J121" s="301"/>
      <c r="K121" s="302"/>
    </row>
    <row r="122" spans="2:11" s="1" customFormat="1" ht="45" customHeight="1">
      <c r="B122" s="303"/>
      <c r="C122" s="386" t="s">
        <v>853</v>
      </c>
      <c r="D122" s="386"/>
      <c r="E122" s="386"/>
      <c r="F122" s="386"/>
      <c r="G122" s="386"/>
      <c r="H122" s="386"/>
      <c r="I122" s="386"/>
      <c r="J122" s="386"/>
      <c r="K122" s="304"/>
    </row>
    <row r="123" spans="2:11" s="1" customFormat="1" ht="17.25" customHeight="1">
      <c r="B123" s="305"/>
      <c r="C123" s="277" t="s">
        <v>799</v>
      </c>
      <c r="D123" s="277"/>
      <c r="E123" s="277"/>
      <c r="F123" s="277" t="s">
        <v>800</v>
      </c>
      <c r="G123" s="278"/>
      <c r="H123" s="277" t="s">
        <v>56</v>
      </c>
      <c r="I123" s="277" t="s">
        <v>59</v>
      </c>
      <c r="J123" s="277" t="s">
        <v>801</v>
      </c>
      <c r="K123" s="306"/>
    </row>
    <row r="124" spans="2:11" s="1" customFormat="1" ht="17.25" customHeight="1">
      <c r="B124" s="305"/>
      <c r="C124" s="279" t="s">
        <v>802</v>
      </c>
      <c r="D124" s="279"/>
      <c r="E124" s="279"/>
      <c r="F124" s="280" t="s">
        <v>803</v>
      </c>
      <c r="G124" s="281"/>
      <c r="H124" s="279"/>
      <c r="I124" s="279"/>
      <c r="J124" s="279" t="s">
        <v>804</v>
      </c>
      <c r="K124" s="306"/>
    </row>
    <row r="125" spans="2:11" s="1" customFormat="1" ht="5.25" customHeight="1">
      <c r="B125" s="307"/>
      <c r="C125" s="282"/>
      <c r="D125" s="282"/>
      <c r="E125" s="282"/>
      <c r="F125" s="282"/>
      <c r="G125" s="308"/>
      <c r="H125" s="282"/>
      <c r="I125" s="282"/>
      <c r="J125" s="282"/>
      <c r="K125" s="309"/>
    </row>
    <row r="126" spans="2:11" s="1" customFormat="1" ht="15" customHeight="1">
      <c r="B126" s="307"/>
      <c r="C126" s="264" t="s">
        <v>808</v>
      </c>
      <c r="D126" s="284"/>
      <c r="E126" s="284"/>
      <c r="F126" s="285" t="s">
        <v>805</v>
      </c>
      <c r="G126" s="264"/>
      <c r="H126" s="264" t="s">
        <v>845</v>
      </c>
      <c r="I126" s="264" t="s">
        <v>807</v>
      </c>
      <c r="J126" s="264">
        <v>120</v>
      </c>
      <c r="K126" s="310"/>
    </row>
    <row r="127" spans="2:11" s="1" customFormat="1" ht="15" customHeight="1">
      <c r="B127" s="307"/>
      <c r="C127" s="264" t="s">
        <v>854</v>
      </c>
      <c r="D127" s="264"/>
      <c r="E127" s="264"/>
      <c r="F127" s="285" t="s">
        <v>805</v>
      </c>
      <c r="G127" s="264"/>
      <c r="H127" s="264" t="s">
        <v>855</v>
      </c>
      <c r="I127" s="264" t="s">
        <v>807</v>
      </c>
      <c r="J127" s="264" t="s">
        <v>856</v>
      </c>
      <c r="K127" s="310"/>
    </row>
    <row r="128" spans="2:11" s="1" customFormat="1" ht="15" customHeight="1">
      <c r="B128" s="307"/>
      <c r="C128" s="264" t="s">
        <v>753</v>
      </c>
      <c r="D128" s="264"/>
      <c r="E128" s="264"/>
      <c r="F128" s="285" t="s">
        <v>805</v>
      </c>
      <c r="G128" s="264"/>
      <c r="H128" s="264" t="s">
        <v>857</v>
      </c>
      <c r="I128" s="264" t="s">
        <v>807</v>
      </c>
      <c r="J128" s="264" t="s">
        <v>856</v>
      </c>
      <c r="K128" s="310"/>
    </row>
    <row r="129" spans="2:11" s="1" customFormat="1" ht="15" customHeight="1">
      <c r="B129" s="307"/>
      <c r="C129" s="264" t="s">
        <v>816</v>
      </c>
      <c r="D129" s="264"/>
      <c r="E129" s="264"/>
      <c r="F129" s="285" t="s">
        <v>811</v>
      </c>
      <c r="G129" s="264"/>
      <c r="H129" s="264" t="s">
        <v>817</v>
      </c>
      <c r="I129" s="264" t="s">
        <v>807</v>
      </c>
      <c r="J129" s="264">
        <v>15</v>
      </c>
      <c r="K129" s="310"/>
    </row>
    <row r="130" spans="2:11" s="1" customFormat="1" ht="15" customHeight="1">
      <c r="B130" s="307"/>
      <c r="C130" s="288" t="s">
        <v>818</v>
      </c>
      <c r="D130" s="288"/>
      <c r="E130" s="288"/>
      <c r="F130" s="289" t="s">
        <v>811</v>
      </c>
      <c r="G130" s="288"/>
      <c r="H130" s="288" t="s">
        <v>819</v>
      </c>
      <c r="I130" s="288" t="s">
        <v>807</v>
      </c>
      <c r="J130" s="288">
        <v>15</v>
      </c>
      <c r="K130" s="310"/>
    </row>
    <row r="131" spans="2:11" s="1" customFormat="1" ht="15" customHeight="1">
      <c r="B131" s="307"/>
      <c r="C131" s="288" t="s">
        <v>820</v>
      </c>
      <c r="D131" s="288"/>
      <c r="E131" s="288"/>
      <c r="F131" s="289" t="s">
        <v>811</v>
      </c>
      <c r="G131" s="288"/>
      <c r="H131" s="288" t="s">
        <v>821</v>
      </c>
      <c r="I131" s="288" t="s">
        <v>807</v>
      </c>
      <c r="J131" s="288">
        <v>20</v>
      </c>
      <c r="K131" s="310"/>
    </row>
    <row r="132" spans="2:11" s="1" customFormat="1" ht="15" customHeight="1">
      <c r="B132" s="307"/>
      <c r="C132" s="288" t="s">
        <v>822</v>
      </c>
      <c r="D132" s="288"/>
      <c r="E132" s="288"/>
      <c r="F132" s="289" t="s">
        <v>811</v>
      </c>
      <c r="G132" s="288"/>
      <c r="H132" s="288" t="s">
        <v>823</v>
      </c>
      <c r="I132" s="288" t="s">
        <v>807</v>
      </c>
      <c r="J132" s="288">
        <v>20</v>
      </c>
      <c r="K132" s="310"/>
    </row>
    <row r="133" spans="2:11" s="1" customFormat="1" ht="15" customHeight="1">
      <c r="B133" s="307"/>
      <c r="C133" s="264" t="s">
        <v>810</v>
      </c>
      <c r="D133" s="264"/>
      <c r="E133" s="264"/>
      <c r="F133" s="285" t="s">
        <v>811</v>
      </c>
      <c r="G133" s="264"/>
      <c r="H133" s="264" t="s">
        <v>845</v>
      </c>
      <c r="I133" s="264" t="s">
        <v>807</v>
      </c>
      <c r="J133" s="264">
        <v>50</v>
      </c>
      <c r="K133" s="310"/>
    </row>
    <row r="134" spans="2:11" s="1" customFormat="1" ht="15" customHeight="1">
      <c r="B134" s="307"/>
      <c r="C134" s="264" t="s">
        <v>824</v>
      </c>
      <c r="D134" s="264"/>
      <c r="E134" s="264"/>
      <c r="F134" s="285" t="s">
        <v>811</v>
      </c>
      <c r="G134" s="264"/>
      <c r="H134" s="264" t="s">
        <v>845</v>
      </c>
      <c r="I134" s="264" t="s">
        <v>807</v>
      </c>
      <c r="J134" s="264">
        <v>50</v>
      </c>
      <c r="K134" s="310"/>
    </row>
    <row r="135" spans="2:11" s="1" customFormat="1" ht="15" customHeight="1">
      <c r="B135" s="307"/>
      <c r="C135" s="264" t="s">
        <v>830</v>
      </c>
      <c r="D135" s="264"/>
      <c r="E135" s="264"/>
      <c r="F135" s="285" t="s">
        <v>811</v>
      </c>
      <c r="G135" s="264"/>
      <c r="H135" s="264" t="s">
        <v>845</v>
      </c>
      <c r="I135" s="264" t="s">
        <v>807</v>
      </c>
      <c r="J135" s="264">
        <v>50</v>
      </c>
      <c r="K135" s="310"/>
    </row>
    <row r="136" spans="2:11" s="1" customFormat="1" ht="15" customHeight="1">
      <c r="B136" s="307"/>
      <c r="C136" s="264" t="s">
        <v>832</v>
      </c>
      <c r="D136" s="264"/>
      <c r="E136" s="264"/>
      <c r="F136" s="285" t="s">
        <v>811</v>
      </c>
      <c r="G136" s="264"/>
      <c r="H136" s="264" t="s">
        <v>845</v>
      </c>
      <c r="I136" s="264" t="s">
        <v>807</v>
      </c>
      <c r="J136" s="264">
        <v>50</v>
      </c>
      <c r="K136" s="310"/>
    </row>
    <row r="137" spans="2:11" s="1" customFormat="1" ht="15" customHeight="1">
      <c r="B137" s="307"/>
      <c r="C137" s="264" t="s">
        <v>833</v>
      </c>
      <c r="D137" s="264"/>
      <c r="E137" s="264"/>
      <c r="F137" s="285" t="s">
        <v>811</v>
      </c>
      <c r="G137" s="264"/>
      <c r="H137" s="264" t="s">
        <v>858</v>
      </c>
      <c r="I137" s="264" t="s">
        <v>807</v>
      </c>
      <c r="J137" s="264">
        <v>255</v>
      </c>
      <c r="K137" s="310"/>
    </row>
    <row r="138" spans="2:11" s="1" customFormat="1" ht="15" customHeight="1">
      <c r="B138" s="307"/>
      <c r="C138" s="264" t="s">
        <v>835</v>
      </c>
      <c r="D138" s="264"/>
      <c r="E138" s="264"/>
      <c r="F138" s="285" t="s">
        <v>805</v>
      </c>
      <c r="G138" s="264"/>
      <c r="H138" s="264" t="s">
        <v>859</v>
      </c>
      <c r="I138" s="264" t="s">
        <v>837</v>
      </c>
      <c r="J138" s="264"/>
      <c r="K138" s="310"/>
    </row>
    <row r="139" spans="2:11" s="1" customFormat="1" ht="15" customHeight="1">
      <c r="B139" s="307"/>
      <c r="C139" s="264" t="s">
        <v>838</v>
      </c>
      <c r="D139" s="264"/>
      <c r="E139" s="264"/>
      <c r="F139" s="285" t="s">
        <v>805</v>
      </c>
      <c r="G139" s="264"/>
      <c r="H139" s="264" t="s">
        <v>860</v>
      </c>
      <c r="I139" s="264" t="s">
        <v>840</v>
      </c>
      <c r="J139" s="264"/>
      <c r="K139" s="310"/>
    </row>
    <row r="140" spans="2:11" s="1" customFormat="1" ht="15" customHeight="1">
      <c r="B140" s="307"/>
      <c r="C140" s="264" t="s">
        <v>841</v>
      </c>
      <c r="D140" s="264"/>
      <c r="E140" s="264"/>
      <c r="F140" s="285" t="s">
        <v>805</v>
      </c>
      <c r="G140" s="264"/>
      <c r="H140" s="264" t="s">
        <v>841</v>
      </c>
      <c r="I140" s="264" t="s">
        <v>840</v>
      </c>
      <c r="J140" s="264"/>
      <c r="K140" s="310"/>
    </row>
    <row r="141" spans="2:11" s="1" customFormat="1" ht="15" customHeight="1">
      <c r="B141" s="307"/>
      <c r="C141" s="264" t="s">
        <v>40</v>
      </c>
      <c r="D141" s="264"/>
      <c r="E141" s="264"/>
      <c r="F141" s="285" t="s">
        <v>805</v>
      </c>
      <c r="G141" s="264"/>
      <c r="H141" s="264" t="s">
        <v>861</v>
      </c>
      <c r="I141" s="264" t="s">
        <v>840</v>
      </c>
      <c r="J141" s="264"/>
      <c r="K141" s="310"/>
    </row>
    <row r="142" spans="2:11" s="1" customFormat="1" ht="15" customHeight="1">
      <c r="B142" s="307"/>
      <c r="C142" s="264" t="s">
        <v>862</v>
      </c>
      <c r="D142" s="264"/>
      <c r="E142" s="264"/>
      <c r="F142" s="285" t="s">
        <v>805</v>
      </c>
      <c r="G142" s="264"/>
      <c r="H142" s="264" t="s">
        <v>863</v>
      </c>
      <c r="I142" s="264" t="s">
        <v>840</v>
      </c>
      <c r="J142" s="264"/>
      <c r="K142" s="310"/>
    </row>
    <row r="143" spans="2:11" s="1" customFormat="1" ht="15" customHeight="1">
      <c r="B143" s="311"/>
      <c r="C143" s="312"/>
      <c r="D143" s="312"/>
      <c r="E143" s="312"/>
      <c r="F143" s="312"/>
      <c r="G143" s="312"/>
      <c r="H143" s="312"/>
      <c r="I143" s="312"/>
      <c r="J143" s="312"/>
      <c r="K143" s="313"/>
    </row>
    <row r="144" spans="2:11" s="1" customFormat="1" ht="18.75" customHeight="1">
      <c r="B144" s="298"/>
      <c r="C144" s="298"/>
      <c r="D144" s="298"/>
      <c r="E144" s="298"/>
      <c r="F144" s="299"/>
      <c r="G144" s="298"/>
      <c r="H144" s="298"/>
      <c r="I144" s="298"/>
      <c r="J144" s="298"/>
      <c r="K144" s="298"/>
    </row>
    <row r="145" spans="2:11" s="1" customFormat="1" ht="18.75" customHeight="1">
      <c r="B145" s="271"/>
      <c r="C145" s="271"/>
      <c r="D145" s="271"/>
      <c r="E145" s="271"/>
      <c r="F145" s="271"/>
      <c r="G145" s="271"/>
      <c r="H145" s="271"/>
      <c r="I145" s="271"/>
      <c r="J145" s="271"/>
      <c r="K145" s="271"/>
    </row>
    <row r="146" spans="2:11" s="1" customFormat="1" ht="7.5" customHeight="1">
      <c r="B146" s="272"/>
      <c r="C146" s="273"/>
      <c r="D146" s="273"/>
      <c r="E146" s="273"/>
      <c r="F146" s="273"/>
      <c r="G146" s="273"/>
      <c r="H146" s="273"/>
      <c r="I146" s="273"/>
      <c r="J146" s="273"/>
      <c r="K146" s="274"/>
    </row>
    <row r="147" spans="2:11" s="1" customFormat="1" ht="45" customHeight="1">
      <c r="B147" s="275"/>
      <c r="C147" s="385" t="s">
        <v>864</v>
      </c>
      <c r="D147" s="385"/>
      <c r="E147" s="385"/>
      <c r="F147" s="385"/>
      <c r="G147" s="385"/>
      <c r="H147" s="385"/>
      <c r="I147" s="385"/>
      <c r="J147" s="385"/>
      <c r="K147" s="276"/>
    </row>
    <row r="148" spans="2:11" s="1" customFormat="1" ht="17.25" customHeight="1">
      <c r="B148" s="275"/>
      <c r="C148" s="277" t="s">
        <v>799</v>
      </c>
      <c r="D148" s="277"/>
      <c r="E148" s="277"/>
      <c r="F148" s="277" t="s">
        <v>800</v>
      </c>
      <c r="G148" s="278"/>
      <c r="H148" s="277" t="s">
        <v>56</v>
      </c>
      <c r="I148" s="277" t="s">
        <v>59</v>
      </c>
      <c r="J148" s="277" t="s">
        <v>801</v>
      </c>
      <c r="K148" s="276"/>
    </row>
    <row r="149" spans="2:11" s="1" customFormat="1" ht="17.25" customHeight="1">
      <c r="B149" s="275"/>
      <c r="C149" s="279" t="s">
        <v>802</v>
      </c>
      <c r="D149" s="279"/>
      <c r="E149" s="279"/>
      <c r="F149" s="280" t="s">
        <v>803</v>
      </c>
      <c r="G149" s="281"/>
      <c r="H149" s="279"/>
      <c r="I149" s="279"/>
      <c r="J149" s="279" t="s">
        <v>804</v>
      </c>
      <c r="K149" s="276"/>
    </row>
    <row r="150" spans="2:11" s="1" customFormat="1" ht="5.25" customHeight="1">
      <c r="B150" s="287"/>
      <c r="C150" s="282"/>
      <c r="D150" s="282"/>
      <c r="E150" s="282"/>
      <c r="F150" s="282"/>
      <c r="G150" s="283"/>
      <c r="H150" s="282"/>
      <c r="I150" s="282"/>
      <c r="J150" s="282"/>
      <c r="K150" s="310"/>
    </row>
    <row r="151" spans="2:11" s="1" customFormat="1" ht="15" customHeight="1">
      <c r="B151" s="287"/>
      <c r="C151" s="314" t="s">
        <v>808</v>
      </c>
      <c r="D151" s="264"/>
      <c r="E151" s="264"/>
      <c r="F151" s="315" t="s">
        <v>805</v>
      </c>
      <c r="G151" s="264"/>
      <c r="H151" s="314" t="s">
        <v>845</v>
      </c>
      <c r="I151" s="314" t="s">
        <v>807</v>
      </c>
      <c r="J151" s="314">
        <v>120</v>
      </c>
      <c r="K151" s="310"/>
    </row>
    <row r="152" spans="2:11" s="1" customFormat="1" ht="15" customHeight="1">
      <c r="B152" s="287"/>
      <c r="C152" s="314" t="s">
        <v>854</v>
      </c>
      <c r="D152" s="264"/>
      <c r="E152" s="264"/>
      <c r="F152" s="315" t="s">
        <v>805</v>
      </c>
      <c r="G152" s="264"/>
      <c r="H152" s="314" t="s">
        <v>865</v>
      </c>
      <c r="I152" s="314" t="s">
        <v>807</v>
      </c>
      <c r="J152" s="314" t="s">
        <v>856</v>
      </c>
      <c r="K152" s="310"/>
    </row>
    <row r="153" spans="2:11" s="1" customFormat="1" ht="15" customHeight="1">
      <c r="B153" s="287"/>
      <c r="C153" s="314" t="s">
        <v>753</v>
      </c>
      <c r="D153" s="264"/>
      <c r="E153" s="264"/>
      <c r="F153" s="315" t="s">
        <v>805</v>
      </c>
      <c r="G153" s="264"/>
      <c r="H153" s="314" t="s">
        <v>866</v>
      </c>
      <c r="I153" s="314" t="s">
        <v>807</v>
      </c>
      <c r="J153" s="314" t="s">
        <v>856</v>
      </c>
      <c r="K153" s="310"/>
    </row>
    <row r="154" spans="2:11" s="1" customFormat="1" ht="15" customHeight="1">
      <c r="B154" s="287"/>
      <c r="C154" s="314" t="s">
        <v>810</v>
      </c>
      <c r="D154" s="264"/>
      <c r="E154" s="264"/>
      <c r="F154" s="315" t="s">
        <v>811</v>
      </c>
      <c r="G154" s="264"/>
      <c r="H154" s="314" t="s">
        <v>845</v>
      </c>
      <c r="I154" s="314" t="s">
        <v>807</v>
      </c>
      <c r="J154" s="314">
        <v>50</v>
      </c>
      <c r="K154" s="310"/>
    </row>
    <row r="155" spans="2:11" s="1" customFormat="1" ht="15" customHeight="1">
      <c r="B155" s="287"/>
      <c r="C155" s="314" t="s">
        <v>813</v>
      </c>
      <c r="D155" s="264"/>
      <c r="E155" s="264"/>
      <c r="F155" s="315" t="s">
        <v>805</v>
      </c>
      <c r="G155" s="264"/>
      <c r="H155" s="314" t="s">
        <v>845</v>
      </c>
      <c r="I155" s="314" t="s">
        <v>815</v>
      </c>
      <c r="J155" s="314"/>
      <c r="K155" s="310"/>
    </row>
    <row r="156" spans="2:11" s="1" customFormat="1" ht="15" customHeight="1">
      <c r="B156" s="287"/>
      <c r="C156" s="314" t="s">
        <v>824</v>
      </c>
      <c r="D156" s="264"/>
      <c r="E156" s="264"/>
      <c r="F156" s="315" t="s">
        <v>811</v>
      </c>
      <c r="G156" s="264"/>
      <c r="H156" s="314" t="s">
        <v>845</v>
      </c>
      <c r="I156" s="314" t="s">
        <v>807</v>
      </c>
      <c r="J156" s="314">
        <v>50</v>
      </c>
      <c r="K156" s="310"/>
    </row>
    <row r="157" spans="2:11" s="1" customFormat="1" ht="15" customHeight="1">
      <c r="B157" s="287"/>
      <c r="C157" s="314" t="s">
        <v>832</v>
      </c>
      <c r="D157" s="264"/>
      <c r="E157" s="264"/>
      <c r="F157" s="315" t="s">
        <v>811</v>
      </c>
      <c r="G157" s="264"/>
      <c r="H157" s="314" t="s">
        <v>845</v>
      </c>
      <c r="I157" s="314" t="s">
        <v>807</v>
      </c>
      <c r="J157" s="314">
        <v>50</v>
      </c>
      <c r="K157" s="310"/>
    </row>
    <row r="158" spans="2:11" s="1" customFormat="1" ht="15" customHeight="1">
      <c r="B158" s="287"/>
      <c r="C158" s="314" t="s">
        <v>830</v>
      </c>
      <c r="D158" s="264"/>
      <c r="E158" s="264"/>
      <c r="F158" s="315" t="s">
        <v>811</v>
      </c>
      <c r="G158" s="264"/>
      <c r="H158" s="314" t="s">
        <v>845</v>
      </c>
      <c r="I158" s="314" t="s">
        <v>807</v>
      </c>
      <c r="J158" s="314">
        <v>50</v>
      </c>
      <c r="K158" s="310"/>
    </row>
    <row r="159" spans="2:11" s="1" customFormat="1" ht="15" customHeight="1">
      <c r="B159" s="287"/>
      <c r="C159" s="314" t="s">
        <v>95</v>
      </c>
      <c r="D159" s="264"/>
      <c r="E159" s="264"/>
      <c r="F159" s="315" t="s">
        <v>805</v>
      </c>
      <c r="G159" s="264"/>
      <c r="H159" s="314" t="s">
        <v>867</v>
      </c>
      <c r="I159" s="314" t="s">
        <v>807</v>
      </c>
      <c r="J159" s="314" t="s">
        <v>868</v>
      </c>
      <c r="K159" s="310"/>
    </row>
    <row r="160" spans="2:11" s="1" customFormat="1" ht="15" customHeight="1">
      <c r="B160" s="287"/>
      <c r="C160" s="314" t="s">
        <v>869</v>
      </c>
      <c r="D160" s="264"/>
      <c r="E160" s="264"/>
      <c r="F160" s="315" t="s">
        <v>805</v>
      </c>
      <c r="G160" s="264"/>
      <c r="H160" s="314" t="s">
        <v>870</v>
      </c>
      <c r="I160" s="314" t="s">
        <v>840</v>
      </c>
      <c r="J160" s="314"/>
      <c r="K160" s="310"/>
    </row>
    <row r="161" spans="2:11" s="1" customFormat="1" ht="15" customHeight="1">
      <c r="B161" s="316"/>
      <c r="C161" s="317"/>
      <c r="D161" s="317"/>
      <c r="E161" s="317"/>
      <c r="F161" s="317"/>
      <c r="G161" s="317"/>
      <c r="H161" s="317"/>
      <c r="I161" s="317"/>
      <c r="J161" s="317"/>
      <c r="K161" s="318"/>
    </row>
    <row r="162" spans="2:11" s="1" customFormat="1" ht="18.75" customHeight="1">
      <c r="B162" s="298"/>
      <c r="C162" s="308"/>
      <c r="D162" s="308"/>
      <c r="E162" s="308"/>
      <c r="F162" s="319"/>
      <c r="G162" s="308"/>
      <c r="H162" s="308"/>
      <c r="I162" s="308"/>
      <c r="J162" s="308"/>
      <c r="K162" s="298"/>
    </row>
    <row r="163" spans="2:11" s="1" customFormat="1" ht="18.75" customHeight="1">
      <c r="B163" s="298"/>
      <c r="C163" s="308"/>
      <c r="D163" s="308"/>
      <c r="E163" s="308"/>
      <c r="F163" s="319"/>
      <c r="G163" s="308"/>
      <c r="H163" s="308"/>
      <c r="I163" s="308"/>
      <c r="J163" s="308"/>
      <c r="K163" s="298"/>
    </row>
    <row r="164" spans="2:11" s="1" customFormat="1" ht="18.75" customHeight="1">
      <c r="B164" s="298"/>
      <c r="C164" s="308"/>
      <c r="D164" s="308"/>
      <c r="E164" s="308"/>
      <c r="F164" s="319"/>
      <c r="G164" s="308"/>
      <c r="H164" s="308"/>
      <c r="I164" s="308"/>
      <c r="J164" s="308"/>
      <c r="K164" s="298"/>
    </row>
    <row r="165" spans="2:11" s="1" customFormat="1" ht="18.75" customHeight="1">
      <c r="B165" s="298"/>
      <c r="C165" s="308"/>
      <c r="D165" s="308"/>
      <c r="E165" s="308"/>
      <c r="F165" s="319"/>
      <c r="G165" s="308"/>
      <c r="H165" s="308"/>
      <c r="I165" s="308"/>
      <c r="J165" s="308"/>
      <c r="K165" s="298"/>
    </row>
    <row r="166" spans="2:11" s="1" customFormat="1" ht="18.75" customHeight="1">
      <c r="B166" s="298"/>
      <c r="C166" s="308"/>
      <c r="D166" s="308"/>
      <c r="E166" s="308"/>
      <c r="F166" s="319"/>
      <c r="G166" s="308"/>
      <c r="H166" s="308"/>
      <c r="I166" s="308"/>
      <c r="J166" s="308"/>
      <c r="K166" s="298"/>
    </row>
    <row r="167" spans="2:11" s="1" customFormat="1" ht="18.75" customHeight="1">
      <c r="B167" s="298"/>
      <c r="C167" s="308"/>
      <c r="D167" s="308"/>
      <c r="E167" s="308"/>
      <c r="F167" s="319"/>
      <c r="G167" s="308"/>
      <c r="H167" s="308"/>
      <c r="I167" s="308"/>
      <c r="J167" s="308"/>
      <c r="K167" s="298"/>
    </row>
    <row r="168" spans="2:11" s="1" customFormat="1" ht="18.75" customHeight="1">
      <c r="B168" s="298"/>
      <c r="C168" s="308"/>
      <c r="D168" s="308"/>
      <c r="E168" s="308"/>
      <c r="F168" s="319"/>
      <c r="G168" s="308"/>
      <c r="H168" s="308"/>
      <c r="I168" s="308"/>
      <c r="J168" s="308"/>
      <c r="K168" s="298"/>
    </row>
    <row r="169" spans="2:11" s="1" customFormat="1" ht="18.75" customHeight="1">
      <c r="B169" s="271"/>
      <c r="C169" s="271"/>
      <c r="D169" s="271"/>
      <c r="E169" s="271"/>
      <c r="F169" s="271"/>
      <c r="G169" s="271"/>
      <c r="H169" s="271"/>
      <c r="I169" s="271"/>
      <c r="J169" s="271"/>
      <c r="K169" s="271"/>
    </row>
    <row r="170" spans="2:11" s="1" customFormat="1" ht="7.5" customHeight="1">
      <c r="B170" s="253"/>
      <c r="C170" s="254"/>
      <c r="D170" s="254"/>
      <c r="E170" s="254"/>
      <c r="F170" s="254"/>
      <c r="G170" s="254"/>
      <c r="H170" s="254"/>
      <c r="I170" s="254"/>
      <c r="J170" s="254"/>
      <c r="K170" s="255"/>
    </row>
    <row r="171" spans="2:11" s="1" customFormat="1" ht="45" customHeight="1">
      <c r="B171" s="256"/>
      <c r="C171" s="386" t="s">
        <v>871</v>
      </c>
      <c r="D171" s="386"/>
      <c r="E171" s="386"/>
      <c r="F171" s="386"/>
      <c r="G171" s="386"/>
      <c r="H171" s="386"/>
      <c r="I171" s="386"/>
      <c r="J171" s="386"/>
      <c r="K171" s="257"/>
    </row>
    <row r="172" spans="2:11" s="1" customFormat="1" ht="17.25" customHeight="1">
      <c r="B172" s="256"/>
      <c r="C172" s="277" t="s">
        <v>799</v>
      </c>
      <c r="D172" s="277"/>
      <c r="E172" s="277"/>
      <c r="F172" s="277" t="s">
        <v>800</v>
      </c>
      <c r="G172" s="320"/>
      <c r="H172" s="321" t="s">
        <v>56</v>
      </c>
      <c r="I172" s="321" t="s">
        <v>59</v>
      </c>
      <c r="J172" s="277" t="s">
        <v>801</v>
      </c>
      <c r="K172" s="257"/>
    </row>
    <row r="173" spans="2:11" s="1" customFormat="1" ht="17.25" customHeight="1">
      <c r="B173" s="258"/>
      <c r="C173" s="279" t="s">
        <v>802</v>
      </c>
      <c r="D173" s="279"/>
      <c r="E173" s="279"/>
      <c r="F173" s="280" t="s">
        <v>803</v>
      </c>
      <c r="G173" s="322"/>
      <c r="H173" s="323"/>
      <c r="I173" s="323"/>
      <c r="J173" s="279" t="s">
        <v>804</v>
      </c>
      <c r="K173" s="259"/>
    </row>
    <row r="174" spans="2:11" s="1" customFormat="1" ht="5.25" customHeight="1">
      <c r="B174" s="287"/>
      <c r="C174" s="282"/>
      <c r="D174" s="282"/>
      <c r="E174" s="282"/>
      <c r="F174" s="282"/>
      <c r="G174" s="283"/>
      <c r="H174" s="282"/>
      <c r="I174" s="282"/>
      <c r="J174" s="282"/>
      <c r="K174" s="310"/>
    </row>
    <row r="175" spans="2:11" s="1" customFormat="1" ht="15" customHeight="1">
      <c r="B175" s="287"/>
      <c r="C175" s="264" t="s">
        <v>808</v>
      </c>
      <c r="D175" s="264"/>
      <c r="E175" s="264"/>
      <c r="F175" s="285" t="s">
        <v>805</v>
      </c>
      <c r="G175" s="264"/>
      <c r="H175" s="264" t="s">
        <v>845</v>
      </c>
      <c r="I175" s="264" t="s">
        <v>807</v>
      </c>
      <c r="J175" s="264">
        <v>120</v>
      </c>
      <c r="K175" s="310"/>
    </row>
    <row r="176" spans="2:11" s="1" customFormat="1" ht="15" customHeight="1">
      <c r="B176" s="287"/>
      <c r="C176" s="264" t="s">
        <v>854</v>
      </c>
      <c r="D176" s="264"/>
      <c r="E176" s="264"/>
      <c r="F176" s="285" t="s">
        <v>805</v>
      </c>
      <c r="G176" s="264"/>
      <c r="H176" s="264" t="s">
        <v>855</v>
      </c>
      <c r="I176" s="264" t="s">
        <v>807</v>
      </c>
      <c r="J176" s="264" t="s">
        <v>856</v>
      </c>
      <c r="K176" s="310"/>
    </row>
    <row r="177" spans="2:11" s="1" customFormat="1" ht="15" customHeight="1">
      <c r="B177" s="287"/>
      <c r="C177" s="264" t="s">
        <v>753</v>
      </c>
      <c r="D177" s="264"/>
      <c r="E177" s="264"/>
      <c r="F177" s="285" t="s">
        <v>805</v>
      </c>
      <c r="G177" s="264"/>
      <c r="H177" s="264" t="s">
        <v>872</v>
      </c>
      <c r="I177" s="264" t="s">
        <v>807</v>
      </c>
      <c r="J177" s="264" t="s">
        <v>856</v>
      </c>
      <c r="K177" s="310"/>
    </row>
    <row r="178" spans="2:11" s="1" customFormat="1" ht="15" customHeight="1">
      <c r="B178" s="287"/>
      <c r="C178" s="264" t="s">
        <v>810</v>
      </c>
      <c r="D178" s="264"/>
      <c r="E178" s="264"/>
      <c r="F178" s="285" t="s">
        <v>811</v>
      </c>
      <c r="G178" s="264"/>
      <c r="H178" s="264" t="s">
        <v>872</v>
      </c>
      <c r="I178" s="264" t="s">
        <v>807</v>
      </c>
      <c r="J178" s="264">
        <v>50</v>
      </c>
      <c r="K178" s="310"/>
    </row>
    <row r="179" spans="2:11" s="1" customFormat="1" ht="15" customHeight="1">
      <c r="B179" s="287"/>
      <c r="C179" s="264" t="s">
        <v>813</v>
      </c>
      <c r="D179" s="264"/>
      <c r="E179" s="264"/>
      <c r="F179" s="285" t="s">
        <v>805</v>
      </c>
      <c r="G179" s="264"/>
      <c r="H179" s="264" t="s">
        <v>872</v>
      </c>
      <c r="I179" s="264" t="s">
        <v>815</v>
      </c>
      <c r="J179" s="264"/>
      <c r="K179" s="310"/>
    </row>
    <row r="180" spans="2:11" s="1" customFormat="1" ht="15" customHeight="1">
      <c r="B180" s="287"/>
      <c r="C180" s="264" t="s">
        <v>824</v>
      </c>
      <c r="D180" s="264"/>
      <c r="E180" s="264"/>
      <c r="F180" s="285" t="s">
        <v>811</v>
      </c>
      <c r="G180" s="264"/>
      <c r="H180" s="264" t="s">
        <v>872</v>
      </c>
      <c r="I180" s="264" t="s">
        <v>807</v>
      </c>
      <c r="J180" s="264">
        <v>50</v>
      </c>
      <c r="K180" s="310"/>
    </row>
    <row r="181" spans="2:11" s="1" customFormat="1" ht="15" customHeight="1">
      <c r="B181" s="287"/>
      <c r="C181" s="264" t="s">
        <v>832</v>
      </c>
      <c r="D181" s="264"/>
      <c r="E181" s="264"/>
      <c r="F181" s="285" t="s">
        <v>811</v>
      </c>
      <c r="G181" s="264"/>
      <c r="H181" s="264" t="s">
        <v>872</v>
      </c>
      <c r="I181" s="264" t="s">
        <v>807</v>
      </c>
      <c r="J181" s="264">
        <v>50</v>
      </c>
      <c r="K181" s="310"/>
    </row>
    <row r="182" spans="2:11" s="1" customFormat="1" ht="15" customHeight="1">
      <c r="B182" s="287"/>
      <c r="C182" s="264" t="s">
        <v>830</v>
      </c>
      <c r="D182" s="264"/>
      <c r="E182" s="264"/>
      <c r="F182" s="285" t="s">
        <v>811</v>
      </c>
      <c r="G182" s="264"/>
      <c r="H182" s="264" t="s">
        <v>872</v>
      </c>
      <c r="I182" s="264" t="s">
        <v>807</v>
      </c>
      <c r="J182" s="264">
        <v>50</v>
      </c>
      <c r="K182" s="310"/>
    </row>
    <row r="183" spans="2:11" s="1" customFormat="1" ht="15" customHeight="1">
      <c r="B183" s="287"/>
      <c r="C183" s="264" t="s">
        <v>113</v>
      </c>
      <c r="D183" s="264"/>
      <c r="E183" s="264"/>
      <c r="F183" s="285" t="s">
        <v>805</v>
      </c>
      <c r="G183" s="264"/>
      <c r="H183" s="264" t="s">
        <v>873</v>
      </c>
      <c r="I183" s="264" t="s">
        <v>874</v>
      </c>
      <c r="J183" s="264"/>
      <c r="K183" s="310"/>
    </row>
    <row r="184" spans="2:11" s="1" customFormat="1" ht="15" customHeight="1">
      <c r="B184" s="287"/>
      <c r="C184" s="264" t="s">
        <v>59</v>
      </c>
      <c r="D184" s="264"/>
      <c r="E184" s="264"/>
      <c r="F184" s="285" t="s">
        <v>805</v>
      </c>
      <c r="G184" s="264"/>
      <c r="H184" s="264" t="s">
        <v>875</v>
      </c>
      <c r="I184" s="264" t="s">
        <v>876</v>
      </c>
      <c r="J184" s="264">
        <v>1</v>
      </c>
      <c r="K184" s="310"/>
    </row>
    <row r="185" spans="2:11" s="1" customFormat="1" ht="15" customHeight="1">
      <c r="B185" s="287"/>
      <c r="C185" s="264" t="s">
        <v>55</v>
      </c>
      <c r="D185" s="264"/>
      <c r="E185" s="264"/>
      <c r="F185" s="285" t="s">
        <v>805</v>
      </c>
      <c r="G185" s="264"/>
      <c r="H185" s="264" t="s">
        <v>877</v>
      </c>
      <c r="I185" s="264" t="s">
        <v>807</v>
      </c>
      <c r="J185" s="264">
        <v>20</v>
      </c>
      <c r="K185" s="310"/>
    </row>
    <row r="186" spans="2:11" s="1" customFormat="1" ht="15" customHeight="1">
      <c r="B186" s="287"/>
      <c r="C186" s="264" t="s">
        <v>56</v>
      </c>
      <c r="D186" s="264"/>
      <c r="E186" s="264"/>
      <c r="F186" s="285" t="s">
        <v>805</v>
      </c>
      <c r="G186" s="264"/>
      <c r="H186" s="264" t="s">
        <v>878</v>
      </c>
      <c r="I186" s="264" t="s">
        <v>807</v>
      </c>
      <c r="J186" s="264">
        <v>255</v>
      </c>
      <c r="K186" s="310"/>
    </row>
    <row r="187" spans="2:11" s="1" customFormat="1" ht="15" customHeight="1">
      <c r="B187" s="287"/>
      <c r="C187" s="264" t="s">
        <v>114</v>
      </c>
      <c r="D187" s="264"/>
      <c r="E187" s="264"/>
      <c r="F187" s="285" t="s">
        <v>805</v>
      </c>
      <c r="G187" s="264"/>
      <c r="H187" s="264" t="s">
        <v>769</v>
      </c>
      <c r="I187" s="264" t="s">
        <v>807</v>
      </c>
      <c r="J187" s="264">
        <v>10</v>
      </c>
      <c r="K187" s="310"/>
    </row>
    <row r="188" spans="2:11" s="1" customFormat="1" ht="15" customHeight="1">
      <c r="B188" s="287"/>
      <c r="C188" s="264" t="s">
        <v>115</v>
      </c>
      <c r="D188" s="264"/>
      <c r="E188" s="264"/>
      <c r="F188" s="285" t="s">
        <v>805</v>
      </c>
      <c r="G188" s="264"/>
      <c r="H188" s="264" t="s">
        <v>879</v>
      </c>
      <c r="I188" s="264" t="s">
        <v>840</v>
      </c>
      <c r="J188" s="264"/>
      <c r="K188" s="310"/>
    </row>
    <row r="189" spans="2:11" s="1" customFormat="1" ht="15" customHeight="1">
      <c r="B189" s="287"/>
      <c r="C189" s="264" t="s">
        <v>880</v>
      </c>
      <c r="D189" s="264"/>
      <c r="E189" s="264"/>
      <c r="F189" s="285" t="s">
        <v>805</v>
      </c>
      <c r="G189" s="264"/>
      <c r="H189" s="264" t="s">
        <v>881</v>
      </c>
      <c r="I189" s="264" t="s">
        <v>840</v>
      </c>
      <c r="J189" s="264"/>
      <c r="K189" s="310"/>
    </row>
    <row r="190" spans="2:11" s="1" customFormat="1" ht="15" customHeight="1">
      <c r="B190" s="287"/>
      <c r="C190" s="264" t="s">
        <v>869</v>
      </c>
      <c r="D190" s="264"/>
      <c r="E190" s="264"/>
      <c r="F190" s="285" t="s">
        <v>805</v>
      </c>
      <c r="G190" s="264"/>
      <c r="H190" s="264" t="s">
        <v>882</v>
      </c>
      <c r="I190" s="264" t="s">
        <v>840</v>
      </c>
      <c r="J190" s="264"/>
      <c r="K190" s="310"/>
    </row>
    <row r="191" spans="2:11" s="1" customFormat="1" ht="15" customHeight="1">
      <c r="B191" s="287"/>
      <c r="C191" s="264" t="s">
        <v>117</v>
      </c>
      <c r="D191" s="264"/>
      <c r="E191" s="264"/>
      <c r="F191" s="285" t="s">
        <v>811</v>
      </c>
      <c r="G191" s="264"/>
      <c r="H191" s="264" t="s">
        <v>883</v>
      </c>
      <c r="I191" s="264" t="s">
        <v>807</v>
      </c>
      <c r="J191" s="264">
        <v>50</v>
      </c>
      <c r="K191" s="310"/>
    </row>
    <row r="192" spans="2:11" s="1" customFormat="1" ht="15" customHeight="1">
      <c r="B192" s="287"/>
      <c r="C192" s="264" t="s">
        <v>884</v>
      </c>
      <c r="D192" s="264"/>
      <c r="E192" s="264"/>
      <c r="F192" s="285" t="s">
        <v>811</v>
      </c>
      <c r="G192" s="264"/>
      <c r="H192" s="264" t="s">
        <v>885</v>
      </c>
      <c r="I192" s="264" t="s">
        <v>886</v>
      </c>
      <c r="J192" s="264"/>
      <c r="K192" s="310"/>
    </row>
    <row r="193" spans="2:11" s="1" customFormat="1" ht="15" customHeight="1">
      <c r="B193" s="287"/>
      <c r="C193" s="264" t="s">
        <v>887</v>
      </c>
      <c r="D193" s="264"/>
      <c r="E193" s="264"/>
      <c r="F193" s="285" t="s">
        <v>811</v>
      </c>
      <c r="G193" s="264"/>
      <c r="H193" s="264" t="s">
        <v>888</v>
      </c>
      <c r="I193" s="264" t="s">
        <v>886</v>
      </c>
      <c r="J193" s="264"/>
      <c r="K193" s="310"/>
    </row>
    <row r="194" spans="2:11" s="1" customFormat="1" ht="15" customHeight="1">
      <c r="B194" s="287"/>
      <c r="C194" s="264" t="s">
        <v>889</v>
      </c>
      <c r="D194" s="264"/>
      <c r="E194" s="264"/>
      <c r="F194" s="285" t="s">
        <v>811</v>
      </c>
      <c r="G194" s="264"/>
      <c r="H194" s="264" t="s">
        <v>890</v>
      </c>
      <c r="I194" s="264" t="s">
        <v>886</v>
      </c>
      <c r="J194" s="264"/>
      <c r="K194" s="310"/>
    </row>
    <row r="195" spans="2:11" s="1" customFormat="1" ht="15" customHeight="1">
      <c r="B195" s="287"/>
      <c r="C195" s="324" t="s">
        <v>891</v>
      </c>
      <c r="D195" s="264"/>
      <c r="E195" s="264"/>
      <c r="F195" s="285" t="s">
        <v>811</v>
      </c>
      <c r="G195" s="264"/>
      <c r="H195" s="264" t="s">
        <v>892</v>
      </c>
      <c r="I195" s="264" t="s">
        <v>893</v>
      </c>
      <c r="J195" s="325" t="s">
        <v>894</v>
      </c>
      <c r="K195" s="310"/>
    </row>
    <row r="196" spans="2:11" s="1" customFormat="1" ht="15" customHeight="1">
      <c r="B196" s="287"/>
      <c r="C196" s="324" t="s">
        <v>44</v>
      </c>
      <c r="D196" s="264"/>
      <c r="E196" s="264"/>
      <c r="F196" s="285" t="s">
        <v>805</v>
      </c>
      <c r="G196" s="264"/>
      <c r="H196" s="261" t="s">
        <v>895</v>
      </c>
      <c r="I196" s="264" t="s">
        <v>896</v>
      </c>
      <c r="J196" s="264"/>
      <c r="K196" s="310"/>
    </row>
    <row r="197" spans="2:11" s="1" customFormat="1" ht="15" customHeight="1">
      <c r="B197" s="287"/>
      <c r="C197" s="324" t="s">
        <v>897</v>
      </c>
      <c r="D197" s="264"/>
      <c r="E197" s="264"/>
      <c r="F197" s="285" t="s">
        <v>805</v>
      </c>
      <c r="G197" s="264"/>
      <c r="H197" s="264" t="s">
        <v>898</v>
      </c>
      <c r="I197" s="264" t="s">
        <v>840</v>
      </c>
      <c r="J197" s="264"/>
      <c r="K197" s="310"/>
    </row>
    <row r="198" spans="2:11" s="1" customFormat="1" ht="15" customHeight="1">
      <c r="B198" s="287"/>
      <c r="C198" s="324" t="s">
        <v>899</v>
      </c>
      <c r="D198" s="264"/>
      <c r="E198" s="264"/>
      <c r="F198" s="285" t="s">
        <v>805</v>
      </c>
      <c r="G198" s="264"/>
      <c r="H198" s="264" t="s">
        <v>900</v>
      </c>
      <c r="I198" s="264" t="s">
        <v>840</v>
      </c>
      <c r="J198" s="264"/>
      <c r="K198" s="310"/>
    </row>
    <row r="199" spans="2:11" s="1" customFormat="1" ht="15" customHeight="1">
      <c r="B199" s="287"/>
      <c r="C199" s="324" t="s">
        <v>901</v>
      </c>
      <c r="D199" s="264"/>
      <c r="E199" s="264"/>
      <c r="F199" s="285" t="s">
        <v>811</v>
      </c>
      <c r="G199" s="264"/>
      <c r="H199" s="264" t="s">
        <v>902</v>
      </c>
      <c r="I199" s="264" t="s">
        <v>840</v>
      </c>
      <c r="J199" s="264"/>
      <c r="K199" s="310"/>
    </row>
    <row r="200" spans="2:11" s="1" customFormat="1" ht="15" customHeight="1">
      <c r="B200" s="316"/>
      <c r="C200" s="326"/>
      <c r="D200" s="317"/>
      <c r="E200" s="317"/>
      <c r="F200" s="317"/>
      <c r="G200" s="317"/>
      <c r="H200" s="317"/>
      <c r="I200" s="317"/>
      <c r="J200" s="317"/>
      <c r="K200" s="318"/>
    </row>
    <row r="201" spans="2:11" s="1" customFormat="1" ht="18.75" customHeight="1">
      <c r="B201" s="298"/>
      <c r="C201" s="308"/>
      <c r="D201" s="308"/>
      <c r="E201" s="308"/>
      <c r="F201" s="319"/>
      <c r="G201" s="308"/>
      <c r="H201" s="308"/>
      <c r="I201" s="308"/>
      <c r="J201" s="308"/>
      <c r="K201" s="298"/>
    </row>
    <row r="202" spans="2:11" s="1" customFormat="1" ht="18.75" customHeight="1">
      <c r="B202" s="271"/>
      <c r="C202" s="271"/>
      <c r="D202" s="271"/>
      <c r="E202" s="271"/>
      <c r="F202" s="271"/>
      <c r="G202" s="271"/>
      <c r="H202" s="271"/>
      <c r="I202" s="271"/>
      <c r="J202" s="271"/>
      <c r="K202" s="271"/>
    </row>
    <row r="203" spans="2:11" s="1" customFormat="1" ht="13.5">
      <c r="B203" s="253"/>
      <c r="C203" s="254"/>
      <c r="D203" s="254"/>
      <c r="E203" s="254"/>
      <c r="F203" s="254"/>
      <c r="G203" s="254"/>
      <c r="H203" s="254"/>
      <c r="I203" s="254"/>
      <c r="J203" s="254"/>
      <c r="K203" s="255"/>
    </row>
    <row r="204" spans="2:11" s="1" customFormat="1" ht="21" customHeight="1">
      <c r="B204" s="256"/>
      <c r="C204" s="386" t="s">
        <v>903</v>
      </c>
      <c r="D204" s="386"/>
      <c r="E204" s="386"/>
      <c r="F204" s="386"/>
      <c r="G204" s="386"/>
      <c r="H204" s="386"/>
      <c r="I204" s="386"/>
      <c r="J204" s="386"/>
      <c r="K204" s="257"/>
    </row>
    <row r="205" spans="2:11" s="1" customFormat="1" ht="25.5" customHeight="1">
      <c r="B205" s="256"/>
      <c r="C205" s="327" t="s">
        <v>904</v>
      </c>
      <c r="D205" s="327"/>
      <c r="E205" s="327"/>
      <c r="F205" s="327" t="s">
        <v>905</v>
      </c>
      <c r="G205" s="328"/>
      <c r="H205" s="391" t="s">
        <v>906</v>
      </c>
      <c r="I205" s="391"/>
      <c r="J205" s="391"/>
      <c r="K205" s="257"/>
    </row>
    <row r="206" spans="2:11" s="1" customFormat="1" ht="5.25" customHeight="1">
      <c r="B206" s="287"/>
      <c r="C206" s="282"/>
      <c r="D206" s="282"/>
      <c r="E206" s="282"/>
      <c r="F206" s="282"/>
      <c r="G206" s="308"/>
      <c r="H206" s="282"/>
      <c r="I206" s="282"/>
      <c r="J206" s="282"/>
      <c r="K206" s="310"/>
    </row>
    <row r="207" spans="2:11" s="1" customFormat="1" ht="15" customHeight="1">
      <c r="B207" s="287"/>
      <c r="C207" s="264" t="s">
        <v>896</v>
      </c>
      <c r="D207" s="264"/>
      <c r="E207" s="264"/>
      <c r="F207" s="285" t="s">
        <v>45</v>
      </c>
      <c r="G207" s="264"/>
      <c r="H207" s="390" t="s">
        <v>907</v>
      </c>
      <c r="I207" s="390"/>
      <c r="J207" s="390"/>
      <c r="K207" s="310"/>
    </row>
    <row r="208" spans="2:11" s="1" customFormat="1" ht="15" customHeight="1">
      <c r="B208" s="287"/>
      <c r="C208" s="264"/>
      <c r="D208" s="264"/>
      <c r="E208" s="264"/>
      <c r="F208" s="285" t="s">
        <v>46</v>
      </c>
      <c r="G208" s="264"/>
      <c r="H208" s="390" t="s">
        <v>908</v>
      </c>
      <c r="I208" s="390"/>
      <c r="J208" s="390"/>
      <c r="K208" s="310"/>
    </row>
    <row r="209" spans="2:11" s="1" customFormat="1" ht="15" customHeight="1">
      <c r="B209" s="287"/>
      <c r="C209" s="264"/>
      <c r="D209" s="264"/>
      <c r="E209" s="264"/>
      <c r="F209" s="285" t="s">
        <v>49</v>
      </c>
      <c r="G209" s="264"/>
      <c r="H209" s="390" t="s">
        <v>909</v>
      </c>
      <c r="I209" s="390"/>
      <c r="J209" s="390"/>
      <c r="K209" s="310"/>
    </row>
    <row r="210" spans="2:11" s="1" customFormat="1" ht="15" customHeight="1">
      <c r="B210" s="287"/>
      <c r="C210" s="264"/>
      <c r="D210" s="264"/>
      <c r="E210" s="264"/>
      <c r="F210" s="285" t="s">
        <v>47</v>
      </c>
      <c r="G210" s="264"/>
      <c r="H210" s="390" t="s">
        <v>910</v>
      </c>
      <c r="I210" s="390"/>
      <c r="J210" s="390"/>
      <c r="K210" s="310"/>
    </row>
    <row r="211" spans="2:11" s="1" customFormat="1" ht="15" customHeight="1">
      <c r="B211" s="287"/>
      <c r="C211" s="264"/>
      <c r="D211" s="264"/>
      <c r="E211" s="264"/>
      <c r="F211" s="285" t="s">
        <v>48</v>
      </c>
      <c r="G211" s="264"/>
      <c r="H211" s="390" t="s">
        <v>911</v>
      </c>
      <c r="I211" s="390"/>
      <c r="J211" s="390"/>
      <c r="K211" s="310"/>
    </row>
    <row r="212" spans="2:11" s="1" customFormat="1" ht="15" customHeight="1">
      <c r="B212" s="287"/>
      <c r="C212" s="264"/>
      <c r="D212" s="264"/>
      <c r="E212" s="264"/>
      <c r="F212" s="285"/>
      <c r="G212" s="264"/>
      <c r="H212" s="264"/>
      <c r="I212" s="264"/>
      <c r="J212" s="264"/>
      <c r="K212" s="310"/>
    </row>
    <row r="213" spans="2:11" s="1" customFormat="1" ht="15" customHeight="1">
      <c r="B213" s="287"/>
      <c r="C213" s="264" t="s">
        <v>852</v>
      </c>
      <c r="D213" s="264"/>
      <c r="E213" s="264"/>
      <c r="F213" s="285" t="s">
        <v>81</v>
      </c>
      <c r="G213" s="264"/>
      <c r="H213" s="390" t="s">
        <v>912</v>
      </c>
      <c r="I213" s="390"/>
      <c r="J213" s="390"/>
      <c r="K213" s="310"/>
    </row>
    <row r="214" spans="2:11" s="1" customFormat="1" ht="15" customHeight="1">
      <c r="B214" s="287"/>
      <c r="C214" s="264"/>
      <c r="D214" s="264"/>
      <c r="E214" s="264"/>
      <c r="F214" s="285" t="s">
        <v>747</v>
      </c>
      <c r="G214" s="264"/>
      <c r="H214" s="390" t="s">
        <v>748</v>
      </c>
      <c r="I214" s="390"/>
      <c r="J214" s="390"/>
      <c r="K214" s="310"/>
    </row>
    <row r="215" spans="2:11" s="1" customFormat="1" ht="15" customHeight="1">
      <c r="B215" s="287"/>
      <c r="C215" s="264"/>
      <c r="D215" s="264"/>
      <c r="E215" s="264"/>
      <c r="F215" s="285" t="s">
        <v>745</v>
      </c>
      <c r="G215" s="264"/>
      <c r="H215" s="390" t="s">
        <v>913</v>
      </c>
      <c r="I215" s="390"/>
      <c r="J215" s="390"/>
      <c r="K215" s="310"/>
    </row>
    <row r="216" spans="2:11" s="1" customFormat="1" ht="15" customHeight="1">
      <c r="B216" s="329"/>
      <c r="C216" s="264"/>
      <c r="D216" s="264"/>
      <c r="E216" s="264"/>
      <c r="F216" s="285" t="s">
        <v>749</v>
      </c>
      <c r="G216" s="324"/>
      <c r="H216" s="389" t="s">
        <v>750</v>
      </c>
      <c r="I216" s="389"/>
      <c r="J216" s="389"/>
      <c r="K216" s="330"/>
    </row>
    <row r="217" spans="2:11" s="1" customFormat="1" ht="15" customHeight="1">
      <c r="B217" s="329"/>
      <c r="C217" s="264"/>
      <c r="D217" s="264"/>
      <c r="E217" s="264"/>
      <c r="F217" s="285" t="s">
        <v>751</v>
      </c>
      <c r="G217" s="324"/>
      <c r="H217" s="389" t="s">
        <v>914</v>
      </c>
      <c r="I217" s="389"/>
      <c r="J217" s="389"/>
      <c r="K217" s="330"/>
    </row>
    <row r="218" spans="2:11" s="1" customFormat="1" ht="15" customHeight="1">
      <c r="B218" s="329"/>
      <c r="C218" s="264"/>
      <c r="D218" s="264"/>
      <c r="E218" s="264"/>
      <c r="F218" s="285"/>
      <c r="G218" s="324"/>
      <c r="H218" s="314"/>
      <c r="I218" s="314"/>
      <c r="J218" s="314"/>
      <c r="K218" s="330"/>
    </row>
    <row r="219" spans="2:11" s="1" customFormat="1" ht="15" customHeight="1">
      <c r="B219" s="329"/>
      <c r="C219" s="264" t="s">
        <v>876</v>
      </c>
      <c r="D219" s="264"/>
      <c r="E219" s="264"/>
      <c r="F219" s="285">
        <v>1</v>
      </c>
      <c r="G219" s="324"/>
      <c r="H219" s="389" t="s">
        <v>915</v>
      </c>
      <c r="I219" s="389"/>
      <c r="J219" s="389"/>
      <c r="K219" s="330"/>
    </row>
    <row r="220" spans="2:11" s="1" customFormat="1" ht="15" customHeight="1">
      <c r="B220" s="329"/>
      <c r="C220" s="264"/>
      <c r="D220" s="264"/>
      <c r="E220" s="264"/>
      <c r="F220" s="285">
        <v>2</v>
      </c>
      <c r="G220" s="324"/>
      <c r="H220" s="389" t="s">
        <v>916</v>
      </c>
      <c r="I220" s="389"/>
      <c r="J220" s="389"/>
      <c r="K220" s="330"/>
    </row>
    <row r="221" spans="2:11" s="1" customFormat="1" ht="15" customHeight="1">
      <c r="B221" s="329"/>
      <c r="C221" s="264"/>
      <c r="D221" s="264"/>
      <c r="E221" s="264"/>
      <c r="F221" s="285">
        <v>3</v>
      </c>
      <c r="G221" s="324"/>
      <c r="H221" s="389" t="s">
        <v>917</v>
      </c>
      <c r="I221" s="389"/>
      <c r="J221" s="389"/>
      <c r="K221" s="330"/>
    </row>
    <row r="222" spans="2:11" s="1" customFormat="1" ht="15" customHeight="1">
      <c r="B222" s="329"/>
      <c r="C222" s="264"/>
      <c r="D222" s="264"/>
      <c r="E222" s="264"/>
      <c r="F222" s="285">
        <v>4</v>
      </c>
      <c r="G222" s="324"/>
      <c r="H222" s="389" t="s">
        <v>918</v>
      </c>
      <c r="I222" s="389"/>
      <c r="J222" s="389"/>
      <c r="K222" s="330"/>
    </row>
    <row r="223" spans="2:11" s="1" customFormat="1" ht="12.75" customHeight="1">
      <c r="B223" s="331"/>
      <c r="C223" s="332"/>
      <c r="D223" s="332"/>
      <c r="E223" s="332"/>
      <c r="F223" s="332"/>
      <c r="G223" s="332"/>
      <c r="H223" s="332"/>
      <c r="I223" s="332"/>
      <c r="J223" s="332"/>
      <c r="K223" s="333"/>
    </row>
  </sheetData>
  <sheetProtection formatCells="0" formatColumns="0" formatRows="0" insertColumns="0" insertRows="0" insertHyperlinks="0" deleteColumns="0" deleteRows="0" sort="0" autoFilter="0" pivotTables="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6:J6"/>
    <mergeCell ref="C7:J7"/>
    <mergeCell ref="D11:J11"/>
    <mergeCell ref="D15:J15"/>
    <mergeCell ref="G39:J39"/>
    <mergeCell ref="G40:J40"/>
    <mergeCell ref="G41:J41"/>
    <mergeCell ref="G42:J42"/>
    <mergeCell ref="G43:J43"/>
    <mergeCell ref="D34:J34"/>
    <mergeCell ref="D35:J35"/>
    <mergeCell ref="G36:J36"/>
    <mergeCell ref="G37:J37"/>
    <mergeCell ref="G38:J38"/>
  </mergeCells>
  <pageMargins left="0.7" right="0.7" top="0.78740157499999996" bottom="0.78740157499999996"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8</vt:i4>
      </vt:variant>
    </vt:vector>
  </HeadingPairs>
  <TitlesOfParts>
    <vt:vector size="13" baseType="lpstr">
      <vt:lpstr>Rekapitulace zakázky</vt:lpstr>
      <vt:lpstr>SO 01 - Fasáda - budova C</vt:lpstr>
      <vt:lpstr>SO 02 - Odstranění travní...</vt:lpstr>
      <vt:lpstr>SO 03 - Výměna zámkové dl...</vt:lpstr>
      <vt:lpstr>Pokyny pro vyplnění</vt:lpstr>
      <vt:lpstr>'Rekapitulace zakázky'!Názvy_tisku</vt:lpstr>
      <vt:lpstr>'SO 01 - Fasáda - budova C'!Názvy_tisku</vt:lpstr>
      <vt:lpstr>'SO 02 - Odstranění travní...'!Názvy_tisku</vt:lpstr>
      <vt:lpstr>'SO 03 - Výměna zámkové dl...'!Názvy_tisku</vt:lpstr>
      <vt:lpstr>'Rekapitulace zakázky'!Oblast_tisku</vt:lpstr>
      <vt:lpstr>'SO 01 - Fasáda - budova C'!Oblast_tisku</vt:lpstr>
      <vt:lpstr>'SO 02 - Odstranění travní...'!Oblast_tisku</vt:lpstr>
      <vt:lpstr>'SO 03 - Výměna zámkové dl...'!Oblast_tisku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DESKTOP-GSLCHH2\Lukáš Hykyš</dc:creator>
  <cp:lastModifiedBy>Borek</cp:lastModifiedBy>
  <dcterms:created xsi:type="dcterms:W3CDTF">2020-09-03T12:36:10Z</dcterms:created>
  <dcterms:modified xsi:type="dcterms:W3CDTF">2020-10-05T09:26:45Z</dcterms:modified>
</cp:coreProperties>
</file>