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ÚVOD" sheetId="1" r:id="rId1"/>
    <sheet name="SOUHRNNÝ LIST STAVBY" sheetId="2" r:id="rId2"/>
    <sheet name="REKAPITULACE OBJEKTŮ STAVBY" sheetId="3" r:id="rId3"/>
    <sheet name="KRYCÍ LIST" sheetId="4" r:id="rId4"/>
    <sheet name="REKAPITULACE" sheetId="5" r:id="rId5"/>
    <sheet name="ROZPOČET" sheetId="6" r:id="rId6"/>
  </sheets>
  <definedNames/>
  <calcPr calcId="145621"/>
</workbook>
</file>

<file path=xl/sharedStrings.xml><?xml version="1.0" encoding="utf-8"?>
<sst xmlns="http://schemas.openxmlformats.org/spreadsheetml/2006/main" count="640" uniqueCount="330">
  <si>
    <t>Stavba :  - Demolice objektu na p.č. 423, k. ú. Klíše</t>
  </si>
  <si>
    <t>Cenová úroveň : 2018/I</t>
  </si>
  <si>
    <t>Objekt : SO-01 - hala</t>
  </si>
  <si>
    <t>Datum zpracování : 05/2018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</si>
  <si>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</si>
  <si>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</si>
  <si>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</si>
  <si>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</si>
  <si>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</si>
  <si>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</si>
  <si>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</si>
  <si>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</si>
  <si>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</si>
  <si>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</si>
  <si>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</si>
  <si>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</si>
  <si>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</si>
  <si>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</si>
  <si>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</si>
  <si>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</si>
  <si>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</si>
  <si>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</si>
  <si>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HMOTNOST</t>
  </si>
  <si>
    <t>8.</t>
  </si>
  <si>
    <t>9.</t>
  </si>
  <si>
    <t>HSV:</t>
  </si>
  <si>
    <t>oddíl 1</t>
  </si>
  <si>
    <t>Zemní práce:</t>
  </si>
  <si>
    <t>O-17410-0</t>
  </si>
  <si>
    <t>ZASYP SE ZHUTNENIM (rýhy po odbouraných základových pasech a patkách)</t>
  </si>
  <si>
    <t>M3</t>
  </si>
  <si>
    <t>Y-180-0</t>
  </si>
  <si>
    <t xml:space="preserve">UPRAVY PLANE VYROVNANIM (srovnání povrchu po odtěžení pevných součástí stavby) </t>
  </si>
  <si>
    <t>M2</t>
  </si>
  <si>
    <t>ZEMNÍ PRÁCE CELKEM</t>
  </si>
  <si>
    <t>oddíl 4</t>
  </si>
  <si>
    <t>Vodorovné konstrukce:</t>
  </si>
  <si>
    <t>O-46454-0</t>
  </si>
  <si>
    <t xml:space="preserve">POHOZ ZE STERKODRTI (volný pohoz kamenivem 16-32 tl. 80 mm, položka zahrnuje materiál i práci) </t>
  </si>
  <si>
    <t>množství =</t>
  </si>
  <si>
    <t>1874,2*0,080</t>
  </si>
  <si>
    <t>VODOROVNÉ KONSTRUKCE CELKEM</t>
  </si>
  <si>
    <t>oddíl 9</t>
  </si>
  <si>
    <t>Ostatní konstrukce a práce:</t>
  </si>
  <si>
    <t>H-59312003-1</t>
  </si>
  <si>
    <t>NOVÉ OPLOCENÍ TENISOVÝCH KURTŮ - BETONOVÉ PATKY ZAKLADOVE PP 20x20CM HLOUBKA 80CM PRO OCELOVÉ SLOUPKY OPLOCENÍ (40 KS)</t>
  </si>
  <si>
    <t>M</t>
  </si>
  <si>
    <t>40*0,8</t>
  </si>
  <si>
    <t>M-460080001-0</t>
  </si>
  <si>
    <t>NOVÉ OPLOCENÍ TENISOVÝCH KURTŮ - BETON DO ZÁKLADOVÝCH PATEK SLOUPKŮ (40 KS)</t>
  </si>
  <si>
    <t>0,2*0,2*0,8*40</t>
  </si>
  <si>
    <t>H-59231399-1</t>
  </si>
  <si>
    <t>NOVÉ OPLOCENÍ TENISOVÝCH KURTŮ - SLOUPEK PLOTOVÝ TENIS PRŮMĚR 60 MM, VÝŠKA 4000MM</t>
  </si>
  <si>
    <t>KS</t>
  </si>
  <si>
    <t>O-33817-0</t>
  </si>
  <si>
    <t>OSAZENI PLOT SLOUPKU OCELOVYCH</t>
  </si>
  <si>
    <t>H-59231210-1</t>
  </si>
  <si>
    <t>NOVÉ OPLOCENÍ TENISOVÝCH KURTŮ - VZPERA PLOTOVÁ PRŮMĚR 48 MM, VÝŠKA 4000MM</t>
  </si>
  <si>
    <t>H-31486610-1</t>
  </si>
  <si>
    <t>NOVÉ OPLOCENÍ TENISOVÝCH KURTŮ - DRAT NAPINACI K PLETIVU PVC D 3,4MM</t>
  </si>
  <si>
    <t>3*100</t>
  </si>
  <si>
    <t>C-767912150-0</t>
  </si>
  <si>
    <t>NOVÉ OPLOCENÍ TENISOVÝCH KURTŮ - MTZ DRAT NAPINACI 15ST</t>
  </si>
  <si>
    <t>H-31327425-1</t>
  </si>
  <si>
    <t>NOVÉ OPLOCENÍ TENISOVÝCH KURTŮ - PLETIVO 4HRANNÉ ZN+PVC DRÁT 2,5 60x60 V 1500MM</t>
  </si>
  <si>
    <t>2*100</t>
  </si>
  <si>
    <t>C-767911240-0</t>
  </si>
  <si>
    <t>NOVÉ OPLOCENÍ TENISOVÝCH KURTŮ - MONTÁŽ OPLOCENÍ STR PLETIVO + NAPÍNACÍ DRÁT VÝŠKY DO 400CM</t>
  </si>
  <si>
    <t>C-767912260-0</t>
  </si>
  <si>
    <t>NOVÉ OPLOCENÍ TENISOVÝCH KURTŮ - MTZ OPLOC PRIHACKOVÁNÍ PLETIVA K DRATU 15ST</t>
  </si>
  <si>
    <t>OSTATNÍ KONSTRUKCE A PRÁCE CELKEM</t>
  </si>
  <si>
    <t>oddíl 96</t>
  </si>
  <si>
    <t>Bourání konstrukcí:</t>
  </si>
  <si>
    <t>C-962023491-0</t>
  </si>
  <si>
    <t>BOURANI ZDIVO NADZAKL SMISENE MC (podezdívka v. 1,7 m)</t>
  </si>
  <si>
    <t>24,85+24,85+10,302+10,302</t>
  </si>
  <si>
    <t>C-979083115-0</t>
  </si>
  <si>
    <t>VODOR PREMIST SUTI SKLADKA 4000M (suť z podezdívky v. 1700 mm)</t>
  </si>
  <si>
    <t>T</t>
  </si>
  <si>
    <t>((5526,79339) + (2,840) + (0,0005 + 1,000 + 0,0038))</t>
  </si>
  <si>
    <t>O-97910-0</t>
  </si>
  <si>
    <t>ULOZENI SUTI NA SKLADKU</t>
  </si>
  <si>
    <t>C-979081131-0</t>
  </si>
  <si>
    <t>SKLADKOVNE TRIDENA SUT [BET-CI-KERAM]</t>
  </si>
  <si>
    <t>C-981011112-0</t>
  </si>
  <si>
    <t>DEMOLICE BUD POST ROZ DREV 2STR OBITE (hala nad cihelnou podezdívkou bez krovu a střešního pláště)</t>
  </si>
  <si>
    <t>M3OP</t>
  </si>
  <si>
    <t>VODOR PREMIST SUTI SKLADKA 4000M (dřevěné desky obvodových stěn tl0.90 mm bez izolace)  92m3 x 500kg/m3=46000kg</t>
  </si>
  <si>
    <t>VODOR PREMIST SUTI SKLADKA 4000M (manipulace s azbestem)</t>
  </si>
  <si>
    <t>Y-905-10</t>
  </si>
  <si>
    <t>OSTATNI NAKLADY (manipulace s azbestem - tento odpad musí být při předání na skládku neprodyšně zabalen a označen, že obsahuje azbest - oznámení a projednání s hygienickou stanicí expozice zaměstnanců azbestem, jednorázové ochranné pomůcky a jejich likvidace)</t>
  </si>
  <si>
    <t>VODOR PREMIST SUTI SKLADKA 4000M (tepelná minerální izolace tl. 100 mm)0,1 x50kg/m3= 5100kg</t>
  </si>
  <si>
    <t>C-979081143-0</t>
  </si>
  <si>
    <t>SKLADKOVNE STAVEBNI DREVO (stěny haly bez krovu a po odečtení azbestu)</t>
  </si>
  <si>
    <t>C-979081133-0</t>
  </si>
  <si>
    <t>SKLADKOVNE NEBEZPECNY ODPAD (azbestové desky tl. 100 mm)</t>
  </si>
  <si>
    <t>C-979081146-0</t>
  </si>
  <si>
    <t>SKLADKOVNE MINERALNI VATA</t>
  </si>
  <si>
    <t>ULOZENI SUTI NA SKLADKU vybourané stěny z dřevěných desek a azbestových desek včetně izolace)</t>
  </si>
  <si>
    <t>46+15,4+5,1</t>
  </si>
  <si>
    <t>DEMOLICE BUD POST ROZ DREV 2STR OBITE (krov a střešní plášť)</t>
  </si>
  <si>
    <t xml:space="preserve">VODOR PREMIST SUTI SKLADKA 4000M - plocha štítu shodné skladby jako obvodové stěny 43,3m2 x 2 = 86,6m2 (dřevěné desky tl0. 90 mm) x 500kg/m3 </t>
  </si>
  <si>
    <t>VODOR PREMIST SUTI SKLADKA 4000M (azbestové desky tl. 10 mm v ploše obou štítů 86,2m2, objemová hmotnost 1400kg/m3 )</t>
  </si>
  <si>
    <t xml:space="preserve">VODOR PREMIST SUTI SKLADKA 4000M (minerální vata ve štítech tl. 100mm, plocha 86,6 m2, objemová hmotnost 50kg/m3) </t>
  </si>
  <si>
    <t>ULOZENI SUTI NA SKLADKU materiál z obou štítů - dřevo + azbestové desky + minerální vata</t>
  </si>
  <si>
    <t>SKLADKOVNE STAVEBNI DREVO (dřevěná konstrukce obou štítů, plocha 86,6m a tl. 0,09m)</t>
  </si>
  <si>
    <t xml:space="preserve">SKLADKOVNE NEBEZPECNY ODPAD (azbestové desky v obou štítech v ploše 86,6m2 a tl. 0,01m) </t>
  </si>
  <si>
    <t>SKLADKOVNE MINERALNI VATA (tepelná izolace v obou štítech v ploše 86,6m2 a tl. 100mm)</t>
  </si>
  <si>
    <t>VODOR PREMIST SUTI SKLADKA 4000M materiál z konstrukce střechy - dřevo - plocha 1633,72 m2 -tl. 0,1 m - objemová hmotnost 500kg/m3</t>
  </si>
  <si>
    <t>SKLADKOVNE STAVEBNI DREVO (materiál z konstrukce střechy - dřevo)plocha střechy 1633,72 m2, tl0. 0,1 m - objemová hmotnost 500kg/m3</t>
  </si>
  <si>
    <t>VODOR PREMIST SUTI SKLADKA 4000M (tepelná izolace polystyren tl. 100mm - plocha 1633,72m2</t>
  </si>
  <si>
    <t>O-97918-0</t>
  </si>
  <si>
    <t>SKLADKOVNE IZOLANTY (polystyren z plochy střechy</t>
  </si>
  <si>
    <t>VODOR PREMIST SUTI SKLADKA 4000M (střešní krytina - lepenka 2 vrstvy) plocha 1633m2 - plošná hmotnost jedné vrstvy 200g/m2</t>
  </si>
  <si>
    <t>1633*2*0,2*0,001</t>
  </si>
  <si>
    <t>C-979081136-0</t>
  </si>
  <si>
    <t>SKLADKOVNE ASFALT A ZIVICE (střešní krytina - lepenka 2 vrstvy)</t>
  </si>
  <si>
    <t xml:space="preserve">ULOZENI SUTI NA SKLADKU materiál střechy (dřevo + tepelná izolace polystyren + živičné pásy) </t>
  </si>
  <si>
    <t>VODOR PREMIST SUTI SKLADKA 4000M dřevěné příhradové rámy - (1 rám = 2,413 m3 dřeva) celkem 8 ks, dřevěné vzpěry ocelových rámů ( 1 vzpěra = 0,483 m3 dřeva) celkem 12 ks0, objemová hmotnost 500 kg/m3</t>
  </si>
  <si>
    <t>(19,304*500*0,001) + (5,796*500*0,001)</t>
  </si>
  <si>
    <t>ULOZENI SUTI NA SKLADKU (dřevěné rámy</t>
  </si>
  <si>
    <t>SKLADKOVNE STAVEBNI DREVO (dřevěné rámy)</t>
  </si>
  <si>
    <t>O-98119-0</t>
  </si>
  <si>
    <t>DEMOLICE OCELOVYCH KONSTRUKCI (ocelový rám 6 ks a ztužidlo 4 ks)</t>
  </si>
  <si>
    <t>9,515 + 1,178</t>
  </si>
  <si>
    <t>O-97912-0</t>
  </si>
  <si>
    <t>SKLADKOVNE OSTATNI STAVEBNI ODPAD (ocelové rámy)</t>
  </si>
  <si>
    <t>Y-980-3</t>
  </si>
  <si>
    <t>DEMOLICE STAVEBNICH OBJEKTU (zděná přístavba a zděná jednopodlažní vestavba šaten a WC, dřevoocelová dvoupodlažní vestavba šaten, kanceláří a WC)</t>
  </si>
  <si>
    <t>858,62+253,83+634,82</t>
  </si>
  <si>
    <t>VODOR PREMIST SUTI SKLADKA 4000M (zděná přístavba a zděná jednopodlažní vestavba šaten a WC, dřevoocelová dvoupodlažní vestavba šaten, kanceláří a WC)</t>
  </si>
  <si>
    <t>C-979081132-0</t>
  </si>
  <si>
    <t>SKLADKOVNE SMISENY STAVEBNI ODPAD (zděná přístavba a zděná jednopodlažní vestavba šaten a WC, dřevoocelová dvoupodlažní vestavba šaten, kanceláří a WC)</t>
  </si>
  <si>
    <t>ULOZENI SUTI NA SKLADKU (zděná přístavba a zděná jednopodlažní vestavba šaten a WC, dřevoocelová dvoupodlažní vestavba šaten, kanceláří a WC)</t>
  </si>
  <si>
    <t>VODOR PREMIST SUTI SKLADKA 4000M (zdivo požární dělící stěny tl. 30 cm, objem zdiva 47,47 m3, objemová hmotnost 1,7 t/m3)</t>
  </si>
  <si>
    <t>47,47*1,7</t>
  </si>
  <si>
    <t>ULOZENI SUTI NA SKLADKU (zdivo z požární dělící stěny)</t>
  </si>
  <si>
    <t>SKLADKOVNE TRIDENA SUT [BET-CI-KERAM] (zdivo z požární dělící stěny)</t>
  </si>
  <si>
    <t>O-96504-0</t>
  </si>
  <si>
    <t>BOURANI PODKLADU BETONOVYCH (betonová podlaha v celé ploše haly i přístavby a vstupu do objektu)</t>
  </si>
  <si>
    <t>(1595,8+26,18+239,68+12,54)*0,15</t>
  </si>
  <si>
    <t>VODOR PREMIST SUTI SKLADKA 4000M (materiál betonových podlah)</t>
  </si>
  <si>
    <t>281,130*2,041</t>
  </si>
  <si>
    <t>ULOZENI SUTI NA SKLADKU (materiál betonových podlah)</t>
  </si>
  <si>
    <t>SKLADKOVNE TRIDENA SUT [BET-CI-KERAM](materiál vybouraných podlah)</t>
  </si>
  <si>
    <t>O-96509-0</t>
  </si>
  <si>
    <t>ODSTRANENI PODLAHOVYCH NASYPU</t>
  </si>
  <si>
    <t>(1595,8+26,18+239,68+12,54)*0,48</t>
  </si>
  <si>
    <t>VODOR PREMIST SUTI SKLADKA 4000M (materiál podlahových násypů)1,5 t/m3</t>
  </si>
  <si>
    <t>899,616*1,5</t>
  </si>
  <si>
    <t>ULOZENI SUTI NA SKLADKU (materiál podlahových násypů)</t>
  </si>
  <si>
    <t>C-979081152-0</t>
  </si>
  <si>
    <t>SKLADKOVNE STAV SUT ZNECISTENA Z 10% (materiál zásypů)</t>
  </si>
  <si>
    <t>VODOR PREMIST SUTI SKLADKA 4000M (schody před objektem)</t>
  </si>
  <si>
    <t>2,892*2,5</t>
  </si>
  <si>
    <t>ULOZENI SUTI NA SKLADKU (schody před objektem)</t>
  </si>
  <si>
    <t>SKLADKOVNE TRIDENA SUT [BET-CI-KERAM](schody před objektem)</t>
  </si>
  <si>
    <t>C-961044111-0</t>
  </si>
  <si>
    <t>BOURANI ZAKLADU BETON PROSTY (základové pasy haly MIMO PASU POD VEDENÍM HORKOVODU (!), základové pasy pod přístavbou, základové patky pod ocelovými rámy)</t>
  </si>
  <si>
    <t>146,51+27</t>
  </si>
  <si>
    <t>VODOR PREMIST SUTI SKLADKA 4000M (materiál základových pasů a základových patek, 2,3t/m3)</t>
  </si>
  <si>
    <t>173,510*2,3</t>
  </si>
  <si>
    <t>ULOZENI SUTI NA SKLADKU (materiál základových pasů a základových patek, 2,3t/m3)</t>
  </si>
  <si>
    <t>SKLADKOVNE TRIDENA SUT [BET-CI-KERAM](materiál základových pasů a základových patek, 2,3t/m3)</t>
  </si>
  <si>
    <t>H-58345363-1</t>
  </si>
  <si>
    <t>STERKODRTE 0-125MM Z (materiál pro zhutněný zásyp vybouraných základových pasů a patek, 1,6t/m3 volně sypaného kameniva, zhutnění 1,25 nás. objemu)</t>
  </si>
  <si>
    <t>173,51*1,6*1,25</t>
  </si>
  <si>
    <t>BOURÁNÍ KONSTRUKCÍ CELKEM</t>
  </si>
  <si>
    <t>PSV:</t>
  </si>
  <si>
    <t>oddíl 767</t>
  </si>
  <si>
    <t>Kovové doplňkové konstrukce:</t>
  </si>
  <si>
    <t>O-76791-0</t>
  </si>
  <si>
    <t>DOČASNÉ MOBILNÍ OPLOCENÍ STAVENIŠTĚ V LINII BEZPEČNOSTNÍHO KORIDORU MIMO PŮDORYS STAVEB) 200 mb MONTÁŽ OPLOCENI</t>
  </si>
  <si>
    <t>C-767914830-0</t>
  </si>
  <si>
    <t>DOČASNÉ MOBILNÍ OPLOCENÍ STAVENIŠTĚ V LINII BEZPEČNOSTNÍHO KORIDORU MIMO PŮDORYS STAVEB) 200 mb DMTZ OPLOCENI OCELOVÉ VÝŠKA DO 200CM</t>
  </si>
  <si>
    <t>O-99767-0</t>
  </si>
  <si>
    <t>DOČASNÉ MOBILNÍ OPLOCENÍ STAVENIŠTĚ V LINII BEZPEČNOSTNÍHO KORIDORU MIMO PŮDORYS STAVEB) 200 mb PRESUN HMOT KONSTR KOVOVE DOPLNKOVE</t>
  </si>
  <si>
    <t>2*200*0,0142</t>
  </si>
  <si>
    <t>KOVOVÉ DOPLŇKOVÉ KONSTRUKCE CELKEM</t>
  </si>
  <si>
    <t>INSTALACE:</t>
  </si>
  <si>
    <t>oddíl 721</t>
  </si>
  <si>
    <t>Kanalizace vnitřní:</t>
  </si>
  <si>
    <t>O-72110-0</t>
  </si>
  <si>
    <t>ZASLEPENÍ KANALIZACNIHO POTRUBI</t>
  </si>
  <si>
    <t>KANALIZACE VNITŘNÍ CELKEM</t>
  </si>
  <si>
    <t>oddíl 722</t>
  </si>
  <si>
    <t>Vodovod vnitřní:</t>
  </si>
  <si>
    <t>O-72219-0</t>
  </si>
  <si>
    <t xml:space="preserve">ZASLEPENÍ PRIPOJKA VODOVODNI </t>
  </si>
  <si>
    <t>SOUB</t>
  </si>
  <si>
    <t>VODOVOD VNITŘNÍ CELKEM</t>
  </si>
  <si>
    <t>oddíl 723</t>
  </si>
  <si>
    <t>Plynovod vnitřní:</t>
  </si>
  <si>
    <t>O-72341-0</t>
  </si>
  <si>
    <t>PLYNOVÁ PŘÍPOJKA DO PILÍŘE PRO HUP - PILÍŘ HUP SOUP PLYN S 14 111-606</t>
  </si>
  <si>
    <t>PLYNOVOD VNITŘNÍ CELKEM</t>
  </si>
  <si>
    <t>oddíl 732</t>
  </si>
  <si>
    <t>Strojovny ÚT:</t>
  </si>
  <si>
    <t>O-73220-0</t>
  </si>
  <si>
    <t>ODPOJENÍ VÝMĚNÍKU, HORKOVODU</t>
  </si>
  <si>
    <t>STROJOVNY ÚT CELKEM</t>
  </si>
  <si>
    <t>oddíl 734</t>
  </si>
  <si>
    <t>Armatury ÚT:</t>
  </si>
  <si>
    <t>O-73430-0</t>
  </si>
  <si>
    <t>DMTZ ARMATURY HORKOVODNI</t>
  </si>
  <si>
    <t>ARMATURY ÚT CELKEM</t>
  </si>
  <si>
    <t>MONTÁŽNÍ PRÁCE:</t>
  </si>
  <si>
    <t>oddíl M24</t>
  </si>
  <si>
    <t>Montáže vzduchotechniky:</t>
  </si>
  <si>
    <t>M-240150025-0</t>
  </si>
  <si>
    <t>DMTZ+MTZ ELEKTROROZVADECE</t>
  </si>
  <si>
    <t>M24</t>
  </si>
  <si>
    <t>MONTÁŽE VZDUCHOTECHNIKY CELKEM</t>
  </si>
  <si>
    <t>Základní rozpočtové náklady stavebního objektu celkem (bez DPH) :</t>
  </si>
  <si>
    <t>REKAPITULACE ROZPOČTU</t>
  </si>
  <si>
    <t>Oddíl</t>
  </si>
  <si>
    <t>Název oddílu / řemeslného oboru</t>
  </si>
  <si>
    <t>BEZ DPH</t>
  </si>
  <si>
    <t>Zemní práce</t>
  </si>
  <si>
    <t>Vodorovné konstrukce</t>
  </si>
  <si>
    <t>Ostatní konstrukce a práce</t>
  </si>
  <si>
    <t>Bourání konstrukcí</t>
  </si>
  <si>
    <t>HSV CELKEM</t>
  </si>
  <si>
    <t>Kovové doplňkové konstrukce</t>
  </si>
  <si>
    <t>PSV CELKEM</t>
  </si>
  <si>
    <t>Zdravotně technické instalace</t>
  </si>
  <si>
    <t>Ústřední vytápění</t>
  </si>
  <si>
    <t>INSTALACE CELKEM</t>
  </si>
  <si>
    <t>Montáže vzduchotechniky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</si>
  <si>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</si>
  <si>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</si>
  <si>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</si>
  <si>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</si>
  <si>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</si>
  <si>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</si>
  <si>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</si>
  <si>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</si>
  <si>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>hala</t>
  </si>
  <si>
    <t/>
  </si>
  <si>
    <t>2018/I</t>
  </si>
  <si>
    <t>Kód stavby:</t>
  </si>
  <si>
    <t>Název stavby:</t>
  </si>
  <si>
    <t>SKP:</t>
  </si>
  <si>
    <t>Účelová M.J:</t>
  </si>
  <si>
    <t>Demolice objektu na p.č. 423, k. ú. Klíše</t>
  </si>
  <si>
    <t>Projektant:</t>
  </si>
  <si>
    <t>Ing. Jaroslav Talacko</t>
  </si>
  <si>
    <t>Počet účel. měrných jednotek:</t>
  </si>
  <si>
    <t>Objednatel:</t>
  </si>
  <si>
    <t>Statutární město Ústí nad Labem</t>
  </si>
  <si>
    <t>Náklady na měrnou jednotku:</t>
  </si>
  <si>
    <t>Počet listů:</t>
  </si>
  <si>
    <t>Zakázkové čís.:</t>
  </si>
  <si>
    <t>Zpracovatel:</t>
  </si>
  <si>
    <t>Alexandra Talacková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</si>
  <si>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</si>
  <si>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</si>
  <si>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</si>
  <si>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</si>
  <si>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</si>
  <si>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</si>
  <si>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</si>
  <si>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</si>
  <si>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</si>
  <si>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</si>
  <si>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</si>
  <si>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</si>
  <si>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</si>
  <si>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</si>
  <si>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</si>
  <si>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</si>
  <si>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</si>
  <si>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</si>
  <si>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</si>
  <si>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</si>
  <si>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</si>
  <si>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</si>
  <si>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</si>
  <si>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</si>
  <si>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</si>
  <si>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</si>
  <si>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</si>
  <si>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</si>
  <si>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</si>
  <si>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</si>
  <si>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</si>
  <si>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</si>
  <si>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</si>
  <si>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</si>
  <si>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</si>
  <si>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</si>
  <si>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</si>
  <si>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</si>
  <si>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</si>
  <si>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</si>
  <si>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</si>
  <si>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</si>
  <si>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</si>
  <si>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</si>
  <si>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</si>
  <si>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</si>
  <si>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</si>
  <si>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</si>
  <si>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</si>
  <si>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</si>
  <si>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 xml:space="preserve">Datum: </t>
  </si>
  <si>
    <t>Místo stavby: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</si>
  <si>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</si>
  <si>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</si>
  <si>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</si>
  <si>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</si>
  <si>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</si>
  <si>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</si>
  <si>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</si>
  <si>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</si>
  <si>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</si>
  <si>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</si>
  <si>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</si>
  <si>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</si>
  <si>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</si>
  <si>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</si>
  <si>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</si>
  <si>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</si>
  <si>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</si>
  <si>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</si>
  <si>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</si>
  <si>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</si>
  <si>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</si>
  <si>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NEOCENĚNÝ VÝKAZ VÝMĚR STAVBY</t>
  </si>
  <si>
    <t>Stupeň projektové dokumentace: ohlášení demolice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</si>
</sst>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4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medium"/>
      <right/>
      <top/>
      <bottom/>
    </border>
    <border>
      <left style="medium"/>
      <right style="hair"/>
      <top style="thin"/>
      <bottom/>
    </border>
    <border>
      <left style="medium"/>
      <right style="hair"/>
      <top style="thin"/>
      <bottom style="double"/>
    </border>
    <border>
      <left/>
      <right/>
      <top style="thin"/>
      <bottom/>
    </border>
    <border>
      <left style="hair"/>
      <right/>
      <top style="thin"/>
      <bottom style="double"/>
    </border>
    <border>
      <left style="thin"/>
      <right style="hair"/>
      <top style="thin"/>
      <bottom/>
    </border>
    <border>
      <left style="thin"/>
      <right style="hair"/>
      <top style="thin"/>
      <bottom style="double"/>
    </border>
    <border>
      <left/>
      <right style="double"/>
      <top style="thin"/>
      <bottom/>
    </border>
    <border>
      <left style="hair"/>
      <right style="double"/>
      <top style="thin"/>
      <bottom style="double"/>
    </border>
    <border>
      <left style="thin"/>
      <right/>
      <top style="double"/>
      <bottom/>
    </border>
    <border>
      <left style="medium"/>
      <right/>
      <top style="double"/>
      <bottom/>
    </border>
    <border>
      <left style="medium"/>
      <right style="hair"/>
      <top style="double"/>
      <bottom/>
    </border>
    <border>
      <left style="thin"/>
      <right style="hair"/>
      <top style="double"/>
      <bottom/>
    </border>
    <border>
      <left style="hair"/>
      <right style="medium"/>
      <top style="double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0" fillId="0" borderId="8" xfId="0" applyBorder="1"/>
    <xf numFmtId="0" fontId="0" fillId="0" borderId="8" xfId="0" applyFont="1" applyBorder="1"/>
    <xf numFmtId="0" fontId="6" fillId="0" borderId="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/>
    <xf numFmtId="0" fontId="6" fillId="0" borderId="10" xfId="0" applyFont="1" applyBorder="1"/>
    <xf numFmtId="0" fontId="6" fillId="0" borderId="21" xfId="0" applyFont="1" applyBorder="1"/>
    <xf numFmtId="0" fontId="2" fillId="0" borderId="5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6" fillId="2" borderId="5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/>
    <xf numFmtId="0" fontId="6" fillId="2" borderId="25" xfId="0" applyFont="1" applyFill="1" applyBorder="1"/>
    <xf numFmtId="165" fontId="6" fillId="2" borderId="23" xfId="0" applyNumberFormat="1" applyFont="1" applyFill="1" applyBorder="1"/>
    <xf numFmtId="0" fontId="6" fillId="2" borderId="26" xfId="0" applyFont="1" applyFill="1" applyBorder="1"/>
    <xf numFmtId="0" fontId="6" fillId="2" borderId="2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7" xfId="0" applyFont="1" applyFill="1" applyBorder="1"/>
    <xf numFmtId="0" fontId="6" fillId="2" borderId="28" xfId="0" applyFont="1" applyFill="1" applyBorder="1"/>
    <xf numFmtId="164" fontId="6" fillId="2" borderId="29" xfId="0" applyNumberFormat="1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/>
    <xf numFmtId="0" fontId="0" fillId="0" borderId="22" xfId="0" applyBorder="1"/>
    <xf numFmtId="0" fontId="0" fillId="0" borderId="32" xfId="0" applyBorder="1"/>
    <xf numFmtId="0" fontId="0" fillId="0" borderId="22" xfId="0" applyFont="1" applyBorder="1"/>
    <xf numFmtId="0" fontId="8" fillId="0" borderId="22" xfId="0" applyFont="1" applyBorder="1" applyAlignment="1">
      <alignment horizontal="right" vertical="top"/>
    </xf>
    <xf numFmtId="3" fontId="2" fillId="0" borderId="22" xfId="0" applyNumberFormat="1" applyFont="1" applyBorder="1" applyAlignment="1">
      <alignment vertical="center"/>
    </xf>
    <xf numFmtId="164" fontId="6" fillId="2" borderId="0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9" xfId="0" applyBorder="1"/>
    <xf numFmtId="0" fontId="6" fillId="2" borderId="35" xfId="0" applyFont="1" applyFill="1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7" xfId="0" applyFont="1" applyFill="1" applyBorder="1" applyAlignment="1">
      <alignment vertical="center"/>
    </xf>
    <xf numFmtId="0" fontId="0" fillId="0" borderId="29" xfId="0" applyBorder="1"/>
    <xf numFmtId="0" fontId="0" fillId="0" borderId="38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5" fillId="0" borderId="41" xfId="0" applyFont="1" applyBorder="1"/>
    <xf numFmtId="0" fontId="6" fillId="0" borderId="42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6" fillId="0" borderId="44" xfId="0" applyNumberFormat="1" applyFont="1" applyBorder="1" applyAlignment="1">
      <alignment vertical="center"/>
    </xf>
    <xf numFmtId="0" fontId="6" fillId="2" borderId="45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left" vertical="center"/>
    </xf>
    <xf numFmtId="3" fontId="6" fillId="2" borderId="47" xfId="0" applyNumberFormat="1" applyFont="1" applyFill="1" applyBorder="1" applyAlignment="1">
      <alignment vertical="center"/>
    </xf>
    <xf numFmtId="0" fontId="5" fillId="2" borderId="48" xfId="0" applyFont="1" applyFill="1" applyBorder="1"/>
    <xf numFmtId="0" fontId="6" fillId="2" borderId="49" xfId="0" applyFont="1" applyFill="1" applyBorder="1" applyAlignment="1">
      <alignment horizontal="left" vertical="center"/>
    </xf>
    <xf numFmtId="3" fontId="6" fillId="2" borderId="50" xfId="0" applyNumberFormat="1" applyFont="1" applyFill="1" applyBorder="1" applyAlignment="1">
      <alignment vertical="center"/>
    </xf>
    <xf numFmtId="0" fontId="9" fillId="0" borderId="0" xfId="0" applyFont="1"/>
    <xf numFmtId="0" fontId="0" fillId="0" borderId="51" xfId="0" applyFont="1" applyBorder="1"/>
    <xf numFmtId="49" fontId="0" fillId="0" borderId="44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2" xfId="0" applyFont="1" applyBorder="1"/>
    <xf numFmtId="3" fontId="0" fillId="0" borderId="52" xfId="0" applyNumberFormat="1" applyFont="1" applyBorder="1"/>
    <xf numFmtId="0" fontId="10" fillId="0" borderId="0" xfId="0" applyFont="1"/>
    <xf numFmtId="0" fontId="0" fillId="0" borderId="53" xfId="0" applyFont="1" applyBorder="1"/>
    <xf numFmtId="0" fontId="0" fillId="0" borderId="27" xfId="0" applyBorder="1"/>
    <xf numFmtId="0" fontId="0" fillId="0" borderId="54" xfId="0" applyFont="1" applyBorder="1"/>
    <xf numFmtId="4" fontId="0" fillId="0" borderId="55" xfId="0" applyNumberFormat="1" applyFont="1" applyBorder="1" applyAlignment="1">
      <alignment horizontal="right" vertical="top"/>
    </xf>
    <xf numFmtId="0" fontId="0" fillId="0" borderId="54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center" vertical="top"/>
    </xf>
    <xf numFmtId="0" fontId="0" fillId="0" borderId="56" xfId="0" applyFont="1" applyBorder="1"/>
    <xf numFmtId="3" fontId="0" fillId="0" borderId="57" xfId="0" applyNumberFormat="1" applyFont="1" applyBorder="1" applyAlignment="1">
      <alignment horizontal="right" vertical="top"/>
    </xf>
    <xf numFmtId="3" fontId="0" fillId="0" borderId="43" xfId="0" applyNumberFormat="1" applyFont="1" applyBorder="1" applyAlignment="1">
      <alignment horizontal="right" vertical="top"/>
    </xf>
    <xf numFmtId="0" fontId="0" fillId="0" borderId="58" xfId="0" applyFont="1" applyBorder="1"/>
    <xf numFmtId="0" fontId="0" fillId="0" borderId="59" xfId="0" applyFont="1" applyBorder="1"/>
    <xf numFmtId="0" fontId="11" fillId="0" borderId="0" xfId="0" applyFont="1"/>
    <xf numFmtId="0" fontId="11" fillId="2" borderId="60" xfId="0" applyFont="1" applyFill="1" applyBorder="1" applyAlignment="1">
      <alignment horizontal="left" vertical="center"/>
    </xf>
    <xf numFmtId="0" fontId="0" fillId="0" borderId="61" xfId="0" applyFont="1" applyBorder="1"/>
    <xf numFmtId="49" fontId="0" fillId="2" borderId="62" xfId="0" applyNumberFormat="1" applyFont="1" applyFill="1" applyBorder="1"/>
    <xf numFmtId="49" fontId="0" fillId="0" borderId="63" xfId="0" applyNumberFormat="1" applyFont="1" applyBorder="1"/>
    <xf numFmtId="0" fontId="0" fillId="0" borderId="64" xfId="0" applyFont="1" applyBorder="1"/>
    <xf numFmtId="0" fontId="0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3" fontId="0" fillId="0" borderId="67" xfId="0" applyNumberFormat="1" applyFont="1" applyBorder="1" applyAlignment="1">
      <alignment horizontal="right" vertical="top"/>
    </xf>
    <xf numFmtId="3" fontId="0" fillId="0" borderId="52" xfId="0" applyNumberFormat="1" applyFont="1" applyBorder="1" applyAlignment="1">
      <alignment horizontal="right" vertical="top"/>
    </xf>
    <xf numFmtId="3" fontId="11" fillId="2" borderId="36" xfId="0" applyNumberFormat="1" applyFont="1" applyFill="1" applyBorder="1" applyAlignment="1">
      <alignment horizontal="right" vertical="center"/>
    </xf>
    <xf numFmtId="3" fontId="11" fillId="2" borderId="68" xfId="0" applyNumberFormat="1" applyFont="1" applyFill="1" applyBorder="1" applyAlignment="1">
      <alignment horizontal="right" vertical="center"/>
    </xf>
    <xf numFmtId="49" fontId="0" fillId="0" borderId="38" xfId="0" applyNumberFormat="1" applyFont="1" applyBorder="1"/>
    <xf numFmtId="49" fontId="0" fillId="0" borderId="52" xfId="0" applyNumberFormat="1" applyFont="1" applyBorder="1"/>
    <xf numFmtId="0" fontId="0" fillId="0" borderId="34" xfId="0" applyFont="1" applyBorder="1" applyAlignment="1">
      <alignment horizontal="right"/>
    </xf>
    <xf numFmtId="0" fontId="11" fillId="2" borderId="68" xfId="0" applyFont="1" applyFill="1" applyBorder="1" applyAlignment="1">
      <alignment horizontal="left" vertical="center"/>
    </xf>
    <xf numFmtId="0" fontId="0" fillId="0" borderId="69" xfId="0" applyBorder="1"/>
    <xf numFmtId="164" fontId="2" fillId="0" borderId="0" xfId="0" applyNumberFormat="1" applyFont="1" applyBorder="1" applyAlignment="1">
      <alignment vertical="center"/>
    </xf>
    <xf numFmtId="164" fontId="2" fillId="3" borderId="70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7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0" borderId="34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69" xfId="0" applyBorder="1" applyAlignment="1">
      <alignment/>
    </xf>
    <xf numFmtId="0" fontId="0" fillId="0" borderId="3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2" xfId="0" applyBorder="1" applyAlignment="1">
      <alignment/>
    </xf>
    <xf numFmtId="3" fontId="0" fillId="0" borderId="46" xfId="0" applyNumberFormat="1" applyFont="1" applyBorder="1" applyAlignment="1">
      <alignment horizontal="right" vertical="top"/>
    </xf>
    <xf numFmtId="0" fontId="11" fillId="2" borderId="48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3" fontId="11" fillId="2" borderId="37" xfId="0" applyNumberFormat="1" applyFont="1" applyFill="1" applyBorder="1" applyAlignment="1">
      <alignment horizontal="right" vertical="center"/>
    </xf>
    <xf numFmtId="0" fontId="0" fillId="0" borderId="56" xfId="0" applyFont="1" applyBorder="1" applyAlignment="1">
      <alignment/>
    </xf>
    <xf numFmtId="3" fontId="0" fillId="0" borderId="55" xfId="0" applyNumberFormat="1" applyFont="1" applyBorder="1" applyAlignment="1">
      <alignment horizontal="right" vertical="top"/>
    </xf>
    <xf numFmtId="0" fontId="0" fillId="0" borderId="59" xfId="0" applyBorder="1" applyAlignment="1">
      <alignment/>
    </xf>
    <xf numFmtId="0" fontId="4" fillId="0" borderId="56" xfId="0" applyFont="1" applyBorder="1" applyAlignment="1">
      <alignment/>
    </xf>
    <xf numFmtId="3" fontId="4" fillId="0" borderId="55" xfId="0" applyNumberFormat="1" applyFont="1" applyBorder="1" applyAlignment="1">
      <alignment horizontal="right" vertical="top"/>
    </xf>
    <xf numFmtId="0" fontId="4" fillId="0" borderId="5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2" xfId="0" applyBorder="1" applyAlignment="1">
      <alignment/>
    </xf>
    <xf numFmtId="49" fontId="0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49" fontId="0" fillId="0" borderId="74" xfId="0" applyNumberFormat="1" applyFont="1" applyBorder="1" applyAlignment="1">
      <alignment/>
    </xf>
    <xf numFmtId="0" fontId="0" fillId="0" borderId="39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40" xfId="0" applyFont="1" applyBorder="1" applyAlignment="1">
      <alignment/>
    </xf>
    <xf numFmtId="0" fontId="0" fillId="0" borderId="53" xfId="0" applyBorder="1" applyAlignment="1">
      <alignment/>
    </xf>
    <xf numFmtId="0" fontId="0" fillId="0" borderId="76" xfId="0" applyBorder="1" applyAlignment="1">
      <alignment/>
    </xf>
    <xf numFmtId="3" fontId="0" fillId="0" borderId="42" xfId="0" applyNumberFormat="1" applyFont="1" applyBorder="1" applyAlignment="1">
      <alignment horizontal="right" vertical="top"/>
    </xf>
    <xf numFmtId="49" fontId="0" fillId="0" borderId="26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77" xfId="0" applyBorder="1" applyAlignment="1">
      <alignment/>
    </xf>
    <xf numFmtId="0" fontId="9" fillId="0" borderId="74" xfId="0" applyFont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0" fillId="0" borderId="33" xfId="0" applyBorder="1" applyAlignment="1">
      <alignment/>
    </xf>
    <xf numFmtId="0" fontId="0" fillId="0" borderId="66" xfId="0" applyBorder="1" applyAlignment="1">
      <alignment/>
    </xf>
    <xf numFmtId="0" fontId="0" fillId="0" borderId="38" xfId="0" applyBorder="1" applyAlignment="1">
      <alignment/>
    </xf>
    <xf numFmtId="49" fontId="0" fillId="2" borderId="27" xfId="0" applyNumberFormat="1" applyFont="1" applyFill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10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49" fontId="0" fillId="2" borderId="22" xfId="0" applyNumberFormat="1" applyFont="1" applyFill="1" applyBorder="1" applyAlignment="1">
      <alignment/>
    </xf>
    <xf numFmtId="0" fontId="11" fillId="2" borderId="45" xfId="0" applyFont="1" applyFill="1" applyBorder="1" applyAlignment="1">
      <alignment horizontal="left" vertical="center"/>
    </xf>
    <xf numFmtId="0" fontId="11" fillId="0" borderId="72" xfId="0" applyFont="1" applyBorder="1" applyAlignment="1">
      <alignment/>
    </xf>
    <xf numFmtId="3" fontId="11" fillId="2" borderId="7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4" fontId="0" fillId="0" borderId="55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" fontId="0" fillId="0" borderId="0" xfId="0" applyNumberFormat="1" applyFont="1" applyAlignment="1">
      <alignment/>
    </xf>
    <xf numFmtId="0" fontId="0" fillId="0" borderId="63" xfId="0" applyBorder="1" applyAlignment="1">
      <alignment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/>
    </xf>
    <xf numFmtId="0" fontId="0" fillId="0" borderId="22" xfId="0" applyFont="1" applyBorder="1" applyAlignment="1">
      <alignment vertical="top"/>
    </xf>
    <xf numFmtId="3" fontId="4" fillId="0" borderId="78" xfId="0" applyNumberFormat="1" applyFont="1" applyBorder="1" applyAlignment="1">
      <alignment horizontal="right" vertical="top"/>
    </xf>
    <xf numFmtId="0" fontId="4" fillId="0" borderId="40" xfId="0" applyFont="1" applyBorder="1" applyAlignment="1">
      <alignment/>
    </xf>
    <xf numFmtId="0" fontId="0" fillId="0" borderId="53" xfId="0" applyBorder="1" applyAlignment="1">
      <alignment/>
    </xf>
    <xf numFmtId="0" fontId="0" fillId="0" borderId="76" xfId="0" applyBorder="1" applyAlignment="1">
      <alignment/>
    </xf>
    <xf numFmtId="0" fontId="4" fillId="0" borderId="42" xfId="0" applyFont="1" applyBorder="1" applyAlignment="1">
      <alignment/>
    </xf>
    <xf numFmtId="0" fontId="0" fillId="0" borderId="58" xfId="0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52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19" xfId="0" applyNumberFormat="1" applyFont="1" applyBorder="1" applyAlignment="1">
      <alignment horizontal="right" vertical="top"/>
    </xf>
    <xf numFmtId="0" fontId="0" fillId="0" borderId="79" xfId="0" applyFont="1" applyBorder="1" applyAlignment="1">
      <alignment/>
    </xf>
    <xf numFmtId="0" fontId="0" fillId="0" borderId="58" xfId="0" applyBorder="1" applyAlignment="1">
      <alignment/>
    </xf>
    <xf numFmtId="0" fontId="0" fillId="0" borderId="54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0" fillId="0" borderId="82" xfId="0" applyBorder="1" applyAlignment="1">
      <alignment/>
    </xf>
    <xf numFmtId="49" fontId="0" fillId="0" borderId="54" xfId="0" applyNumberFormat="1" applyFont="1" applyBorder="1" applyAlignment="1">
      <alignment/>
    </xf>
    <xf numFmtId="49" fontId="0" fillId="0" borderId="54" xfId="0" applyNumberFormat="1" applyFont="1" applyBorder="1" applyAlignment="1">
      <alignment vertical="center"/>
    </xf>
    <xf numFmtId="49" fontId="0" fillId="2" borderId="26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2" fillId="0" borderId="65" xfId="0" applyFont="1" applyBorder="1" applyAlignment="1">
      <alignment horizontal="center" vertical="center"/>
    </xf>
    <xf numFmtId="0" fontId="0" fillId="0" borderId="84" xfId="0" applyBorder="1" applyAlignment="1">
      <alignment/>
    </xf>
    <xf numFmtId="3" fontId="6" fillId="2" borderId="49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85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8" fillId="0" borderId="2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3" xfId="0" applyBorder="1" applyAlignment="1">
      <alignment wrapText="1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">
      <selection activeCell="G51" sqref="G51"/>
    </sheetView>
  </sheetViews>
  <sheetFormatPr defaultColWidth="9.140625" defaultRowHeight="12.75"/>
  <sheetData>
    <row r="1" spans="1:9" ht="12.75" customHeight="1">
      <c r="A1" s="67"/>
      <c r="B1" s="26"/>
      <c r="C1" s="26"/>
      <c r="D1" s="26"/>
      <c r="E1" s="26"/>
      <c r="F1" s="26"/>
      <c r="G1" s="26"/>
      <c r="H1" s="26"/>
      <c r="I1" s="66"/>
    </row>
    <row r="2" spans="1:9" ht="12.75" customHeight="1">
      <c r="A2" s="59"/>
      <c r="I2" s="60"/>
    </row>
    <row r="3" spans="1:9" ht="12.75" customHeight="1">
      <c r="A3" s="59"/>
      <c r="I3" s="60"/>
    </row>
    <row r="4" spans="1:9" ht="12.75" customHeight="1">
      <c r="A4" s="59"/>
      <c r="I4" s="60"/>
    </row>
    <row r="5" spans="1:9" ht="12.75" customHeight="1">
      <c r="A5" s="59"/>
      <c r="I5" s="60"/>
    </row>
    <row r="6" spans="1:9" ht="49.5" customHeight="1">
      <c r="A6" s="134" t="s">
        <v>328</v>
      </c>
      <c r="B6" s="135"/>
      <c r="C6" s="135"/>
      <c r="D6" s="135"/>
      <c r="E6" s="135"/>
      <c r="F6" s="135"/>
      <c r="G6" s="135"/>
      <c r="H6" s="135"/>
      <c r="I6" s="136"/>
    </row>
    <row r="7" spans="1:9" ht="12.75" customHeight="1">
      <c r="A7" s="59"/>
      <c r="I7" s="60"/>
    </row>
    <row r="8" spans="1:9" ht="49.5" customHeight="1">
      <c r="A8" s="137" t="s">
        <v>244</v>
      </c>
      <c r="B8" s="138"/>
      <c r="C8" s="138"/>
      <c r="D8" s="138"/>
      <c r="E8" s="138"/>
      <c r="F8" s="138"/>
      <c r="G8" s="138"/>
      <c r="H8" s="138"/>
      <c r="I8" s="139"/>
    </row>
    <row r="9" spans="1:9" ht="12.75" customHeight="1">
      <c r="A9" s="59"/>
      <c r="I9" s="60"/>
    </row>
    <row r="10" spans="1:9" ht="12.75" customHeight="1">
      <c r="A10" s="59"/>
      <c r="I10" s="60"/>
    </row>
    <row r="11" spans="1:9" ht="12.75" customHeight="1">
      <c r="A11" s="59"/>
      <c r="I11" s="60"/>
    </row>
    <row r="12" spans="1:9" ht="12.75" customHeight="1">
      <c r="A12" s="59"/>
      <c r="I12" s="60"/>
    </row>
    <row r="13" spans="1:9" ht="12.75" customHeight="1">
      <c r="A13" s="59"/>
      <c r="I13" s="60"/>
    </row>
    <row r="14" spans="1:9" ht="12.75" customHeight="1">
      <c r="A14" s="59"/>
      <c r="I14" s="60"/>
    </row>
    <row r="15" spans="1:9" ht="12.75" customHeight="1">
      <c r="A15" s="59"/>
      <c r="I15" s="60"/>
    </row>
    <row r="16" spans="1:9" ht="12.75" customHeight="1">
      <c r="A16" s="59"/>
      <c r="I16" s="60"/>
    </row>
    <row r="17" spans="1:9" ht="12.75" customHeight="1">
      <c r="A17" s="59"/>
      <c r="I17" s="60"/>
    </row>
    <row r="18" spans="1:9" ht="12.75" customHeight="1">
      <c r="A18" s="59"/>
      <c r="I18" s="60"/>
    </row>
    <row r="19" spans="1:9" ht="12.75" customHeight="1">
      <c r="A19" s="59"/>
      <c r="I19" s="60"/>
    </row>
    <row r="20" spans="1:9" ht="12.75" customHeight="1">
      <c r="A20" s="59"/>
      <c r="I20" s="60"/>
    </row>
    <row r="21" spans="1:9" ht="12.75" customHeight="1">
      <c r="A21" s="59"/>
      <c r="I21" s="60"/>
    </row>
    <row r="22" spans="1:9" ht="12.75" customHeight="1">
      <c r="A22" s="59"/>
      <c r="I22" s="60"/>
    </row>
    <row r="23" spans="1:9" ht="12.75" customHeight="1">
      <c r="A23" s="59"/>
      <c r="I23" s="60"/>
    </row>
    <row r="24" spans="1:9" ht="12.75" customHeight="1">
      <c r="A24" s="59"/>
      <c r="I24" s="60"/>
    </row>
    <row r="25" spans="1:9" ht="12.75" customHeight="1">
      <c r="A25" s="59"/>
      <c r="I25" s="60"/>
    </row>
    <row r="26" spans="1:9" ht="12.75" customHeight="1">
      <c r="A26" s="59"/>
      <c r="I26" s="60"/>
    </row>
    <row r="27" spans="1:9" ht="12.75" customHeight="1">
      <c r="A27" s="59"/>
      <c r="I27" s="60"/>
    </row>
    <row r="28" spans="1:9" ht="12.75" customHeight="1">
      <c r="A28" s="59"/>
      <c r="I28" s="60"/>
    </row>
    <row r="29" spans="1:9" ht="12.75" customHeight="1">
      <c r="A29" s="59"/>
      <c r="I29" s="60"/>
    </row>
    <row r="30" spans="1:9" ht="12.75" customHeight="1">
      <c r="A30" s="140" t="s">
        <v>329</v>
      </c>
      <c r="B30" s="135"/>
      <c r="C30" s="135"/>
      <c r="D30" s="135"/>
      <c r="E30" s="135"/>
      <c r="F30" s="135"/>
      <c r="G30" s="135"/>
      <c r="H30" s="135"/>
      <c r="I30" s="136"/>
    </row>
    <row r="31" spans="1:9" ht="12.75" customHeight="1">
      <c r="A31" s="59"/>
      <c r="I31" s="60"/>
    </row>
    <row r="32" spans="1:9" ht="12.75" customHeight="1">
      <c r="A32" s="141"/>
      <c r="B32" s="135"/>
      <c r="C32" s="135"/>
      <c r="D32" s="135"/>
      <c r="E32" s="135"/>
      <c r="F32" s="135"/>
      <c r="G32" s="135"/>
      <c r="H32" s="135"/>
      <c r="I32" s="136"/>
    </row>
    <row r="33" spans="1:9" ht="12.75" customHeight="1">
      <c r="A33" s="59"/>
      <c r="I33" s="60"/>
    </row>
    <row r="34" spans="1:9" ht="12.75" customHeight="1">
      <c r="A34" s="59"/>
      <c r="I34" s="60"/>
    </row>
    <row r="35" spans="1:9" ht="12.75" customHeight="1">
      <c r="A35" s="59"/>
      <c r="I35" s="60"/>
    </row>
    <row r="36" spans="1:9" ht="12.75" customHeight="1">
      <c r="A36" s="59"/>
      <c r="I36" s="60"/>
    </row>
    <row r="37" spans="1:9" ht="12.75" customHeight="1">
      <c r="A37" s="59"/>
      <c r="I37" s="60"/>
    </row>
    <row r="38" spans="1:9" ht="12.75" customHeight="1">
      <c r="A38" s="59"/>
      <c r="I38" s="60"/>
    </row>
    <row r="39" spans="1:9" ht="12.75" customHeight="1">
      <c r="A39" s="59"/>
      <c r="I39" s="60"/>
    </row>
    <row r="40" spans="1:9" ht="12.75" customHeight="1">
      <c r="A40" s="59"/>
      <c r="I40" s="60"/>
    </row>
    <row r="41" spans="1:9" ht="12.75" customHeight="1">
      <c r="A41" s="59"/>
      <c r="I41" s="60"/>
    </row>
    <row r="42" spans="1:9" ht="12.75" customHeight="1">
      <c r="A42" s="59"/>
      <c r="I42" s="60"/>
    </row>
    <row r="43" spans="1:9" ht="12.75" customHeight="1">
      <c r="A43" s="59"/>
      <c r="I43" s="60"/>
    </row>
    <row r="44" spans="1:9" ht="12.75" customHeight="1">
      <c r="A44" s="59"/>
      <c r="I44" s="60"/>
    </row>
    <row r="45" spans="1:9" ht="12.75" customHeight="1">
      <c r="A45" s="140"/>
      <c r="B45" s="135"/>
      <c r="C45" s="135"/>
      <c r="D45" s="135"/>
      <c r="E45" s="135"/>
      <c r="F45" s="135"/>
      <c r="G45" s="135"/>
      <c r="H45" s="135"/>
      <c r="I45" s="136"/>
    </row>
    <row r="46" spans="1:9" ht="12.75" customHeight="1">
      <c r="A46" s="59"/>
      <c r="I46" s="60"/>
    </row>
    <row r="47" spans="1:9" ht="12.75" customHeight="1">
      <c r="A47" s="59"/>
      <c r="I47" s="60"/>
    </row>
    <row r="48" spans="1:9" ht="12.75" customHeight="1">
      <c r="A48" s="59"/>
      <c r="I48" s="60"/>
    </row>
    <row r="49" spans="1:9" ht="12.75" customHeight="1">
      <c r="A49" s="98"/>
      <c r="B49" s="72"/>
      <c r="C49" s="72"/>
      <c r="D49" s="72"/>
      <c r="E49" s="72"/>
      <c r="F49" s="72"/>
      <c r="G49" s="72"/>
      <c r="H49" s="72"/>
      <c r="I49" s="131"/>
    </row>
  </sheetData>
  <mergeCells count="5">
    <mergeCell ref="A6:I6"/>
    <mergeCell ref="A8:I8"/>
    <mergeCell ref="A30:I30"/>
    <mergeCell ref="A32:I32"/>
    <mergeCell ref="A45:I45"/>
  </mergeCells>
  <printOptions horizontalCentered="1" verticalCentered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">
      <selection activeCell="D51" sqref="D51:G51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181" t="s">
        <v>314</v>
      </c>
      <c r="B1" s="168"/>
      <c r="C1" s="168"/>
      <c r="D1" s="168"/>
      <c r="E1" s="168"/>
      <c r="F1" s="168"/>
      <c r="G1" s="168"/>
    </row>
    <row r="2" spans="1:7" s="3" customFormat="1" ht="12.95" customHeight="1">
      <c r="A2" s="111" t="s">
        <v>303</v>
      </c>
      <c r="B2" s="182" t="s">
        <v>304</v>
      </c>
      <c r="C2" s="183"/>
      <c r="D2" s="184"/>
      <c r="E2" s="182" t="s">
        <v>305</v>
      </c>
      <c r="F2" s="183"/>
      <c r="G2" s="185"/>
    </row>
    <row r="3" spans="1:7" s="3" customFormat="1" ht="12.95" customHeight="1">
      <c r="A3" s="112" t="s">
        <v>238</v>
      </c>
      <c r="B3" s="186" t="s">
        <v>244</v>
      </c>
      <c r="C3" s="149"/>
      <c r="D3" s="150"/>
      <c r="E3" s="187" t="s">
        <v>238</v>
      </c>
      <c r="F3" s="149"/>
      <c r="G3" s="180"/>
    </row>
    <row r="4" spans="1:7" s="3" customFormat="1" ht="12.95" customHeight="1">
      <c r="A4" s="164" t="s">
        <v>315</v>
      </c>
      <c r="B4" s="145"/>
      <c r="C4" s="145"/>
      <c r="D4" s="145"/>
      <c r="E4" s="145"/>
      <c r="F4" s="145"/>
      <c r="G4" s="166"/>
    </row>
    <row r="5" spans="1:7" s="3" customFormat="1" ht="12.95" customHeight="1">
      <c r="A5" s="178" t="s">
        <v>238</v>
      </c>
      <c r="B5" s="149"/>
      <c r="C5" s="149"/>
      <c r="D5" s="149"/>
      <c r="E5" s="149"/>
      <c r="F5" s="149"/>
      <c r="G5" s="180"/>
    </row>
    <row r="6" spans="1:7" s="3" customFormat="1" ht="12.95" customHeight="1">
      <c r="A6" s="164" t="s">
        <v>316</v>
      </c>
      <c r="B6" s="145"/>
      <c r="C6" s="145"/>
      <c r="D6" s="146"/>
      <c r="E6" s="27" t="s">
        <v>317</v>
      </c>
      <c r="F6" s="165"/>
      <c r="G6" s="166"/>
    </row>
    <row r="7" spans="1:7" s="3" customFormat="1" ht="12.95" customHeight="1">
      <c r="A7" s="178" t="s">
        <v>246</v>
      </c>
      <c r="B7" s="149"/>
      <c r="C7" s="149"/>
      <c r="D7" s="150"/>
      <c r="E7" s="3" t="s">
        <v>318</v>
      </c>
      <c r="F7" s="179"/>
      <c r="G7" s="180"/>
    </row>
    <row r="8" spans="1:7" s="3" customFormat="1" ht="12.95" customHeight="1">
      <c r="A8" s="164" t="s">
        <v>319</v>
      </c>
      <c r="B8" s="145"/>
      <c r="C8" s="145"/>
      <c r="D8" s="146"/>
      <c r="E8" s="27" t="s">
        <v>317</v>
      </c>
      <c r="F8" s="165"/>
      <c r="G8" s="166"/>
    </row>
    <row r="9" spans="1:7" s="3" customFormat="1" ht="12.95" customHeight="1">
      <c r="A9" s="178" t="s">
        <v>249</v>
      </c>
      <c r="B9" s="149"/>
      <c r="C9" s="149"/>
      <c r="D9" s="150"/>
      <c r="E9" s="3" t="s">
        <v>318</v>
      </c>
      <c r="F9" s="179"/>
      <c r="G9" s="180"/>
    </row>
    <row r="10" spans="1:7" s="3" customFormat="1" ht="12.95" customHeight="1">
      <c r="A10" s="164" t="s">
        <v>320</v>
      </c>
      <c r="B10" s="145"/>
      <c r="C10" s="145"/>
      <c r="D10" s="146"/>
      <c r="E10" s="27" t="s">
        <v>317</v>
      </c>
      <c r="F10" s="165"/>
      <c r="G10" s="166"/>
    </row>
    <row r="11" spans="1:7" s="3" customFormat="1" ht="12.95" customHeight="1">
      <c r="A11" s="178" t="s">
        <v>254</v>
      </c>
      <c r="B11" s="149"/>
      <c r="C11" s="149"/>
      <c r="D11" s="150"/>
      <c r="E11" s="3" t="s">
        <v>318</v>
      </c>
      <c r="F11" s="179"/>
      <c r="G11" s="180"/>
    </row>
    <row r="12" spans="1:7" s="3" customFormat="1" ht="12.95" customHeight="1">
      <c r="A12" s="164" t="s">
        <v>321</v>
      </c>
      <c r="B12" s="145"/>
      <c r="C12" s="145"/>
      <c r="D12" s="146"/>
      <c r="E12" s="27" t="s">
        <v>317</v>
      </c>
      <c r="F12" s="165"/>
      <c r="G12" s="166"/>
    </row>
    <row r="13" spans="1:7" s="3" customFormat="1" ht="12.95" customHeight="1" thickBot="1">
      <c r="A13" s="167" t="s">
        <v>238</v>
      </c>
      <c r="B13" s="168"/>
      <c r="C13" s="168"/>
      <c r="D13" s="169"/>
      <c r="E13" s="3" t="s">
        <v>318</v>
      </c>
      <c r="F13" s="170"/>
      <c r="G13" s="171"/>
    </row>
    <row r="14" spans="1:7" s="3" customFormat="1" ht="28.5" customHeight="1" thickBot="1">
      <c r="A14" s="172" t="s">
        <v>256</v>
      </c>
      <c r="B14" s="156"/>
      <c r="C14" s="156"/>
      <c r="D14" s="156"/>
      <c r="E14" s="156"/>
      <c r="F14" s="156"/>
      <c r="G14" s="173"/>
    </row>
    <row r="15" spans="1:7" s="3" customFormat="1" ht="12.95" customHeight="1">
      <c r="A15" s="174" t="s">
        <v>257</v>
      </c>
      <c r="B15" s="175"/>
      <c r="C15" s="175"/>
      <c r="D15" s="176"/>
      <c r="E15" s="177">
        <f>'KRYCÍ LIST'!E19</f>
        <v>0</v>
      </c>
      <c r="F15" s="175"/>
      <c r="G15" s="127" t="s">
        <v>298</v>
      </c>
    </row>
    <row r="16" spans="1:7" s="3" customFormat="1" ht="12.95" customHeight="1">
      <c r="A16" s="158" t="s">
        <v>322</v>
      </c>
      <c r="B16" s="138"/>
      <c r="C16" s="138"/>
      <c r="D16" s="139"/>
      <c r="E16" s="159">
        <f>SUM('KRYCÍ LIST'!E20:'KRYCÍ LIST'!E22)</f>
        <v>0</v>
      </c>
      <c r="F16" s="138"/>
      <c r="G16" s="128" t="s">
        <v>298</v>
      </c>
    </row>
    <row r="17" spans="1:7" s="3" customFormat="1" ht="12.95" customHeight="1">
      <c r="A17" s="158" t="s">
        <v>258</v>
      </c>
      <c r="B17" s="138"/>
      <c r="C17" s="138"/>
      <c r="D17" s="139"/>
      <c r="E17" s="159">
        <f>'KRYCÍ LIST'!E24</f>
        <v>0</v>
      </c>
      <c r="F17" s="138"/>
      <c r="G17" s="128" t="s">
        <v>298</v>
      </c>
    </row>
    <row r="18" spans="1:7" s="3" customFormat="1" ht="12.95" customHeight="1">
      <c r="A18" s="158" t="s">
        <v>284</v>
      </c>
      <c r="B18" s="138"/>
      <c r="C18" s="138"/>
      <c r="D18" s="139"/>
      <c r="E18" s="159">
        <f>'KRYCÍ LIST'!E25</f>
        <v>0</v>
      </c>
      <c r="F18" s="138"/>
      <c r="G18" s="128" t="s">
        <v>298</v>
      </c>
    </row>
    <row r="19" spans="1:7" s="3" customFormat="1" ht="12.95" customHeight="1">
      <c r="A19" s="158" t="s">
        <v>285</v>
      </c>
      <c r="B19" s="138"/>
      <c r="C19" s="138"/>
      <c r="D19" s="139"/>
      <c r="E19" s="159">
        <f>'KRYCÍ LIST'!E26</f>
        <v>0</v>
      </c>
      <c r="F19" s="138"/>
      <c r="G19" s="128" t="s">
        <v>298</v>
      </c>
    </row>
    <row r="20" spans="1:7" s="3" customFormat="1" ht="12.95" customHeight="1">
      <c r="A20" s="158"/>
      <c r="B20" s="138"/>
      <c r="C20" s="138"/>
      <c r="D20" s="138"/>
      <c r="E20" s="138"/>
      <c r="F20" s="138"/>
      <c r="G20" s="160"/>
    </row>
    <row r="21" spans="1:7" s="3" customFormat="1" ht="12.95" customHeight="1">
      <c r="A21" s="161" t="s">
        <v>323</v>
      </c>
      <c r="B21" s="138"/>
      <c r="C21" s="138"/>
      <c r="D21" s="139"/>
      <c r="E21" s="162">
        <f>'KRYCÍ LIST'!E27</f>
        <v>0</v>
      </c>
      <c r="F21" s="163"/>
      <c r="G21" s="128" t="s">
        <v>298</v>
      </c>
    </row>
    <row r="22" spans="1:7" s="3" customFormat="1" ht="12.95" customHeight="1">
      <c r="A22" s="158"/>
      <c r="B22" s="138"/>
      <c r="C22" s="138"/>
      <c r="D22" s="138"/>
      <c r="E22" s="138"/>
      <c r="F22" s="138"/>
      <c r="G22" s="160"/>
    </row>
    <row r="23" spans="1:7" s="3" customFormat="1" ht="12.95" customHeight="1">
      <c r="A23" s="158" t="s">
        <v>296</v>
      </c>
      <c r="B23" s="138"/>
      <c r="C23" s="138"/>
      <c r="D23" s="129" t="s">
        <v>324</v>
      </c>
      <c r="E23" s="159">
        <f>'KRYCÍ LIST'!H34</f>
        <v>0</v>
      </c>
      <c r="F23" s="138"/>
      <c r="G23" s="128" t="s">
        <v>298</v>
      </c>
    </row>
    <row r="24" spans="1:7" s="3" customFormat="1" ht="12.95" customHeight="1">
      <c r="A24" s="158" t="s">
        <v>299</v>
      </c>
      <c r="B24" s="138"/>
      <c r="C24" s="138"/>
      <c r="D24" s="129" t="s">
        <v>324</v>
      </c>
      <c r="E24" s="159">
        <f>'KRYCÍ LIST'!H35</f>
        <v>0</v>
      </c>
      <c r="F24" s="138"/>
      <c r="G24" s="128" t="s">
        <v>298</v>
      </c>
    </row>
    <row r="25" spans="1:7" s="3" customFormat="1" ht="12.95" customHeight="1">
      <c r="A25" s="158" t="s">
        <v>296</v>
      </c>
      <c r="B25" s="138"/>
      <c r="C25" s="138"/>
      <c r="D25" s="129" t="s">
        <v>325</v>
      </c>
      <c r="E25" s="159">
        <f>'KRYCÍ LIST'!H36</f>
        <v>0</v>
      </c>
      <c r="F25" s="138"/>
      <c r="G25" s="128" t="s">
        <v>298</v>
      </c>
    </row>
    <row r="26" spans="1:7" s="3" customFormat="1" ht="12.95" customHeight="1" thickBot="1">
      <c r="A26" s="152" t="s">
        <v>299</v>
      </c>
      <c r="B26" s="153"/>
      <c r="C26" s="153"/>
      <c r="D26" s="129" t="s">
        <v>325</v>
      </c>
      <c r="E26" s="154">
        <f>'KRYCÍ LIST'!H37</f>
        <v>0</v>
      </c>
      <c r="F26" s="153"/>
      <c r="G26" s="128" t="s">
        <v>298</v>
      </c>
    </row>
    <row r="27" spans="1:7" s="3" customFormat="1" ht="19.5" customHeight="1" thickBot="1">
      <c r="A27" s="155" t="s">
        <v>326</v>
      </c>
      <c r="B27" s="156"/>
      <c r="C27" s="156"/>
      <c r="D27" s="156"/>
      <c r="E27" s="157">
        <f>SUM(E23:E26)</f>
        <v>0</v>
      </c>
      <c r="F27" s="156"/>
      <c r="G27" s="130" t="s">
        <v>298</v>
      </c>
    </row>
    <row r="29" spans="1:7" s="3" customFormat="1" ht="12.75">
      <c r="A29" s="144" t="s">
        <v>245</v>
      </c>
      <c r="B29" s="151"/>
      <c r="D29" s="144" t="s">
        <v>253</v>
      </c>
      <c r="E29" s="145"/>
      <c r="F29" s="145"/>
      <c r="G29" s="146"/>
    </row>
    <row r="30" spans="1:7" s="3" customFormat="1" ht="12.75">
      <c r="A30" s="147"/>
      <c r="B30" s="136"/>
      <c r="D30" s="147"/>
      <c r="E30" s="135"/>
      <c r="F30" s="135"/>
      <c r="G30" s="136"/>
    </row>
    <row r="31" spans="1:7" ht="12.75">
      <c r="A31" s="148"/>
      <c r="B31" s="136"/>
      <c r="D31" s="148"/>
      <c r="E31" s="135"/>
      <c r="F31" s="135"/>
      <c r="G31" s="136"/>
    </row>
    <row r="32" spans="1:7" ht="12.75">
      <c r="A32" s="148"/>
      <c r="B32" s="136"/>
      <c r="D32" s="148"/>
      <c r="E32" s="135"/>
      <c r="F32" s="135"/>
      <c r="G32" s="136"/>
    </row>
    <row r="33" spans="1:7" ht="12.75">
      <c r="A33" s="148"/>
      <c r="B33" s="136"/>
      <c r="D33" s="148"/>
      <c r="E33" s="135"/>
      <c r="F33" s="135"/>
      <c r="G33" s="136"/>
    </row>
    <row r="34" spans="1:7" ht="12.75">
      <c r="A34" s="148"/>
      <c r="B34" s="136"/>
      <c r="D34" s="148"/>
      <c r="E34" s="135"/>
      <c r="F34" s="135"/>
      <c r="G34" s="136"/>
    </row>
    <row r="35" spans="1:7" ht="12.75">
      <c r="A35" s="148"/>
      <c r="B35" s="136"/>
      <c r="D35" s="148"/>
      <c r="E35" s="135"/>
      <c r="F35" s="135"/>
      <c r="G35" s="136"/>
    </row>
    <row r="36" spans="1:7" ht="12.75">
      <c r="A36" s="148"/>
      <c r="B36" s="136"/>
      <c r="D36" s="148"/>
      <c r="E36" s="135"/>
      <c r="F36" s="135"/>
      <c r="G36" s="136"/>
    </row>
    <row r="37" spans="1:7" ht="12.75">
      <c r="A37" s="148"/>
      <c r="B37" s="136"/>
      <c r="D37" s="148"/>
      <c r="E37" s="135"/>
      <c r="F37" s="135"/>
      <c r="G37" s="136"/>
    </row>
    <row r="38" spans="1:7" ht="12.75">
      <c r="A38" s="148"/>
      <c r="B38" s="136"/>
      <c r="D38" s="148"/>
      <c r="E38" s="135"/>
      <c r="F38" s="135"/>
      <c r="G38" s="136"/>
    </row>
    <row r="39" spans="1:7" s="3" customFormat="1" ht="12.75">
      <c r="A39" s="142" t="s">
        <v>327</v>
      </c>
      <c r="B39" s="143"/>
      <c r="D39" s="142" t="s">
        <v>327</v>
      </c>
      <c r="E39" s="149"/>
      <c r="F39" s="149"/>
      <c r="G39" s="150"/>
    </row>
    <row r="41" spans="1:7" s="3" customFormat="1" ht="12.75">
      <c r="A41" s="144" t="s">
        <v>248</v>
      </c>
      <c r="B41" s="151"/>
      <c r="D41" s="144" t="s">
        <v>255</v>
      </c>
      <c r="E41" s="145"/>
      <c r="F41" s="145"/>
      <c r="G41" s="146"/>
    </row>
    <row r="42" spans="1:7" s="3" customFormat="1" ht="12.75">
      <c r="A42" s="147"/>
      <c r="B42" s="136"/>
      <c r="D42" s="147"/>
      <c r="E42" s="135"/>
      <c r="F42" s="135"/>
      <c r="G42" s="136"/>
    </row>
    <row r="43" spans="1:7" ht="12.75">
      <c r="A43" s="148"/>
      <c r="B43" s="136"/>
      <c r="D43" s="148"/>
      <c r="E43" s="135"/>
      <c r="F43" s="135"/>
      <c r="G43" s="136"/>
    </row>
    <row r="44" spans="1:7" ht="12.75">
      <c r="A44" s="148"/>
      <c r="B44" s="136"/>
      <c r="D44" s="148"/>
      <c r="E44" s="135"/>
      <c r="F44" s="135"/>
      <c r="G44" s="136"/>
    </row>
    <row r="45" spans="1:7" ht="12.75">
      <c r="A45" s="148"/>
      <c r="B45" s="136"/>
      <c r="D45" s="148"/>
      <c r="E45" s="135"/>
      <c r="F45" s="135"/>
      <c r="G45" s="136"/>
    </row>
    <row r="46" spans="1:7" ht="12.75">
      <c r="A46" s="148"/>
      <c r="B46" s="136"/>
      <c r="D46" s="148"/>
      <c r="E46" s="135"/>
      <c r="F46" s="135"/>
      <c r="G46" s="136"/>
    </row>
    <row r="47" spans="1:7" ht="12.75">
      <c r="A47" s="148"/>
      <c r="B47" s="136"/>
      <c r="D47" s="148"/>
      <c r="E47" s="135"/>
      <c r="F47" s="135"/>
      <c r="G47" s="136"/>
    </row>
    <row r="48" spans="1:7" ht="12.75">
      <c r="A48" s="148"/>
      <c r="B48" s="136"/>
      <c r="D48" s="148"/>
      <c r="E48" s="135"/>
      <c r="F48" s="135"/>
      <c r="G48" s="136"/>
    </row>
    <row r="49" spans="1:7" ht="12.75">
      <c r="A49" s="148"/>
      <c r="B49" s="136"/>
      <c r="D49" s="148"/>
      <c r="E49" s="135"/>
      <c r="F49" s="135"/>
      <c r="G49" s="136"/>
    </row>
    <row r="50" spans="1:7" ht="12.75">
      <c r="A50" s="148"/>
      <c r="B50" s="136"/>
      <c r="D50" s="148"/>
      <c r="E50" s="135"/>
      <c r="F50" s="135"/>
      <c r="G50" s="136"/>
    </row>
    <row r="51" spans="1:7" s="3" customFormat="1" ht="12.75">
      <c r="A51" s="142" t="s">
        <v>327</v>
      </c>
      <c r="B51" s="143"/>
      <c r="D51" s="142" t="s">
        <v>327</v>
      </c>
      <c r="E51" s="149"/>
      <c r="F51" s="149"/>
      <c r="G51" s="150"/>
    </row>
  </sheetData>
  <mergeCells count="60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D29:G29"/>
    <mergeCell ref="D30:G38"/>
    <mergeCell ref="D39:G39"/>
    <mergeCell ref="A41:B41"/>
    <mergeCell ref="A42:B50"/>
    <mergeCell ref="A30:B38"/>
    <mergeCell ref="A51:B51"/>
    <mergeCell ref="D41:G41"/>
    <mergeCell ref="D42:G50"/>
    <mergeCell ref="D51:G51"/>
    <mergeCell ref="A39:B3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E12" sqref="E12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181" t="s">
        <v>302</v>
      </c>
      <c r="B1" s="168"/>
      <c r="C1" s="168"/>
      <c r="D1" s="168"/>
      <c r="E1" s="168"/>
    </row>
    <row r="2" spans="1:5" s="3" customFormat="1" ht="12.95" customHeight="1">
      <c r="A2" s="111" t="s">
        <v>303</v>
      </c>
      <c r="B2" s="182" t="s">
        <v>304</v>
      </c>
      <c r="C2" s="183"/>
      <c r="D2" s="184"/>
      <c r="E2" s="73" t="s">
        <v>305</v>
      </c>
    </row>
    <row r="3" spans="1:5" s="3" customFormat="1" ht="12.95" customHeight="1">
      <c r="A3" s="112" t="s">
        <v>238</v>
      </c>
      <c r="B3" s="191" t="s">
        <v>244</v>
      </c>
      <c r="C3" s="135"/>
      <c r="D3" s="136"/>
      <c r="E3" s="113" t="s">
        <v>238</v>
      </c>
    </row>
    <row r="4" spans="1:5" s="3" customFormat="1" ht="12.95" customHeight="1">
      <c r="A4" s="114" t="s">
        <v>306</v>
      </c>
      <c r="B4" s="188" t="s">
        <v>238</v>
      </c>
      <c r="C4" s="145"/>
      <c r="D4" s="145"/>
      <c r="E4" s="166"/>
    </row>
    <row r="5" spans="1:5" s="3" customFormat="1" ht="12.95" customHeight="1">
      <c r="A5" s="114" t="s">
        <v>245</v>
      </c>
      <c r="B5" s="188" t="s">
        <v>246</v>
      </c>
      <c r="C5" s="145"/>
      <c r="D5" s="145"/>
      <c r="E5" s="166"/>
    </row>
    <row r="6" spans="1:5" s="3" customFormat="1" ht="12.95" customHeight="1">
      <c r="A6" s="114" t="s">
        <v>248</v>
      </c>
      <c r="B6" s="188" t="s">
        <v>249</v>
      </c>
      <c r="C6" s="145"/>
      <c r="D6" s="145"/>
      <c r="E6" s="166"/>
    </row>
    <row r="7" spans="1:5" s="3" customFormat="1" ht="12.95" customHeight="1">
      <c r="A7" s="114" t="s">
        <v>253</v>
      </c>
      <c r="B7" s="188" t="s">
        <v>254</v>
      </c>
      <c r="C7" s="145"/>
      <c r="D7" s="145"/>
      <c r="E7" s="166"/>
    </row>
    <row r="8" spans="1:5" s="3" customFormat="1" ht="12.95" customHeight="1" thickBot="1">
      <c r="A8" s="114" t="s">
        <v>255</v>
      </c>
      <c r="B8" s="188" t="s">
        <v>238</v>
      </c>
      <c r="C8" s="145"/>
      <c r="D8" s="145"/>
      <c r="E8" s="166"/>
    </row>
    <row r="9" spans="1:5" s="3" customFormat="1" ht="28.5" customHeight="1" thickBot="1">
      <c r="A9" s="189" t="s">
        <v>307</v>
      </c>
      <c r="B9" s="183"/>
      <c r="C9" s="183"/>
      <c r="D9" s="183"/>
      <c r="E9" s="185"/>
    </row>
    <row r="10" spans="1:5" s="3" customFormat="1" ht="28.5" customHeight="1">
      <c r="A10" s="115" t="s">
        <v>308</v>
      </c>
      <c r="B10" s="116" t="s">
        <v>309</v>
      </c>
      <c r="C10" s="117" t="s">
        <v>310</v>
      </c>
      <c r="D10" s="118" t="s">
        <v>311</v>
      </c>
      <c r="E10" s="119" t="s">
        <v>312</v>
      </c>
    </row>
    <row r="11" spans="1:5" s="3" customFormat="1" ht="13.5" thickBot="1">
      <c r="A11" s="120" t="s">
        <v>236</v>
      </c>
      <c r="B11" s="121" t="s">
        <v>237</v>
      </c>
      <c r="C11" s="122"/>
      <c r="D11" s="123">
        <f>'KRYCÍ LIST'!E27</f>
        <v>0</v>
      </c>
      <c r="E11" s="124">
        <f>'KRYCÍ LIST'!H38</f>
        <v>0</v>
      </c>
    </row>
    <row r="12" spans="1:5" s="3" customFormat="1" ht="19.5" customHeight="1" thickBot="1">
      <c r="A12" s="155" t="s">
        <v>313</v>
      </c>
      <c r="B12" s="156"/>
      <c r="C12" s="190"/>
      <c r="D12" s="125">
        <f>SUM(D11:D11)</f>
        <v>0</v>
      </c>
      <c r="E12" s="126">
        <f>SUM(E11:E11)</f>
        <v>0</v>
      </c>
    </row>
  </sheetData>
  <mergeCells count="10">
    <mergeCell ref="B7:E7"/>
    <mergeCell ref="B8:E8"/>
    <mergeCell ref="A9:E9"/>
    <mergeCell ref="A12:C12"/>
    <mergeCell ref="A1:E1"/>
    <mergeCell ref="B2:D2"/>
    <mergeCell ref="B3:D3"/>
    <mergeCell ref="B4:E4"/>
    <mergeCell ref="B5:E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A3" sqref="A3:D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0" customFormat="1" ht="28.5" customHeight="1" thickBot="1">
      <c r="A1" s="181" t="s">
        <v>231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3" customFormat="1" ht="12.95" customHeight="1">
      <c r="A2" s="218" t="s">
        <v>232</v>
      </c>
      <c r="B2" s="183"/>
      <c r="C2" s="183"/>
      <c r="D2" s="184"/>
      <c r="E2" s="182" t="s">
        <v>233</v>
      </c>
      <c r="F2" s="183"/>
      <c r="G2" s="183"/>
      <c r="H2" s="183"/>
      <c r="I2" s="183"/>
      <c r="J2" s="184"/>
      <c r="K2" s="182" t="s">
        <v>234</v>
      </c>
      <c r="L2" s="184"/>
      <c r="M2" s="91" t="s">
        <v>235</v>
      </c>
    </row>
    <row r="3" spans="1:13" s="3" customFormat="1" ht="12.95" customHeight="1">
      <c r="A3" s="230" t="s">
        <v>236</v>
      </c>
      <c r="B3" s="149"/>
      <c r="C3" s="149"/>
      <c r="D3" s="150"/>
      <c r="E3" s="186" t="s">
        <v>237</v>
      </c>
      <c r="F3" s="149"/>
      <c r="G3" s="149"/>
      <c r="H3" s="149"/>
      <c r="I3" s="149"/>
      <c r="J3" s="150"/>
      <c r="K3" s="187" t="s">
        <v>238</v>
      </c>
      <c r="L3" s="150"/>
      <c r="M3" s="92" t="s">
        <v>239</v>
      </c>
    </row>
    <row r="4" spans="1:13" s="3" customFormat="1" ht="12.95" customHeight="1">
      <c r="A4" s="164" t="s">
        <v>240</v>
      </c>
      <c r="B4" s="145"/>
      <c r="C4" s="145"/>
      <c r="D4" s="146"/>
      <c r="E4" s="144" t="s">
        <v>241</v>
      </c>
      <c r="F4" s="145"/>
      <c r="G4" s="145"/>
      <c r="H4" s="145"/>
      <c r="I4" s="145"/>
      <c r="J4" s="146"/>
      <c r="K4" s="144" t="s">
        <v>242</v>
      </c>
      <c r="L4" s="146"/>
      <c r="M4" s="93" t="s">
        <v>243</v>
      </c>
    </row>
    <row r="5" spans="1:13" s="3" customFormat="1" ht="12.95" customHeight="1">
      <c r="A5" s="230" t="s">
        <v>238</v>
      </c>
      <c r="B5" s="149"/>
      <c r="C5" s="149"/>
      <c r="D5" s="150"/>
      <c r="E5" s="186" t="s">
        <v>244</v>
      </c>
      <c r="F5" s="149"/>
      <c r="G5" s="149"/>
      <c r="H5" s="149"/>
      <c r="I5" s="149"/>
      <c r="J5" s="150"/>
      <c r="K5" s="187" t="s">
        <v>238</v>
      </c>
      <c r="L5" s="150"/>
      <c r="M5" s="92" t="s">
        <v>238</v>
      </c>
    </row>
    <row r="6" spans="1:13" s="3" customFormat="1" ht="12.95" customHeight="1">
      <c r="A6" s="158" t="s">
        <v>245</v>
      </c>
      <c r="B6" s="138"/>
      <c r="C6" s="138"/>
      <c r="D6" s="220" t="s">
        <v>246</v>
      </c>
      <c r="E6" s="138"/>
      <c r="F6" s="138"/>
      <c r="G6" s="139"/>
      <c r="H6" s="222" t="s">
        <v>247</v>
      </c>
      <c r="I6" s="138"/>
      <c r="J6" s="138"/>
      <c r="K6" s="138"/>
      <c r="L6" s="138"/>
      <c r="M6" s="94"/>
    </row>
    <row r="7" spans="1:13" s="3" customFormat="1" ht="12.95" customHeight="1">
      <c r="A7" s="158" t="s">
        <v>248</v>
      </c>
      <c r="B7" s="138"/>
      <c r="C7" s="138"/>
      <c r="D7" s="220" t="s">
        <v>249</v>
      </c>
      <c r="E7" s="138"/>
      <c r="F7" s="138"/>
      <c r="G7" s="139"/>
      <c r="H7" s="222" t="s">
        <v>250</v>
      </c>
      <c r="I7" s="138"/>
      <c r="J7" s="138"/>
      <c r="K7" s="138"/>
      <c r="L7" s="138"/>
      <c r="M7" s="95" t="str">
        <f>IF(M6=0,"",E27/M6)</f>
        <v/>
      </c>
    </row>
    <row r="8" spans="1:13" s="3" customFormat="1" ht="12.95" customHeight="1">
      <c r="A8" s="158" t="s">
        <v>251</v>
      </c>
      <c r="B8" s="138"/>
      <c r="C8" s="138"/>
      <c r="D8" s="228" t="s">
        <v>238</v>
      </c>
      <c r="E8" s="138"/>
      <c r="F8" s="138"/>
      <c r="G8" s="139"/>
      <c r="H8" s="222" t="s">
        <v>252</v>
      </c>
      <c r="I8" s="138"/>
      <c r="J8" s="138"/>
      <c r="K8" s="229"/>
      <c r="L8" s="138"/>
      <c r="M8" s="160"/>
    </row>
    <row r="9" spans="1:13" s="3" customFormat="1" ht="12.95" customHeight="1">
      <c r="A9" s="164" t="s">
        <v>253</v>
      </c>
      <c r="B9" s="145"/>
      <c r="C9" s="145"/>
      <c r="D9" s="165" t="s">
        <v>254</v>
      </c>
      <c r="E9" s="145"/>
      <c r="F9" s="145"/>
      <c r="G9" s="146"/>
      <c r="H9" s="144" t="s">
        <v>255</v>
      </c>
      <c r="I9" s="145"/>
      <c r="J9" s="165"/>
      <c r="K9" s="145"/>
      <c r="L9" s="145"/>
      <c r="M9" s="166"/>
    </row>
    <row r="10" spans="1:13" s="3" customFormat="1" ht="12.95" customHeight="1" thickBot="1">
      <c r="A10" s="223"/>
      <c r="B10" s="168"/>
      <c r="C10" s="168"/>
      <c r="D10" s="168"/>
      <c r="E10" s="168"/>
      <c r="F10" s="168"/>
      <c r="G10" s="169"/>
      <c r="H10" s="224"/>
      <c r="I10" s="168"/>
      <c r="J10" s="168"/>
      <c r="K10" s="168"/>
      <c r="L10" s="168"/>
      <c r="M10" s="171"/>
    </row>
    <row r="11" spans="1:13" s="96" customFormat="1" ht="28.5" customHeight="1" thickBot="1">
      <c r="A11" s="172" t="s">
        <v>256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73"/>
    </row>
    <row r="12" spans="1:13" s="4" customFormat="1" ht="12.95" customHeight="1">
      <c r="A12" s="214" t="s">
        <v>257</v>
      </c>
      <c r="B12" s="175"/>
      <c r="C12" s="175"/>
      <c r="D12" s="175"/>
      <c r="E12" s="175"/>
      <c r="F12" s="175"/>
      <c r="G12" s="214" t="s">
        <v>258</v>
      </c>
      <c r="H12" s="175"/>
      <c r="I12" s="175"/>
      <c r="J12" s="175"/>
      <c r="K12" s="175"/>
      <c r="L12" s="175"/>
      <c r="M12" s="225"/>
    </row>
    <row r="13" spans="1:13" s="3" customFormat="1" ht="12.95" customHeight="1">
      <c r="A13" s="226"/>
      <c r="B13" s="222" t="s">
        <v>259</v>
      </c>
      <c r="C13" s="220"/>
      <c r="D13" s="221"/>
      <c r="E13" s="159"/>
      <c r="F13" s="220"/>
      <c r="G13" s="158" t="s">
        <v>274</v>
      </c>
      <c r="H13" s="138"/>
      <c r="I13" s="138"/>
      <c r="J13" s="139"/>
      <c r="K13" s="100"/>
      <c r="L13" s="101" t="s">
        <v>275</v>
      </c>
      <c r="M13" s="105">
        <f>E23*K13/100</f>
        <v>0</v>
      </c>
    </row>
    <row r="14" spans="1:13" s="3" customFormat="1" ht="12.95" customHeight="1">
      <c r="A14" s="227"/>
      <c r="B14" s="222" t="s">
        <v>260</v>
      </c>
      <c r="C14" s="220"/>
      <c r="D14" s="221"/>
      <c r="E14" s="159"/>
      <c r="F14" s="220"/>
      <c r="G14" s="158" t="s">
        <v>276</v>
      </c>
      <c r="H14" s="138"/>
      <c r="I14" s="138"/>
      <c r="J14" s="139"/>
      <c r="K14" s="100"/>
      <c r="L14" s="101" t="s">
        <v>275</v>
      </c>
      <c r="M14" s="105">
        <f>E23*K14/100</f>
        <v>0</v>
      </c>
    </row>
    <row r="15" spans="1:13" s="3" customFormat="1" ht="12.95" customHeight="1">
      <c r="A15" s="104" t="s">
        <v>261</v>
      </c>
      <c r="B15" s="222" t="s">
        <v>262</v>
      </c>
      <c r="C15" s="220"/>
      <c r="D15" s="221"/>
      <c r="E15" s="159">
        <f>REKAPITULACE!C13</f>
        <v>0</v>
      </c>
      <c r="F15" s="220"/>
      <c r="G15" s="158" t="s">
        <v>277</v>
      </c>
      <c r="H15" s="138"/>
      <c r="I15" s="138"/>
      <c r="J15" s="139"/>
      <c r="K15" s="100"/>
      <c r="L15" s="101" t="s">
        <v>275</v>
      </c>
      <c r="M15" s="105">
        <f>E23*K15/100</f>
        <v>0</v>
      </c>
    </row>
    <row r="16" spans="1:13" s="3" customFormat="1" ht="12.95" customHeight="1">
      <c r="A16" s="104" t="s">
        <v>263</v>
      </c>
      <c r="B16" s="222" t="s">
        <v>264</v>
      </c>
      <c r="C16" s="220"/>
      <c r="D16" s="221"/>
      <c r="E16" s="159">
        <f>REKAPITULACE!C17</f>
        <v>0</v>
      </c>
      <c r="F16" s="220"/>
      <c r="G16" s="158" t="s">
        <v>278</v>
      </c>
      <c r="H16" s="138"/>
      <c r="I16" s="138"/>
      <c r="J16" s="139"/>
      <c r="K16" s="100"/>
      <c r="L16" s="101" t="s">
        <v>275</v>
      </c>
      <c r="M16" s="105">
        <f>E23*K16/100</f>
        <v>0</v>
      </c>
    </row>
    <row r="17" spans="1:13" s="3" customFormat="1" ht="12.95" customHeight="1">
      <c r="A17" s="104" t="s">
        <v>265</v>
      </c>
      <c r="B17" s="222" t="s">
        <v>266</v>
      </c>
      <c r="C17" s="220"/>
      <c r="D17" s="221"/>
      <c r="E17" s="159">
        <f>REKAPITULACE!C22</f>
        <v>0</v>
      </c>
      <c r="F17" s="220"/>
      <c r="G17" s="158" t="s">
        <v>279</v>
      </c>
      <c r="H17" s="138"/>
      <c r="I17" s="138"/>
      <c r="J17" s="139"/>
      <c r="K17" s="100"/>
      <c r="L17" s="101" t="s">
        <v>275</v>
      </c>
      <c r="M17" s="105">
        <f>E23*K17/100</f>
        <v>0</v>
      </c>
    </row>
    <row r="18" spans="1:13" s="3" customFormat="1" ht="12.95" customHeight="1">
      <c r="A18" s="104" t="s">
        <v>267</v>
      </c>
      <c r="B18" s="222" t="s">
        <v>268</v>
      </c>
      <c r="C18" s="220"/>
      <c r="D18" s="221"/>
      <c r="E18" s="159">
        <f>REKAPITULACE!C26</f>
        <v>0</v>
      </c>
      <c r="F18" s="220"/>
      <c r="G18" s="158" t="s">
        <v>280</v>
      </c>
      <c r="H18" s="138"/>
      <c r="I18" s="138"/>
      <c r="J18" s="139"/>
      <c r="K18" s="100"/>
      <c r="L18" s="101" t="s">
        <v>275</v>
      </c>
      <c r="M18" s="105">
        <f>E23*K18/100</f>
        <v>0</v>
      </c>
    </row>
    <row r="19" spans="1:13" s="3" customFormat="1" ht="12.95" customHeight="1">
      <c r="A19" s="158" t="s">
        <v>269</v>
      </c>
      <c r="B19" s="220"/>
      <c r="C19" s="220"/>
      <c r="D19" s="221"/>
      <c r="E19" s="159">
        <f>SUM(E15:E18)</f>
        <v>0</v>
      </c>
      <c r="F19" s="220"/>
      <c r="G19" s="158" t="s">
        <v>281</v>
      </c>
      <c r="H19" s="138"/>
      <c r="I19" s="138"/>
      <c r="J19" s="139"/>
      <c r="K19" s="100"/>
      <c r="L19" s="101" t="s">
        <v>275</v>
      </c>
      <c r="M19" s="105">
        <f>E23*K19/100</f>
        <v>0</v>
      </c>
    </row>
    <row r="20" spans="1:13" s="3" customFormat="1" ht="12.95" customHeight="1">
      <c r="A20" s="158" t="s">
        <v>270</v>
      </c>
      <c r="B20" s="220"/>
      <c r="C20" s="220"/>
      <c r="D20" s="221"/>
      <c r="E20" s="159">
        <v>0</v>
      </c>
      <c r="F20" s="220"/>
      <c r="G20" s="158" t="s">
        <v>282</v>
      </c>
      <c r="H20" s="138"/>
      <c r="I20" s="138"/>
      <c r="J20" s="139"/>
      <c r="K20" s="100"/>
      <c r="L20" s="101" t="s">
        <v>275</v>
      </c>
      <c r="M20" s="105">
        <f>E23*K20/100</f>
        <v>0</v>
      </c>
    </row>
    <row r="21" spans="1:13" s="3" customFormat="1" ht="12.95" customHeight="1">
      <c r="A21" s="158" t="s">
        <v>271</v>
      </c>
      <c r="B21" s="220"/>
      <c r="C21" s="220"/>
      <c r="D21" s="221"/>
      <c r="E21" s="159">
        <v>0</v>
      </c>
      <c r="F21" s="220"/>
      <c r="G21" s="158" t="s">
        <v>283</v>
      </c>
      <c r="H21" s="138"/>
      <c r="I21" s="138"/>
      <c r="J21" s="139"/>
      <c r="K21" s="100"/>
      <c r="L21" s="101" t="s">
        <v>275</v>
      </c>
      <c r="M21" s="105">
        <f>E23*K21/100</f>
        <v>0</v>
      </c>
    </row>
    <row r="22" spans="1:13" s="3" customFormat="1" ht="12.95" customHeight="1" thickBot="1">
      <c r="A22" s="158" t="s">
        <v>272</v>
      </c>
      <c r="B22" s="220"/>
      <c r="C22" s="220"/>
      <c r="D22" s="221"/>
      <c r="E22" s="159">
        <v>0</v>
      </c>
      <c r="F22" s="220"/>
      <c r="G22" s="164"/>
      <c r="H22" s="145"/>
      <c r="I22" s="145"/>
      <c r="J22" s="146"/>
      <c r="K22" s="102"/>
      <c r="L22" s="103" t="s">
        <v>275</v>
      </c>
      <c r="M22" s="106">
        <f>E23*K22/100</f>
        <v>0</v>
      </c>
    </row>
    <row r="23" spans="1:13" s="3" customFormat="1" ht="12.95" customHeight="1">
      <c r="A23" s="158" t="s">
        <v>273</v>
      </c>
      <c r="B23" s="220"/>
      <c r="C23" s="220"/>
      <c r="D23" s="220"/>
      <c r="E23" s="159">
        <f>SUM(E19:E22)</f>
        <v>0</v>
      </c>
      <c r="F23" s="220"/>
      <c r="G23" s="214" t="s">
        <v>284</v>
      </c>
      <c r="H23" s="175"/>
      <c r="I23" s="175"/>
      <c r="J23" s="175"/>
      <c r="K23" s="175"/>
      <c r="L23" s="175"/>
      <c r="M23" s="219"/>
    </row>
    <row r="24" spans="1:13" s="3" customFormat="1" ht="12.95" customHeight="1">
      <c r="A24" s="158" t="s">
        <v>286</v>
      </c>
      <c r="B24" s="138"/>
      <c r="C24" s="138"/>
      <c r="D24" s="139"/>
      <c r="E24" s="159">
        <f>SUM(M13:M22)</f>
        <v>0</v>
      </c>
      <c r="F24" s="138"/>
      <c r="G24" s="158"/>
      <c r="H24" s="220"/>
      <c r="I24" s="220"/>
      <c r="J24" s="221"/>
      <c r="K24" s="100"/>
      <c r="L24" s="101" t="s">
        <v>275</v>
      </c>
      <c r="M24" s="105">
        <f>E23*K24/100</f>
        <v>0</v>
      </c>
    </row>
    <row r="25" spans="1:13" s="3" customFormat="1" ht="12.95" customHeight="1" thickBot="1">
      <c r="A25" s="158" t="s">
        <v>287</v>
      </c>
      <c r="B25" s="138"/>
      <c r="C25" s="138"/>
      <c r="D25" s="139"/>
      <c r="E25" s="159">
        <f>SUM(M24:M25)</f>
        <v>0</v>
      </c>
      <c r="F25" s="138"/>
      <c r="G25" s="164"/>
      <c r="H25" s="165"/>
      <c r="I25" s="165"/>
      <c r="J25" s="151"/>
      <c r="K25" s="102"/>
      <c r="L25" s="103" t="s">
        <v>275</v>
      </c>
      <c r="M25" s="106">
        <f>E23*K25/100</f>
        <v>0</v>
      </c>
    </row>
    <row r="26" spans="1:13" s="3" customFormat="1" ht="12.95" customHeight="1" thickBot="1">
      <c r="A26" s="164" t="s">
        <v>288</v>
      </c>
      <c r="B26" s="145"/>
      <c r="C26" s="145"/>
      <c r="D26" s="146"/>
      <c r="E26" s="217">
        <f>SUM(M27:M27)</f>
        <v>0</v>
      </c>
      <c r="F26" s="145"/>
      <c r="G26" s="214" t="s">
        <v>285</v>
      </c>
      <c r="H26" s="215"/>
      <c r="I26" s="215"/>
      <c r="J26" s="215"/>
      <c r="K26" s="215"/>
      <c r="L26" s="215"/>
      <c r="M26" s="216"/>
    </row>
    <row r="27" spans="1:13" s="3" customFormat="1" ht="12.95" customHeight="1" thickBot="1">
      <c r="A27" s="218" t="s">
        <v>289</v>
      </c>
      <c r="B27" s="183"/>
      <c r="C27" s="183"/>
      <c r="D27" s="184"/>
      <c r="E27" s="206">
        <f>SUM(E23:E26)</f>
        <v>0</v>
      </c>
      <c r="F27" s="183"/>
      <c r="G27" s="164"/>
      <c r="H27" s="165"/>
      <c r="I27" s="165"/>
      <c r="J27" s="151"/>
      <c r="K27" s="102"/>
      <c r="L27" s="103" t="s">
        <v>275</v>
      </c>
      <c r="M27" s="106">
        <f>E23*K27/100</f>
        <v>0</v>
      </c>
    </row>
    <row r="28" spans="1:13" s="4" customFormat="1" ht="12.95" customHeight="1">
      <c r="A28" s="207" t="s">
        <v>290</v>
      </c>
      <c r="B28" s="208"/>
      <c r="C28" s="208"/>
      <c r="D28" s="209"/>
      <c r="E28" s="210" t="s">
        <v>291</v>
      </c>
      <c r="F28" s="208"/>
      <c r="G28" s="209"/>
      <c r="H28" s="210" t="s">
        <v>292</v>
      </c>
      <c r="I28" s="208"/>
      <c r="J28" s="208"/>
      <c r="K28" s="208"/>
      <c r="L28" s="208"/>
      <c r="M28" s="211"/>
    </row>
    <row r="29" spans="1:13" s="3" customFormat="1" ht="12.95" customHeight="1">
      <c r="A29" s="212" t="s">
        <v>238</v>
      </c>
      <c r="B29" s="145"/>
      <c r="C29" s="145"/>
      <c r="D29" s="146"/>
      <c r="E29" s="61" t="s">
        <v>293</v>
      </c>
      <c r="F29" s="165"/>
      <c r="G29" s="146"/>
      <c r="H29" s="61" t="s">
        <v>293</v>
      </c>
      <c r="I29" s="165"/>
      <c r="J29" s="145"/>
      <c r="K29" s="145"/>
      <c r="L29" s="145"/>
      <c r="M29" s="213"/>
    </row>
    <row r="30" spans="1:13" s="3" customFormat="1" ht="12.95" customHeight="1">
      <c r="A30" s="200" t="s">
        <v>294</v>
      </c>
      <c r="B30" s="135"/>
      <c r="C30" s="201">
        <v>43221</v>
      </c>
      <c r="D30" s="136"/>
      <c r="E30" s="61" t="s">
        <v>294</v>
      </c>
      <c r="F30" s="195"/>
      <c r="G30" s="136"/>
      <c r="H30" s="61" t="s">
        <v>294</v>
      </c>
      <c r="I30" s="195"/>
      <c r="J30" s="135"/>
      <c r="K30" s="135"/>
      <c r="L30" s="135"/>
      <c r="M30" s="202"/>
    </row>
    <row r="31" spans="1:13" s="3" customFormat="1" ht="12.95" customHeight="1">
      <c r="A31" s="203"/>
      <c r="B31" s="135"/>
      <c r="C31" s="135"/>
      <c r="D31" s="136"/>
      <c r="E31" s="205" t="s">
        <v>295</v>
      </c>
      <c r="F31" s="135"/>
      <c r="G31" s="136"/>
      <c r="H31" s="205" t="s">
        <v>295</v>
      </c>
      <c r="I31" s="135"/>
      <c r="J31" s="135"/>
      <c r="K31" s="135"/>
      <c r="L31" s="135"/>
      <c r="M31" s="202"/>
    </row>
    <row r="32" spans="1:13" ht="12.75">
      <c r="A32" s="204"/>
      <c r="B32" s="135"/>
      <c r="C32" s="135"/>
      <c r="D32" s="136"/>
      <c r="E32" s="148"/>
      <c r="F32" s="135"/>
      <c r="G32" s="136"/>
      <c r="H32" s="148"/>
      <c r="I32" s="135"/>
      <c r="J32" s="135"/>
      <c r="K32" s="135"/>
      <c r="L32" s="135"/>
      <c r="M32" s="202"/>
    </row>
    <row r="33" spans="1:13" s="3" customFormat="1" ht="56.25" customHeight="1" thickBot="1">
      <c r="A33" s="204"/>
      <c r="B33" s="135"/>
      <c r="C33" s="135"/>
      <c r="D33" s="136"/>
      <c r="E33" s="148"/>
      <c r="F33" s="135"/>
      <c r="G33" s="136"/>
      <c r="H33" s="148"/>
      <c r="I33" s="135"/>
      <c r="J33" s="135"/>
      <c r="K33" s="135"/>
      <c r="L33" s="135"/>
      <c r="M33" s="202"/>
    </row>
    <row r="34" spans="1:13" s="3" customFormat="1" ht="12.95" customHeight="1">
      <c r="A34" s="174" t="s">
        <v>296</v>
      </c>
      <c r="B34" s="175"/>
      <c r="C34" s="175"/>
      <c r="D34" s="176"/>
      <c r="E34" s="198">
        <v>21</v>
      </c>
      <c r="F34" s="175"/>
      <c r="G34" s="97" t="s">
        <v>297</v>
      </c>
      <c r="H34" s="199">
        <f>ROUND(E27-H36,0)</f>
        <v>0</v>
      </c>
      <c r="I34" s="175"/>
      <c r="J34" s="175"/>
      <c r="K34" s="175"/>
      <c r="L34" s="175"/>
      <c r="M34" s="107" t="s">
        <v>298</v>
      </c>
    </row>
    <row r="35" spans="1:13" s="3" customFormat="1" ht="12.95" customHeight="1">
      <c r="A35" s="158" t="s">
        <v>299</v>
      </c>
      <c r="B35" s="138"/>
      <c r="C35" s="138"/>
      <c r="D35" s="139"/>
      <c r="E35" s="196">
        <v>21</v>
      </c>
      <c r="F35" s="138"/>
      <c r="G35" s="99" t="s">
        <v>297</v>
      </c>
      <c r="H35" s="197">
        <f>ROUND(H34*E35/100,0)</f>
        <v>0</v>
      </c>
      <c r="I35" s="138"/>
      <c r="J35" s="138"/>
      <c r="K35" s="138"/>
      <c r="L35" s="138"/>
      <c r="M35" s="108" t="s">
        <v>298</v>
      </c>
    </row>
    <row r="36" spans="1:13" s="3" customFormat="1" ht="12.95" customHeight="1">
      <c r="A36" s="158" t="s">
        <v>296</v>
      </c>
      <c r="B36" s="138"/>
      <c r="C36" s="138"/>
      <c r="D36" s="139"/>
      <c r="E36" s="196">
        <v>15</v>
      </c>
      <c r="F36" s="138"/>
      <c r="G36" s="99" t="s">
        <v>297</v>
      </c>
      <c r="H36" s="197">
        <v>0</v>
      </c>
      <c r="I36" s="138"/>
      <c r="J36" s="138"/>
      <c r="K36" s="138"/>
      <c r="L36" s="138"/>
      <c r="M36" s="108" t="s">
        <v>298</v>
      </c>
    </row>
    <row r="37" spans="1:13" s="3" customFormat="1" ht="12.95" customHeight="1">
      <c r="A37" s="158" t="s">
        <v>299</v>
      </c>
      <c r="B37" s="138"/>
      <c r="C37" s="138"/>
      <c r="D37" s="139"/>
      <c r="E37" s="196">
        <v>15</v>
      </c>
      <c r="F37" s="138"/>
      <c r="G37" s="99" t="s">
        <v>297</v>
      </c>
      <c r="H37" s="197">
        <f>ROUND(H36*E37/100,0)</f>
        <v>0</v>
      </c>
      <c r="I37" s="138"/>
      <c r="J37" s="138"/>
      <c r="K37" s="138"/>
      <c r="L37" s="138"/>
      <c r="M37" s="108" t="s">
        <v>298</v>
      </c>
    </row>
    <row r="38" spans="1:13" s="109" customFormat="1" ht="19.5" customHeight="1" thickBot="1">
      <c r="A38" s="192" t="s">
        <v>300</v>
      </c>
      <c r="B38" s="193"/>
      <c r="C38" s="193"/>
      <c r="D38" s="193"/>
      <c r="E38" s="193"/>
      <c r="F38" s="193"/>
      <c r="G38" s="193"/>
      <c r="H38" s="194">
        <f>CEILING(SUM(H34:H37),1)</f>
        <v>0</v>
      </c>
      <c r="I38" s="153"/>
      <c r="J38" s="153"/>
      <c r="K38" s="153"/>
      <c r="L38" s="153"/>
      <c r="M38" s="110" t="s">
        <v>298</v>
      </c>
    </row>
    <row r="39" s="3" customFormat="1" ht="12.95" customHeight="1"/>
    <row r="40" spans="1:13" s="3" customFormat="1" ht="12.95" customHeight="1">
      <c r="A40" s="195" t="s">
        <v>301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</sheetData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.75">
      <c r="A1" s="2" t="s">
        <v>0</v>
      </c>
      <c r="C1" s="2" t="s">
        <v>1</v>
      </c>
    </row>
    <row r="2" spans="1:3" s="2" customFormat="1" ht="9.75">
      <c r="A2" s="2" t="s">
        <v>2</v>
      </c>
      <c r="C2" s="2" t="s">
        <v>3</v>
      </c>
    </row>
    <row r="3" s="1" customFormat="1" ht="9.75"/>
    <row r="4" spans="1:3" s="4" customFormat="1" ht="12.75">
      <c r="A4" s="231" t="s">
        <v>214</v>
      </c>
      <c r="B4" s="135"/>
      <c r="C4" s="135"/>
    </row>
    <row r="5" s="1" customFormat="1" ht="10.5" thickBot="1"/>
    <row r="6" spans="1:3" s="1" customFormat="1" ht="9.75" customHeight="1">
      <c r="A6" s="232" t="s">
        <v>215</v>
      </c>
      <c r="B6" s="234" t="s">
        <v>216</v>
      </c>
      <c r="C6" s="74" t="s">
        <v>17</v>
      </c>
    </row>
    <row r="7" spans="1:3" s="1" customFormat="1" ht="9.75" customHeight="1" thickBot="1">
      <c r="A7" s="233"/>
      <c r="B7" s="235"/>
      <c r="C7" s="75" t="s">
        <v>217</v>
      </c>
    </row>
    <row r="8" spans="1:3" s="18" customFormat="1" ht="11.25">
      <c r="A8" s="76"/>
      <c r="B8" s="78" t="s">
        <v>25</v>
      </c>
      <c r="C8" s="77"/>
    </row>
    <row r="9" spans="1:3" s="18" customFormat="1" ht="11.25">
      <c r="A9" s="79">
        <v>1</v>
      </c>
      <c r="B9" s="32" t="s">
        <v>218</v>
      </c>
      <c r="C9" s="80">
        <f>ROZPOČET!G14</f>
        <v>0</v>
      </c>
    </row>
    <row r="10" spans="1:3" s="18" customFormat="1" ht="11.25">
      <c r="A10" s="81">
        <v>4</v>
      </c>
      <c r="B10" s="82" t="s">
        <v>219</v>
      </c>
      <c r="C10" s="83">
        <f>ROZPOČET!G18</f>
        <v>0</v>
      </c>
    </row>
    <row r="11" spans="1:3" s="18" customFormat="1" ht="11.25">
      <c r="A11" s="81">
        <v>9</v>
      </c>
      <c r="B11" s="82" t="s">
        <v>220</v>
      </c>
      <c r="C11" s="83">
        <f>ROZPOČET!G36</f>
        <v>0</v>
      </c>
    </row>
    <row r="12" spans="1:3" s="18" customFormat="1" ht="11.25">
      <c r="A12" s="81">
        <v>96</v>
      </c>
      <c r="B12" s="82" t="s">
        <v>221</v>
      </c>
      <c r="C12" s="83">
        <f>ROZPOČET!G114</f>
        <v>0</v>
      </c>
    </row>
    <row r="13" spans="1:3" s="18" customFormat="1" ht="12" thickBot="1">
      <c r="A13" s="84"/>
      <c r="B13" s="85" t="s">
        <v>222</v>
      </c>
      <c r="C13" s="86">
        <f>SUM(C9:C12)</f>
        <v>0</v>
      </c>
    </row>
    <row r="14" s="1" customFormat="1" ht="10.5" thickBot="1"/>
    <row r="15" spans="1:3" s="18" customFormat="1" ht="11.25">
      <c r="A15" s="76"/>
      <c r="B15" s="78" t="s">
        <v>168</v>
      </c>
      <c r="C15" s="77"/>
    </row>
    <row r="16" spans="1:3" s="18" customFormat="1" ht="11.25">
      <c r="A16" s="79">
        <v>767</v>
      </c>
      <c r="B16" s="32" t="s">
        <v>223</v>
      </c>
      <c r="C16" s="80">
        <f>ROZPOČET!G126</f>
        <v>0</v>
      </c>
    </row>
    <row r="17" spans="1:3" s="18" customFormat="1" ht="12" thickBot="1">
      <c r="A17" s="84"/>
      <c r="B17" s="85" t="s">
        <v>224</v>
      </c>
      <c r="C17" s="86">
        <f>SUM(C16:C16)</f>
        <v>0</v>
      </c>
    </row>
    <row r="18" s="1" customFormat="1" ht="10.5" thickBot="1"/>
    <row r="19" spans="1:3" s="18" customFormat="1" ht="11.25">
      <c r="A19" s="76"/>
      <c r="B19" s="78" t="s">
        <v>179</v>
      </c>
      <c r="C19" s="77"/>
    </row>
    <row r="20" spans="1:3" s="18" customFormat="1" ht="11.25">
      <c r="A20" s="79">
        <v>720</v>
      </c>
      <c r="B20" s="32" t="s">
        <v>225</v>
      </c>
      <c r="C20" s="80">
        <f>ROZPOČET!G135+ROZPOČET!G138+ROZPOČET!G141</f>
        <v>0</v>
      </c>
    </row>
    <row r="21" spans="1:3" s="18" customFormat="1" ht="11.25">
      <c r="A21" s="81">
        <v>730</v>
      </c>
      <c r="B21" s="82" t="s">
        <v>226</v>
      </c>
      <c r="C21" s="83">
        <f>ROZPOČET!G144+ROZPOČET!G147</f>
        <v>0</v>
      </c>
    </row>
    <row r="22" spans="1:3" s="18" customFormat="1" ht="12" thickBot="1">
      <c r="A22" s="84"/>
      <c r="B22" s="85" t="s">
        <v>227</v>
      </c>
      <c r="C22" s="86">
        <f>SUM(C20:C21)</f>
        <v>0</v>
      </c>
    </row>
    <row r="23" s="1" customFormat="1" ht="10.5" thickBot="1"/>
    <row r="24" spans="1:3" s="18" customFormat="1" ht="11.25">
      <c r="A24" s="76"/>
      <c r="B24" s="78" t="s">
        <v>206</v>
      </c>
      <c r="C24" s="77"/>
    </row>
    <row r="25" spans="1:3" s="18" customFormat="1" ht="11.25">
      <c r="A25" s="79" t="s">
        <v>211</v>
      </c>
      <c r="B25" s="32" t="s">
        <v>228</v>
      </c>
      <c r="C25" s="80">
        <f>ROZPOČET!G156</f>
        <v>0</v>
      </c>
    </row>
    <row r="26" spans="1:3" s="18" customFormat="1" ht="12" thickBot="1">
      <c r="A26" s="84"/>
      <c r="B26" s="85" t="s">
        <v>229</v>
      </c>
      <c r="C26" s="86">
        <f>SUM(C25:C25)</f>
        <v>0</v>
      </c>
    </row>
    <row r="27" s="1" customFormat="1" ht="10.5" thickBot="1"/>
    <row r="28" spans="1:3" s="18" customFormat="1" ht="12" thickBot="1">
      <c r="A28" s="87"/>
      <c r="B28" s="88" t="s">
        <v>230</v>
      </c>
      <c r="C28" s="89">
        <f>C13+C17+C22+C26</f>
        <v>0</v>
      </c>
    </row>
  </sheetData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160" zoomScaleNormal="160" workbookViewId="0" topLeftCell="A99">
      <selection activeCell="G162" sqref="G16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.75">
      <c r="A1" s="2" t="s">
        <v>0</v>
      </c>
      <c r="H1" s="2" t="s">
        <v>1</v>
      </c>
    </row>
    <row r="2" spans="1:8" s="2" customFormat="1" ht="9.75">
      <c r="A2" s="2" t="s">
        <v>2</v>
      </c>
      <c r="H2" s="2" t="s">
        <v>3</v>
      </c>
    </row>
    <row r="3" s="1" customFormat="1" ht="9.75"/>
    <row r="4" spans="1:9" s="3" customFormat="1" ht="12.75">
      <c r="A4" s="246" t="s">
        <v>4</v>
      </c>
      <c r="B4" s="135"/>
      <c r="C4" s="135"/>
      <c r="D4" s="135"/>
      <c r="E4" s="135"/>
      <c r="F4" s="135"/>
      <c r="G4" s="135"/>
      <c r="H4" s="135"/>
      <c r="I4" s="135"/>
    </row>
    <row r="5" s="1" customFormat="1" ht="10.5" thickBot="1"/>
    <row r="6" spans="1:9" s="1" customFormat="1" ht="9.75" customHeight="1" thickTop="1">
      <c r="A6" s="5" t="s">
        <v>5</v>
      </c>
      <c r="B6" s="237" t="s">
        <v>9</v>
      </c>
      <c r="C6" s="237" t="s">
        <v>11</v>
      </c>
      <c r="D6" s="237" t="s">
        <v>13</v>
      </c>
      <c r="E6" s="237" t="s">
        <v>15</v>
      </c>
      <c r="F6" s="238" t="s">
        <v>17</v>
      </c>
      <c r="G6" s="239"/>
      <c r="H6" s="240" t="s">
        <v>22</v>
      </c>
      <c r="I6" s="241"/>
    </row>
    <row r="7" spans="1:9" s="1" customFormat="1" ht="9.75" customHeight="1">
      <c r="A7" s="6" t="s">
        <v>6</v>
      </c>
      <c r="B7" s="148"/>
      <c r="C7" s="148"/>
      <c r="D7" s="148"/>
      <c r="E7" s="148"/>
      <c r="F7" s="204"/>
      <c r="G7" s="135"/>
      <c r="H7" s="148"/>
      <c r="I7" s="242"/>
    </row>
    <row r="8" spans="1:9" s="1" customFormat="1" ht="9.75" customHeight="1">
      <c r="A8" s="6" t="s">
        <v>7</v>
      </c>
      <c r="B8" s="148"/>
      <c r="C8" s="148"/>
      <c r="D8" s="148"/>
      <c r="E8" s="148"/>
      <c r="F8" s="10" t="s">
        <v>18</v>
      </c>
      <c r="G8" s="12" t="s">
        <v>20</v>
      </c>
      <c r="H8" s="14" t="s">
        <v>18</v>
      </c>
      <c r="I8" s="16" t="s">
        <v>20</v>
      </c>
    </row>
    <row r="9" spans="1:9" s="1" customFormat="1" ht="9.75" customHeight="1" thickBot="1">
      <c r="A9" s="7" t="s">
        <v>8</v>
      </c>
      <c r="B9" s="8" t="s">
        <v>10</v>
      </c>
      <c r="C9" s="8" t="s">
        <v>12</v>
      </c>
      <c r="D9" s="8" t="s">
        <v>14</v>
      </c>
      <c r="E9" s="8" t="s">
        <v>16</v>
      </c>
      <c r="F9" s="11" t="s">
        <v>19</v>
      </c>
      <c r="G9" s="13" t="s">
        <v>21</v>
      </c>
      <c r="H9" s="15" t="s">
        <v>23</v>
      </c>
      <c r="I9" s="17" t="s">
        <v>24</v>
      </c>
    </row>
    <row r="10" spans="1:9" s="19" customFormat="1" ht="12" thickTop="1">
      <c r="A10" s="21"/>
      <c r="B10" s="20"/>
      <c r="C10" s="22" t="s">
        <v>25</v>
      </c>
      <c r="D10" s="20"/>
      <c r="E10" s="20"/>
      <c r="F10" s="23"/>
      <c r="H10" s="24"/>
      <c r="I10" s="25"/>
    </row>
    <row r="11" spans="1:9" s="19" customFormat="1" ht="13.5" customHeight="1">
      <c r="A11" s="30"/>
      <c r="B11" s="31" t="s">
        <v>26</v>
      </c>
      <c r="C11" s="32" t="s">
        <v>27</v>
      </c>
      <c r="D11" s="29"/>
      <c r="E11" s="29"/>
      <c r="F11" s="33"/>
      <c r="G11" s="28"/>
      <c r="H11" s="34"/>
      <c r="I11" s="35"/>
    </row>
    <row r="12" spans="1:9" s="1" customFormat="1" ht="27.75" customHeight="1">
      <c r="A12" s="36">
        <v>1</v>
      </c>
      <c r="B12" s="37" t="s">
        <v>28</v>
      </c>
      <c r="C12" s="38" t="s">
        <v>29</v>
      </c>
      <c r="D12" s="39" t="s">
        <v>30</v>
      </c>
      <c r="E12" s="40">
        <v>173.51</v>
      </c>
      <c r="F12" s="133"/>
      <c r="G12" s="132">
        <f>E12*F12</f>
        <v>0</v>
      </c>
      <c r="H12" s="41">
        <v>0</v>
      </c>
      <c r="I12" s="42">
        <f>E12*H12</f>
        <v>0</v>
      </c>
    </row>
    <row r="13" spans="1:9" s="1" customFormat="1" ht="24.75" customHeight="1">
      <c r="A13" s="36">
        <f>A12+1</f>
        <v>2</v>
      </c>
      <c r="B13" s="37" t="s">
        <v>31</v>
      </c>
      <c r="C13" s="38" t="s">
        <v>32</v>
      </c>
      <c r="D13" s="39" t="s">
        <v>33</v>
      </c>
      <c r="E13" s="43">
        <v>1874.2</v>
      </c>
      <c r="F13" s="133"/>
      <c r="G13" s="132">
        <f>E13*F13</f>
        <v>0</v>
      </c>
      <c r="H13" s="41">
        <v>0</v>
      </c>
      <c r="I13" s="42">
        <f>E13*H13</f>
        <v>0</v>
      </c>
    </row>
    <row r="14" spans="1:9" s="19" customFormat="1" ht="14.25" customHeight="1">
      <c r="A14" s="51"/>
      <c r="B14" s="52">
        <v>1</v>
      </c>
      <c r="C14" s="53" t="s">
        <v>34</v>
      </c>
      <c r="D14" s="54"/>
      <c r="E14" s="54"/>
      <c r="F14" s="55"/>
      <c r="G14" s="56">
        <f>SUM(G12:G13)</f>
        <v>0</v>
      </c>
      <c r="H14" s="57"/>
      <c r="I14" s="58">
        <f>SUM(I12:I13)</f>
        <v>0</v>
      </c>
    </row>
    <row r="15" spans="1:9" s="19" customFormat="1" ht="14.25" customHeight="1">
      <c r="A15" s="30"/>
      <c r="B15" s="31" t="s">
        <v>35</v>
      </c>
      <c r="C15" s="32" t="s">
        <v>36</v>
      </c>
      <c r="D15" s="29"/>
      <c r="E15" s="29"/>
      <c r="F15" s="33"/>
      <c r="G15" s="28"/>
      <c r="H15" s="34"/>
      <c r="I15" s="35"/>
    </row>
    <row r="16" spans="1:9" s="1" customFormat="1" ht="24" customHeight="1">
      <c r="A16" s="36">
        <f>A13+1</f>
        <v>3</v>
      </c>
      <c r="B16" s="37" t="s">
        <v>37</v>
      </c>
      <c r="C16" s="38" t="s">
        <v>38</v>
      </c>
      <c r="D16" s="39" t="s">
        <v>30</v>
      </c>
      <c r="E16" s="41">
        <v>149.936</v>
      </c>
      <c r="F16" s="133"/>
      <c r="G16" s="132">
        <f>E16*F16</f>
        <v>0</v>
      </c>
      <c r="H16" s="41">
        <v>2.16</v>
      </c>
      <c r="I16" s="42">
        <f>E16*H16</f>
        <v>323.86176000000006</v>
      </c>
    </row>
    <row r="17" spans="1:9" s="1" customFormat="1" ht="9.75" customHeight="1">
      <c r="A17" s="9"/>
      <c r="B17" s="62" t="s">
        <v>39</v>
      </c>
      <c r="C17" s="243" t="s">
        <v>40</v>
      </c>
      <c r="D17" s="244"/>
      <c r="E17" s="244"/>
      <c r="F17" s="244"/>
      <c r="G17" s="244"/>
      <c r="H17" s="244"/>
      <c r="I17" s="245"/>
    </row>
    <row r="18" spans="1:9" s="19" customFormat="1" ht="11.25">
      <c r="A18" s="51"/>
      <c r="B18" s="52">
        <v>4</v>
      </c>
      <c r="C18" s="53" t="s">
        <v>41</v>
      </c>
      <c r="D18" s="54"/>
      <c r="E18" s="54"/>
      <c r="F18" s="55"/>
      <c r="G18" s="56">
        <f>SUM(G16:G17)</f>
        <v>0</v>
      </c>
      <c r="H18" s="57"/>
      <c r="I18" s="58">
        <f>SUM(I16:I17)</f>
        <v>323.86176000000006</v>
      </c>
    </row>
    <row r="19" spans="1:9" s="19" customFormat="1" ht="15.75" customHeight="1">
      <c r="A19" s="30"/>
      <c r="B19" s="31" t="s">
        <v>42</v>
      </c>
      <c r="C19" s="32" t="s">
        <v>43</v>
      </c>
      <c r="D19" s="29"/>
      <c r="E19" s="29"/>
      <c r="F19" s="33"/>
      <c r="G19" s="28"/>
      <c r="H19" s="34"/>
      <c r="I19" s="35"/>
    </row>
    <row r="20" spans="1:9" s="1" customFormat="1" ht="39.75" customHeight="1">
      <c r="A20" s="36">
        <f>A16+1</f>
        <v>4</v>
      </c>
      <c r="B20" s="37" t="s">
        <v>44</v>
      </c>
      <c r="C20" s="38" t="s">
        <v>45</v>
      </c>
      <c r="D20" s="39" t="s">
        <v>46</v>
      </c>
      <c r="E20" s="43">
        <v>32</v>
      </c>
      <c r="F20" s="133"/>
      <c r="G20" s="132">
        <f>E20*F20</f>
        <v>0</v>
      </c>
      <c r="H20" s="41">
        <v>0.096</v>
      </c>
      <c r="I20" s="42">
        <f>E20*H20</f>
        <v>3.072</v>
      </c>
    </row>
    <row r="21" spans="1:9" s="1" customFormat="1" ht="14.25" customHeight="1">
      <c r="A21" s="9"/>
      <c r="B21" s="62" t="s">
        <v>39</v>
      </c>
      <c r="C21" s="243" t="s">
        <v>47</v>
      </c>
      <c r="D21" s="244"/>
      <c r="E21" s="244"/>
      <c r="F21" s="244"/>
      <c r="G21" s="244"/>
      <c r="H21" s="244"/>
      <c r="I21" s="245"/>
    </row>
    <row r="22" spans="1:9" s="1" customFormat="1" ht="27" customHeight="1">
      <c r="A22" s="36">
        <f>A20+1</f>
        <v>5</v>
      </c>
      <c r="B22" s="37" t="s">
        <v>48</v>
      </c>
      <c r="C22" s="38" t="s">
        <v>49</v>
      </c>
      <c r="D22" s="39" t="s">
        <v>30</v>
      </c>
      <c r="E22" s="41">
        <v>1.2800000000000002</v>
      </c>
      <c r="F22" s="133"/>
      <c r="G22" s="132">
        <f>E22*F22</f>
        <v>0</v>
      </c>
      <c r="H22" s="41">
        <v>0</v>
      </c>
      <c r="I22" s="42">
        <f>E22*H22</f>
        <v>0</v>
      </c>
    </row>
    <row r="23" spans="1:9" s="1" customFormat="1" ht="18" customHeight="1">
      <c r="A23" s="9"/>
      <c r="B23" s="62" t="s">
        <v>39</v>
      </c>
      <c r="C23" s="243" t="s">
        <v>50</v>
      </c>
      <c r="D23" s="244"/>
      <c r="E23" s="244"/>
      <c r="F23" s="244"/>
      <c r="G23" s="244"/>
      <c r="H23" s="244"/>
      <c r="I23" s="245"/>
    </row>
    <row r="24" spans="1:9" s="1" customFormat="1" ht="31.5" customHeight="1">
      <c r="A24" s="36">
        <f>A22+1</f>
        <v>6</v>
      </c>
      <c r="B24" s="37" t="s">
        <v>51</v>
      </c>
      <c r="C24" s="38" t="s">
        <v>52</v>
      </c>
      <c r="D24" s="39" t="s">
        <v>53</v>
      </c>
      <c r="E24" s="63">
        <v>40</v>
      </c>
      <c r="F24" s="133"/>
      <c r="G24" s="132">
        <f>E24*F24</f>
        <v>0</v>
      </c>
      <c r="H24" s="41">
        <v>0.265</v>
      </c>
      <c r="I24" s="42">
        <f>E24*H24</f>
        <v>10.600000000000001</v>
      </c>
    </row>
    <row r="25" spans="1:9" s="1" customFormat="1" ht="18.75" customHeight="1">
      <c r="A25" s="36">
        <f>A24+1</f>
        <v>7</v>
      </c>
      <c r="B25" s="37" t="s">
        <v>54</v>
      </c>
      <c r="C25" s="38" t="s">
        <v>55</v>
      </c>
      <c r="D25" s="39" t="s">
        <v>53</v>
      </c>
      <c r="E25" s="63">
        <v>40</v>
      </c>
      <c r="F25" s="133"/>
      <c r="G25" s="132">
        <f>E25*F25</f>
        <v>0</v>
      </c>
      <c r="H25" s="41">
        <v>0.0856</v>
      </c>
      <c r="I25" s="42">
        <f>E25*H25</f>
        <v>3.424</v>
      </c>
    </row>
    <row r="26" spans="1:9" s="1" customFormat="1" ht="25.5" customHeight="1">
      <c r="A26" s="36">
        <f>A25+1</f>
        <v>8</v>
      </c>
      <c r="B26" s="37" t="s">
        <v>56</v>
      </c>
      <c r="C26" s="38" t="s">
        <v>57</v>
      </c>
      <c r="D26" s="39" t="s">
        <v>53</v>
      </c>
      <c r="E26" s="63">
        <v>8</v>
      </c>
      <c r="F26" s="133"/>
      <c r="G26" s="132">
        <f>E26*F26</f>
        <v>0</v>
      </c>
      <c r="H26" s="41">
        <v>0.101</v>
      </c>
      <c r="I26" s="42">
        <f>E26*H26</f>
        <v>0.808</v>
      </c>
    </row>
    <row r="27" spans="1:9" s="1" customFormat="1" ht="25.5" customHeight="1">
      <c r="A27" s="36">
        <f>A26+1</f>
        <v>9</v>
      </c>
      <c r="B27" s="37" t="s">
        <v>58</v>
      </c>
      <c r="C27" s="38" t="s">
        <v>59</v>
      </c>
      <c r="D27" s="39" t="s">
        <v>46</v>
      </c>
      <c r="E27" s="43">
        <v>300</v>
      </c>
      <c r="F27" s="133"/>
      <c r="G27" s="132">
        <f>E27*F27</f>
        <v>0</v>
      </c>
      <c r="H27" s="41">
        <v>4E-05</v>
      </c>
      <c r="I27" s="42">
        <f>E27*H27</f>
        <v>0.012</v>
      </c>
    </row>
    <row r="28" spans="1:9" s="1" customFormat="1" ht="14.25" customHeight="1">
      <c r="A28" s="9"/>
      <c r="B28" s="62" t="s">
        <v>39</v>
      </c>
      <c r="C28" s="243" t="s">
        <v>60</v>
      </c>
      <c r="D28" s="244"/>
      <c r="E28" s="244"/>
      <c r="F28" s="244"/>
      <c r="G28" s="244"/>
      <c r="H28" s="244"/>
      <c r="I28" s="245"/>
    </row>
    <row r="29" spans="1:9" s="1" customFormat="1" ht="21" customHeight="1">
      <c r="A29" s="36">
        <f>A27+1</f>
        <v>10</v>
      </c>
      <c r="B29" s="37" t="s">
        <v>61</v>
      </c>
      <c r="C29" s="38" t="s">
        <v>62</v>
      </c>
      <c r="D29" s="39" t="s">
        <v>46</v>
      </c>
      <c r="E29" s="43">
        <v>300</v>
      </c>
      <c r="F29" s="133"/>
      <c r="G29" s="132">
        <f>E29*F29</f>
        <v>0</v>
      </c>
      <c r="H29" s="41">
        <v>0</v>
      </c>
      <c r="I29" s="42">
        <f>E29*H29</f>
        <v>0</v>
      </c>
    </row>
    <row r="30" spans="1:9" s="1" customFormat="1" ht="15.75" customHeight="1">
      <c r="A30" s="9"/>
      <c r="B30" s="62" t="s">
        <v>39</v>
      </c>
      <c r="C30" s="243" t="s">
        <v>60</v>
      </c>
      <c r="D30" s="244"/>
      <c r="E30" s="244"/>
      <c r="F30" s="244"/>
      <c r="G30" s="244"/>
      <c r="H30" s="244"/>
      <c r="I30" s="245"/>
    </row>
    <row r="31" spans="1:9" s="1" customFormat="1" ht="24.75" customHeight="1">
      <c r="A31" s="36">
        <f>A29+1</f>
        <v>11</v>
      </c>
      <c r="B31" s="37" t="s">
        <v>63</v>
      </c>
      <c r="C31" s="38" t="s">
        <v>64</v>
      </c>
      <c r="D31" s="39" t="s">
        <v>46</v>
      </c>
      <c r="E31" s="43">
        <v>200</v>
      </c>
      <c r="F31" s="133"/>
      <c r="G31" s="132">
        <f>E31*F31</f>
        <v>0</v>
      </c>
      <c r="H31" s="41">
        <v>0.0015</v>
      </c>
      <c r="I31" s="42">
        <f>E31*H31</f>
        <v>0.3</v>
      </c>
    </row>
    <row r="32" spans="1:9" s="1" customFormat="1" ht="15" customHeight="1">
      <c r="A32" s="9"/>
      <c r="B32" s="62" t="s">
        <v>39</v>
      </c>
      <c r="C32" s="243" t="s">
        <v>65</v>
      </c>
      <c r="D32" s="244"/>
      <c r="E32" s="244"/>
      <c r="F32" s="244"/>
      <c r="G32" s="244"/>
      <c r="H32" s="244"/>
      <c r="I32" s="245"/>
    </row>
    <row r="33" spans="1:9" s="1" customFormat="1" ht="27.75" customHeight="1">
      <c r="A33" s="36">
        <f>A31+1</f>
        <v>12</v>
      </c>
      <c r="B33" s="37" t="s">
        <v>66</v>
      </c>
      <c r="C33" s="38" t="s">
        <v>67</v>
      </c>
      <c r="D33" s="39" t="s">
        <v>46</v>
      </c>
      <c r="E33" s="63">
        <v>100</v>
      </c>
      <c r="F33" s="133"/>
      <c r="G33" s="132">
        <f>E33*F33</f>
        <v>0</v>
      </c>
      <c r="H33" s="41">
        <v>0</v>
      </c>
      <c r="I33" s="42">
        <f>E33*H33</f>
        <v>0</v>
      </c>
    </row>
    <row r="34" spans="1:9" s="1" customFormat="1" ht="26.25" customHeight="1">
      <c r="A34" s="36">
        <f>A33+1</f>
        <v>13</v>
      </c>
      <c r="B34" s="37" t="s">
        <v>68</v>
      </c>
      <c r="C34" s="38" t="s">
        <v>69</v>
      </c>
      <c r="D34" s="39" t="s">
        <v>46</v>
      </c>
      <c r="E34" s="43">
        <v>300</v>
      </c>
      <c r="F34" s="133"/>
      <c r="G34" s="132">
        <f>E34*F34</f>
        <v>0</v>
      </c>
      <c r="H34" s="41">
        <v>0</v>
      </c>
      <c r="I34" s="42">
        <f>E34*H34</f>
        <v>0</v>
      </c>
    </row>
    <row r="35" spans="1:9" s="1" customFormat="1" ht="14.25" customHeight="1">
      <c r="A35" s="9"/>
      <c r="B35" s="62" t="s">
        <v>39</v>
      </c>
      <c r="C35" s="243" t="s">
        <v>60</v>
      </c>
      <c r="D35" s="244"/>
      <c r="E35" s="244"/>
      <c r="F35" s="244"/>
      <c r="G35" s="244"/>
      <c r="H35" s="244"/>
      <c r="I35" s="245"/>
    </row>
    <row r="36" spans="1:9" s="19" customFormat="1" ht="13.5" customHeight="1">
      <c r="A36" s="51"/>
      <c r="B36" s="52">
        <v>9</v>
      </c>
      <c r="C36" s="53" t="s">
        <v>70</v>
      </c>
      <c r="D36" s="54"/>
      <c r="E36" s="54"/>
      <c r="F36" s="55"/>
      <c r="G36" s="56">
        <f>SUM(G20:G35)</f>
        <v>0</v>
      </c>
      <c r="H36" s="57"/>
      <c r="I36" s="58">
        <f>SUM(I20:I35)</f>
        <v>18.216</v>
      </c>
    </row>
    <row r="37" spans="1:9" s="19" customFormat="1" ht="15.75" customHeight="1">
      <c r="A37" s="30"/>
      <c r="B37" s="31" t="s">
        <v>71</v>
      </c>
      <c r="C37" s="32" t="s">
        <v>72</v>
      </c>
      <c r="D37" s="29"/>
      <c r="E37" s="29"/>
      <c r="F37" s="33"/>
      <c r="G37" s="28"/>
      <c r="H37" s="34"/>
      <c r="I37" s="35"/>
    </row>
    <row r="38" spans="1:9" s="1" customFormat="1" ht="21" customHeight="1">
      <c r="A38" s="36">
        <f>A34+1</f>
        <v>14</v>
      </c>
      <c r="B38" s="37" t="s">
        <v>73</v>
      </c>
      <c r="C38" s="38" t="s">
        <v>74</v>
      </c>
      <c r="D38" s="39" t="s">
        <v>30</v>
      </c>
      <c r="E38" s="41">
        <v>70.304</v>
      </c>
      <c r="F38" s="133"/>
      <c r="G38" s="132">
        <f>E38*F38</f>
        <v>0</v>
      </c>
      <c r="H38" s="41">
        <v>2.251366032</v>
      </c>
      <c r="I38" s="42">
        <f>E38*H38</f>
        <v>158.280037513728</v>
      </c>
    </row>
    <row r="39" spans="1:9" s="1" customFormat="1" ht="15" customHeight="1">
      <c r="A39" s="9"/>
      <c r="B39" s="62" t="s">
        <v>39</v>
      </c>
      <c r="C39" s="243" t="s">
        <v>75</v>
      </c>
      <c r="D39" s="244"/>
      <c r="E39" s="244"/>
      <c r="F39" s="244"/>
      <c r="G39" s="244"/>
      <c r="H39" s="244"/>
      <c r="I39" s="245"/>
    </row>
    <row r="40" spans="1:9" s="1" customFormat="1" ht="27" customHeight="1">
      <c r="A40" s="36">
        <f>A38+1</f>
        <v>15</v>
      </c>
      <c r="B40" s="37" t="s">
        <v>76</v>
      </c>
      <c r="C40" s="38" t="s">
        <v>77</v>
      </c>
      <c r="D40" s="39" t="s">
        <v>78</v>
      </c>
      <c r="E40" s="41">
        <v>5530.6376900000005</v>
      </c>
      <c r="F40" s="133"/>
      <c r="G40" s="132">
        <f>E40*F40</f>
        <v>0</v>
      </c>
      <c r="H40" s="41">
        <v>0</v>
      </c>
      <c r="I40" s="42">
        <f>E40*H40</f>
        <v>0</v>
      </c>
    </row>
    <row r="41" spans="1:9" s="1" customFormat="1" ht="13.5" customHeight="1">
      <c r="A41" s="9"/>
      <c r="B41" s="62" t="s">
        <v>39</v>
      </c>
      <c r="C41" s="243" t="s">
        <v>79</v>
      </c>
      <c r="D41" s="244"/>
      <c r="E41" s="244"/>
      <c r="F41" s="244"/>
      <c r="G41" s="244"/>
      <c r="H41" s="244"/>
      <c r="I41" s="245"/>
    </row>
    <row r="42" spans="1:9" s="1" customFormat="1" ht="12.75" customHeight="1">
      <c r="A42" s="36">
        <f>A40+1</f>
        <v>16</v>
      </c>
      <c r="B42" s="37" t="s">
        <v>80</v>
      </c>
      <c r="C42" s="38" t="s">
        <v>81</v>
      </c>
      <c r="D42" s="39" t="s">
        <v>78</v>
      </c>
      <c r="E42" s="41">
        <v>5530.6376900000005</v>
      </c>
      <c r="F42" s="133"/>
      <c r="G42" s="132">
        <f>E42*F42</f>
        <v>0</v>
      </c>
      <c r="H42" s="41">
        <v>0</v>
      </c>
      <c r="I42" s="42">
        <f>E42*H42</f>
        <v>0</v>
      </c>
    </row>
    <row r="43" spans="1:9" s="1" customFormat="1" ht="12.75" customHeight="1">
      <c r="A43" s="9"/>
      <c r="B43" s="62" t="s">
        <v>39</v>
      </c>
      <c r="C43" s="243" t="s">
        <v>79</v>
      </c>
      <c r="D43" s="244"/>
      <c r="E43" s="244"/>
      <c r="F43" s="244"/>
      <c r="G43" s="244"/>
      <c r="H43" s="244"/>
      <c r="I43" s="245"/>
    </row>
    <row r="44" spans="1:9" s="1" customFormat="1" ht="15" customHeight="1">
      <c r="A44" s="36">
        <f>A42+1</f>
        <v>17</v>
      </c>
      <c r="B44" s="37" t="s">
        <v>82</v>
      </c>
      <c r="C44" s="38" t="s">
        <v>83</v>
      </c>
      <c r="D44" s="39" t="s">
        <v>78</v>
      </c>
      <c r="E44" s="41">
        <v>5530.6376900000005</v>
      </c>
      <c r="F44" s="133"/>
      <c r="G44" s="132">
        <f>E44*F44</f>
        <v>0</v>
      </c>
      <c r="H44" s="41">
        <v>0</v>
      </c>
      <c r="I44" s="42">
        <f>E44*H44</f>
        <v>0</v>
      </c>
    </row>
    <row r="45" spans="1:9" s="1" customFormat="1" ht="15.75" customHeight="1">
      <c r="A45" s="9"/>
      <c r="B45" s="62" t="s">
        <v>39</v>
      </c>
      <c r="C45" s="243" t="s">
        <v>79</v>
      </c>
      <c r="D45" s="244"/>
      <c r="E45" s="244"/>
      <c r="F45" s="244"/>
      <c r="G45" s="244"/>
      <c r="H45" s="244"/>
      <c r="I45" s="245"/>
    </row>
    <row r="46" spans="1:9" s="1" customFormat="1" ht="27.75" customHeight="1">
      <c r="A46" s="36">
        <f>A44+1</f>
        <v>18</v>
      </c>
      <c r="B46" s="37" t="s">
        <v>84</v>
      </c>
      <c r="C46" s="38" t="s">
        <v>85</v>
      </c>
      <c r="D46" s="39" t="s">
        <v>86</v>
      </c>
      <c r="E46" s="63">
        <v>8066</v>
      </c>
      <c r="F46" s="133"/>
      <c r="G46" s="132">
        <f aca="true" t="shared" si="0" ref="G46:G54">E46*F46</f>
        <v>0</v>
      </c>
      <c r="H46" s="41">
        <v>0.222554664</v>
      </c>
      <c r="I46" s="42">
        <f aca="true" t="shared" si="1" ref="I46:I54">E46*H46</f>
        <v>1795.125919824</v>
      </c>
    </row>
    <row r="47" spans="1:9" s="1" customFormat="1" ht="29.25">
      <c r="A47" s="36">
        <f aca="true" t="shared" si="2" ref="A47:A54">A46+1</f>
        <v>19</v>
      </c>
      <c r="B47" s="37" t="s">
        <v>76</v>
      </c>
      <c r="C47" s="38" t="s">
        <v>87</v>
      </c>
      <c r="D47" s="39" t="s">
        <v>78</v>
      </c>
      <c r="E47" s="63">
        <v>46</v>
      </c>
      <c r="F47" s="133"/>
      <c r="G47" s="132">
        <f t="shared" si="0"/>
        <v>0</v>
      </c>
      <c r="H47" s="41">
        <v>0</v>
      </c>
      <c r="I47" s="42">
        <f t="shared" si="1"/>
        <v>0</v>
      </c>
    </row>
    <row r="48" spans="1:9" s="1" customFormat="1" ht="15" customHeight="1">
      <c r="A48" s="36">
        <f t="shared" si="2"/>
        <v>20</v>
      </c>
      <c r="B48" s="37" t="s">
        <v>76</v>
      </c>
      <c r="C48" s="38" t="s">
        <v>88</v>
      </c>
      <c r="D48" s="39" t="s">
        <v>78</v>
      </c>
      <c r="E48" s="43">
        <v>15.4</v>
      </c>
      <c r="F48" s="133"/>
      <c r="G48" s="132">
        <f t="shared" si="0"/>
        <v>0</v>
      </c>
      <c r="H48" s="41">
        <v>0</v>
      </c>
      <c r="I48" s="42">
        <f t="shared" si="1"/>
        <v>0</v>
      </c>
    </row>
    <row r="49" spans="1:9" s="1" customFormat="1" ht="51.75" customHeight="1">
      <c r="A49" s="36">
        <f t="shared" si="2"/>
        <v>21</v>
      </c>
      <c r="B49" s="37" t="s">
        <v>89</v>
      </c>
      <c r="C49" s="38" t="s">
        <v>90</v>
      </c>
      <c r="D49" s="39" t="s">
        <v>78</v>
      </c>
      <c r="E49" s="43">
        <v>15.4</v>
      </c>
      <c r="F49" s="133"/>
      <c r="G49" s="132">
        <f t="shared" si="0"/>
        <v>0</v>
      </c>
      <c r="H49" s="41">
        <v>0</v>
      </c>
      <c r="I49" s="42">
        <f t="shared" si="1"/>
        <v>0</v>
      </c>
    </row>
    <row r="50" spans="1:9" s="1" customFormat="1" ht="27" customHeight="1">
      <c r="A50" s="36">
        <f t="shared" si="2"/>
        <v>22</v>
      </c>
      <c r="B50" s="37" t="s">
        <v>76</v>
      </c>
      <c r="C50" s="38" t="s">
        <v>91</v>
      </c>
      <c r="D50" s="39" t="s">
        <v>78</v>
      </c>
      <c r="E50" s="43">
        <v>5.1</v>
      </c>
      <c r="F50" s="133"/>
      <c r="G50" s="132">
        <f t="shared" si="0"/>
        <v>0</v>
      </c>
      <c r="H50" s="41">
        <v>0</v>
      </c>
      <c r="I50" s="42">
        <f t="shared" si="1"/>
        <v>0</v>
      </c>
    </row>
    <row r="51" spans="1:9" s="1" customFormat="1" ht="27.75" customHeight="1">
      <c r="A51" s="36">
        <f t="shared" si="2"/>
        <v>23</v>
      </c>
      <c r="B51" s="37" t="s">
        <v>92</v>
      </c>
      <c r="C51" s="38" t="s">
        <v>93</v>
      </c>
      <c r="D51" s="39" t="s">
        <v>78</v>
      </c>
      <c r="E51" s="63">
        <v>46</v>
      </c>
      <c r="F51" s="133"/>
      <c r="G51" s="132">
        <f t="shared" si="0"/>
        <v>0</v>
      </c>
      <c r="H51" s="41">
        <v>0</v>
      </c>
      <c r="I51" s="42">
        <f t="shared" si="1"/>
        <v>0</v>
      </c>
    </row>
    <row r="52" spans="1:9" s="1" customFormat="1" ht="22.5" customHeight="1">
      <c r="A52" s="36">
        <f t="shared" si="2"/>
        <v>24</v>
      </c>
      <c r="B52" s="37" t="s">
        <v>94</v>
      </c>
      <c r="C52" s="38" t="s">
        <v>95</v>
      </c>
      <c r="D52" s="39" t="s">
        <v>78</v>
      </c>
      <c r="E52" s="43">
        <v>15.4</v>
      </c>
      <c r="F52" s="133"/>
      <c r="G52" s="132">
        <f t="shared" si="0"/>
        <v>0</v>
      </c>
      <c r="H52" s="41">
        <v>0</v>
      </c>
      <c r="I52" s="42">
        <f t="shared" si="1"/>
        <v>0</v>
      </c>
    </row>
    <row r="53" spans="1:9" s="1" customFormat="1" ht="15" customHeight="1">
      <c r="A53" s="36">
        <f t="shared" si="2"/>
        <v>25</v>
      </c>
      <c r="B53" s="37" t="s">
        <v>96</v>
      </c>
      <c r="C53" s="38" t="s">
        <v>97</v>
      </c>
      <c r="D53" s="39" t="s">
        <v>78</v>
      </c>
      <c r="E53" s="43">
        <v>5.1</v>
      </c>
      <c r="F53" s="133"/>
      <c r="G53" s="132">
        <f t="shared" si="0"/>
        <v>0</v>
      </c>
      <c r="H53" s="41">
        <v>0</v>
      </c>
      <c r="I53" s="42">
        <f t="shared" si="1"/>
        <v>0</v>
      </c>
    </row>
    <row r="54" spans="1:9" s="1" customFormat="1" ht="30.75" customHeight="1">
      <c r="A54" s="36">
        <f t="shared" si="2"/>
        <v>26</v>
      </c>
      <c r="B54" s="37" t="s">
        <v>80</v>
      </c>
      <c r="C54" s="38" t="s">
        <v>98</v>
      </c>
      <c r="D54" s="39" t="s">
        <v>78</v>
      </c>
      <c r="E54" s="41">
        <v>66.5</v>
      </c>
      <c r="F54" s="133"/>
      <c r="G54" s="132">
        <f t="shared" si="0"/>
        <v>0</v>
      </c>
      <c r="H54" s="41">
        <v>0</v>
      </c>
      <c r="I54" s="42">
        <f t="shared" si="1"/>
        <v>0</v>
      </c>
    </row>
    <row r="55" spans="1:9" s="1" customFormat="1" ht="17.25" customHeight="1">
      <c r="A55" s="9"/>
      <c r="B55" s="62" t="s">
        <v>39</v>
      </c>
      <c r="C55" s="243" t="s">
        <v>99</v>
      </c>
      <c r="D55" s="244"/>
      <c r="E55" s="244"/>
      <c r="F55" s="244"/>
      <c r="G55" s="244"/>
      <c r="H55" s="244"/>
      <c r="I55" s="245"/>
    </row>
    <row r="56" spans="1:9" s="1" customFormat="1" ht="21.75" customHeight="1">
      <c r="A56" s="36">
        <f>A54+1</f>
        <v>27</v>
      </c>
      <c r="B56" s="37" t="s">
        <v>84</v>
      </c>
      <c r="C56" s="38" t="s">
        <v>100</v>
      </c>
      <c r="D56" s="39" t="s">
        <v>86</v>
      </c>
      <c r="E56" s="63">
        <v>3420</v>
      </c>
      <c r="F56" s="133"/>
      <c r="G56" s="132">
        <f aca="true" t="shared" si="3" ref="G56:G68">E56*F56</f>
        <v>0</v>
      </c>
      <c r="H56" s="41">
        <v>0.222554664</v>
      </c>
      <c r="I56" s="42">
        <f aca="true" t="shared" si="4" ref="I56:I68">E56*H56</f>
        <v>761.1369508800001</v>
      </c>
    </row>
    <row r="57" spans="1:9" s="1" customFormat="1" ht="37.5" customHeight="1">
      <c r="A57" s="36">
        <f aca="true" t="shared" si="5" ref="A57:A68">A56+1</f>
        <v>28</v>
      </c>
      <c r="B57" s="37" t="s">
        <v>76</v>
      </c>
      <c r="C57" s="38" t="s">
        <v>101</v>
      </c>
      <c r="D57" s="39" t="s">
        <v>78</v>
      </c>
      <c r="E57" s="41">
        <v>3.897</v>
      </c>
      <c r="F57" s="133"/>
      <c r="G57" s="132">
        <f t="shared" si="3"/>
        <v>0</v>
      </c>
      <c r="H57" s="41">
        <v>0</v>
      </c>
      <c r="I57" s="42">
        <f t="shared" si="4"/>
        <v>0</v>
      </c>
    </row>
    <row r="58" spans="1:9" s="1" customFormat="1" ht="28.5" customHeight="1">
      <c r="A58" s="36">
        <f t="shared" si="5"/>
        <v>29</v>
      </c>
      <c r="B58" s="37" t="s">
        <v>76</v>
      </c>
      <c r="C58" s="38" t="s">
        <v>102</v>
      </c>
      <c r="D58" s="39" t="s">
        <v>78</v>
      </c>
      <c r="E58" s="41">
        <v>1.212</v>
      </c>
      <c r="F58" s="133"/>
      <c r="G58" s="132">
        <f t="shared" si="3"/>
        <v>0</v>
      </c>
      <c r="H58" s="41">
        <v>0</v>
      </c>
      <c r="I58" s="42">
        <f t="shared" si="4"/>
        <v>0</v>
      </c>
    </row>
    <row r="59" spans="1:9" s="1" customFormat="1" ht="30" customHeight="1">
      <c r="A59" s="36">
        <f t="shared" si="5"/>
        <v>30</v>
      </c>
      <c r="B59" s="37" t="s">
        <v>76</v>
      </c>
      <c r="C59" s="38" t="s">
        <v>103</v>
      </c>
      <c r="D59" s="39" t="s">
        <v>78</v>
      </c>
      <c r="E59" s="41">
        <v>0.433</v>
      </c>
      <c r="F59" s="133"/>
      <c r="G59" s="132">
        <f t="shared" si="3"/>
        <v>0</v>
      </c>
      <c r="H59" s="41">
        <v>0</v>
      </c>
      <c r="I59" s="42">
        <f t="shared" si="4"/>
        <v>0</v>
      </c>
    </row>
    <row r="60" spans="1:9" s="1" customFormat="1" ht="27" customHeight="1">
      <c r="A60" s="36">
        <f t="shared" si="5"/>
        <v>31</v>
      </c>
      <c r="B60" s="37" t="s">
        <v>80</v>
      </c>
      <c r="C60" s="38" t="s">
        <v>104</v>
      </c>
      <c r="D60" s="39" t="s">
        <v>78</v>
      </c>
      <c r="E60" s="41">
        <v>5.542</v>
      </c>
      <c r="F60" s="133"/>
      <c r="G60" s="132">
        <f t="shared" si="3"/>
        <v>0</v>
      </c>
      <c r="H60" s="41">
        <v>0</v>
      </c>
      <c r="I60" s="42">
        <f t="shared" si="4"/>
        <v>0</v>
      </c>
    </row>
    <row r="61" spans="1:9" s="1" customFormat="1" ht="24.75" customHeight="1">
      <c r="A61" s="36">
        <f t="shared" si="5"/>
        <v>32</v>
      </c>
      <c r="B61" s="37" t="s">
        <v>92</v>
      </c>
      <c r="C61" s="38" t="s">
        <v>105</v>
      </c>
      <c r="D61" s="39" t="s">
        <v>78</v>
      </c>
      <c r="E61" s="41">
        <v>3.897</v>
      </c>
      <c r="F61" s="133"/>
      <c r="G61" s="132">
        <f t="shared" si="3"/>
        <v>0</v>
      </c>
      <c r="H61" s="41">
        <v>0</v>
      </c>
      <c r="I61" s="42">
        <f t="shared" si="4"/>
        <v>0</v>
      </c>
    </row>
    <row r="62" spans="1:9" s="1" customFormat="1" ht="19.5">
      <c r="A62" s="36">
        <f t="shared" si="5"/>
        <v>33</v>
      </c>
      <c r="B62" s="37" t="s">
        <v>94</v>
      </c>
      <c r="C62" s="38" t="s">
        <v>106</v>
      </c>
      <c r="D62" s="39" t="s">
        <v>78</v>
      </c>
      <c r="E62" s="41">
        <v>1.212</v>
      </c>
      <c r="F62" s="133"/>
      <c r="G62" s="132">
        <f t="shared" si="3"/>
        <v>0</v>
      </c>
      <c r="H62" s="41">
        <v>0</v>
      </c>
      <c r="I62" s="42">
        <f t="shared" si="4"/>
        <v>0</v>
      </c>
    </row>
    <row r="63" spans="1:9" s="1" customFormat="1" ht="27.75" customHeight="1">
      <c r="A63" s="36">
        <f t="shared" si="5"/>
        <v>34</v>
      </c>
      <c r="B63" s="37" t="s">
        <v>96</v>
      </c>
      <c r="C63" s="38" t="s">
        <v>107</v>
      </c>
      <c r="D63" s="39" t="s">
        <v>78</v>
      </c>
      <c r="E63" s="41">
        <v>0.433</v>
      </c>
      <c r="F63" s="133"/>
      <c r="G63" s="132">
        <f t="shared" si="3"/>
        <v>0</v>
      </c>
      <c r="H63" s="41">
        <v>0</v>
      </c>
      <c r="I63" s="42">
        <f t="shared" si="4"/>
        <v>0</v>
      </c>
    </row>
    <row r="64" spans="1:9" s="1" customFormat="1" ht="30.75" customHeight="1">
      <c r="A64" s="36">
        <f t="shared" si="5"/>
        <v>35</v>
      </c>
      <c r="B64" s="37" t="s">
        <v>76</v>
      </c>
      <c r="C64" s="38" t="s">
        <v>108</v>
      </c>
      <c r="D64" s="39" t="s">
        <v>78</v>
      </c>
      <c r="E64" s="41">
        <v>81.686</v>
      </c>
      <c r="F64" s="133"/>
      <c r="G64" s="132">
        <f t="shared" si="3"/>
        <v>0</v>
      </c>
      <c r="H64" s="41">
        <v>0</v>
      </c>
      <c r="I64" s="42">
        <f t="shared" si="4"/>
        <v>0</v>
      </c>
    </row>
    <row r="65" spans="1:9" s="1" customFormat="1" ht="36" customHeight="1">
      <c r="A65" s="36">
        <f t="shared" si="5"/>
        <v>36</v>
      </c>
      <c r="B65" s="37" t="s">
        <v>92</v>
      </c>
      <c r="C65" s="38" t="s">
        <v>109</v>
      </c>
      <c r="D65" s="39" t="s">
        <v>78</v>
      </c>
      <c r="E65" s="41">
        <v>81.686</v>
      </c>
      <c r="F65" s="133"/>
      <c r="G65" s="132">
        <f t="shared" si="3"/>
        <v>0</v>
      </c>
      <c r="H65" s="41">
        <v>0</v>
      </c>
      <c r="I65" s="42">
        <f t="shared" si="4"/>
        <v>0</v>
      </c>
    </row>
    <row r="66" spans="1:9" s="1" customFormat="1" ht="25.5" customHeight="1">
      <c r="A66" s="36">
        <f t="shared" si="5"/>
        <v>37</v>
      </c>
      <c r="B66" s="37" t="s">
        <v>76</v>
      </c>
      <c r="C66" s="38" t="s">
        <v>110</v>
      </c>
      <c r="D66" s="39" t="s">
        <v>78</v>
      </c>
      <c r="E66" s="40">
        <v>4.89</v>
      </c>
      <c r="F66" s="133"/>
      <c r="G66" s="132">
        <f t="shared" si="3"/>
        <v>0</v>
      </c>
      <c r="H66" s="41">
        <v>0</v>
      </c>
      <c r="I66" s="42">
        <f t="shared" si="4"/>
        <v>0</v>
      </c>
    </row>
    <row r="67" spans="1:9" s="1" customFormat="1" ht="15.75" customHeight="1">
      <c r="A67" s="36">
        <f t="shared" si="5"/>
        <v>38</v>
      </c>
      <c r="B67" s="37" t="s">
        <v>111</v>
      </c>
      <c r="C67" s="38" t="s">
        <v>112</v>
      </c>
      <c r="D67" s="39" t="s">
        <v>78</v>
      </c>
      <c r="E67" s="40">
        <v>4.89</v>
      </c>
      <c r="F67" s="133"/>
      <c r="G67" s="132">
        <f t="shared" si="3"/>
        <v>0</v>
      </c>
      <c r="H67" s="41">
        <v>0</v>
      </c>
      <c r="I67" s="42">
        <f t="shared" si="4"/>
        <v>0</v>
      </c>
    </row>
    <row r="68" spans="1:9" s="1" customFormat="1" ht="28.5" customHeight="1">
      <c r="A68" s="36">
        <f t="shared" si="5"/>
        <v>39</v>
      </c>
      <c r="B68" s="37" t="s">
        <v>76</v>
      </c>
      <c r="C68" s="38" t="s">
        <v>113</v>
      </c>
      <c r="D68" s="39" t="s">
        <v>78</v>
      </c>
      <c r="E68" s="41">
        <v>0.6532000000000001</v>
      </c>
      <c r="F68" s="133"/>
      <c r="G68" s="132">
        <f t="shared" si="3"/>
        <v>0</v>
      </c>
      <c r="H68" s="41">
        <v>0</v>
      </c>
      <c r="I68" s="42">
        <f t="shared" si="4"/>
        <v>0</v>
      </c>
    </row>
    <row r="69" spans="1:9" s="1" customFormat="1" ht="17.25" customHeight="1">
      <c r="A69" s="9"/>
      <c r="B69" s="62" t="s">
        <v>39</v>
      </c>
      <c r="C69" s="243" t="s">
        <v>114</v>
      </c>
      <c r="D69" s="244"/>
      <c r="E69" s="244"/>
      <c r="F69" s="244"/>
      <c r="G69" s="244"/>
      <c r="H69" s="244"/>
      <c r="I69" s="245"/>
    </row>
    <row r="70" spans="1:9" s="1" customFormat="1" ht="14.25" customHeight="1">
      <c r="A70" s="36">
        <f>A68+1</f>
        <v>40</v>
      </c>
      <c r="B70" s="37" t="s">
        <v>115</v>
      </c>
      <c r="C70" s="38" t="s">
        <v>116</v>
      </c>
      <c r="D70" s="39" t="s">
        <v>78</v>
      </c>
      <c r="E70" s="41">
        <v>0.6532000000000001</v>
      </c>
      <c r="F70" s="133"/>
      <c r="G70" s="132">
        <f>E70*F70</f>
        <v>0</v>
      </c>
      <c r="H70" s="41">
        <v>0</v>
      </c>
      <c r="I70" s="42">
        <f>E70*H70</f>
        <v>0</v>
      </c>
    </row>
    <row r="71" spans="1:9" s="1" customFormat="1" ht="13.5" customHeight="1">
      <c r="A71" s="9"/>
      <c r="B71" s="62" t="s">
        <v>39</v>
      </c>
      <c r="C71" s="243" t="s">
        <v>114</v>
      </c>
      <c r="D71" s="244"/>
      <c r="E71" s="244"/>
      <c r="F71" s="244"/>
      <c r="G71" s="244"/>
      <c r="H71" s="244"/>
      <c r="I71" s="245"/>
    </row>
    <row r="72" spans="1:9" s="1" customFormat="1" ht="23.25" customHeight="1">
      <c r="A72" s="36">
        <f>A70+1</f>
        <v>41</v>
      </c>
      <c r="B72" s="37" t="s">
        <v>80</v>
      </c>
      <c r="C72" s="38" t="s">
        <v>117</v>
      </c>
      <c r="D72" s="39" t="s">
        <v>78</v>
      </c>
      <c r="E72" s="41">
        <v>87.229</v>
      </c>
      <c r="F72" s="133"/>
      <c r="G72" s="132">
        <f>E72*F72</f>
        <v>0</v>
      </c>
      <c r="H72" s="41">
        <v>0</v>
      </c>
      <c r="I72" s="42">
        <f>E72*H72</f>
        <v>0</v>
      </c>
    </row>
    <row r="73" spans="1:9" s="1" customFormat="1" ht="37.5" customHeight="1">
      <c r="A73" s="36">
        <f>A72+1</f>
        <v>42</v>
      </c>
      <c r="B73" s="37" t="s">
        <v>76</v>
      </c>
      <c r="C73" s="38" t="s">
        <v>118</v>
      </c>
      <c r="D73" s="39" t="s">
        <v>78</v>
      </c>
      <c r="E73" s="41">
        <v>12.55</v>
      </c>
      <c r="F73" s="133"/>
      <c r="G73" s="132">
        <f>E73*F73</f>
        <v>0</v>
      </c>
      <c r="H73" s="41">
        <v>0</v>
      </c>
      <c r="I73" s="42">
        <f>E73*H73</f>
        <v>0</v>
      </c>
    </row>
    <row r="74" spans="1:9" s="1" customFormat="1" ht="12.75" customHeight="1">
      <c r="A74" s="9"/>
      <c r="B74" s="62" t="s">
        <v>39</v>
      </c>
      <c r="C74" s="243" t="s">
        <v>119</v>
      </c>
      <c r="D74" s="244"/>
      <c r="E74" s="244"/>
      <c r="F74" s="244"/>
      <c r="G74" s="244"/>
      <c r="H74" s="244"/>
      <c r="I74" s="245"/>
    </row>
    <row r="75" spans="1:9" s="1" customFormat="1" ht="15.75" customHeight="1">
      <c r="A75" s="36">
        <f>A73+1</f>
        <v>43</v>
      </c>
      <c r="B75" s="37" t="s">
        <v>80</v>
      </c>
      <c r="C75" s="38" t="s">
        <v>120</v>
      </c>
      <c r="D75" s="39" t="s">
        <v>78</v>
      </c>
      <c r="E75" s="40">
        <v>12.55</v>
      </c>
      <c r="F75" s="133"/>
      <c r="G75" s="132">
        <f>E75*F75</f>
        <v>0</v>
      </c>
      <c r="H75" s="41">
        <v>0</v>
      </c>
      <c r="I75" s="42">
        <f>E75*H75</f>
        <v>0</v>
      </c>
    </row>
    <row r="76" spans="1:9" s="1" customFormat="1" ht="15.75" customHeight="1">
      <c r="A76" s="36">
        <f>A75+1</f>
        <v>44</v>
      </c>
      <c r="B76" s="37" t="s">
        <v>92</v>
      </c>
      <c r="C76" s="38" t="s">
        <v>121</v>
      </c>
      <c r="D76" s="39" t="s">
        <v>78</v>
      </c>
      <c r="E76" s="40">
        <v>12.55</v>
      </c>
      <c r="F76" s="133"/>
      <c r="G76" s="132">
        <f>E76*F76</f>
        <v>0</v>
      </c>
      <c r="H76" s="41">
        <v>0</v>
      </c>
      <c r="I76" s="42">
        <f>E76*H76</f>
        <v>0</v>
      </c>
    </row>
    <row r="77" spans="1:9" s="1" customFormat="1" ht="24.75" customHeight="1">
      <c r="A77" s="36">
        <f>A76+1</f>
        <v>45</v>
      </c>
      <c r="B77" s="37" t="s">
        <v>122</v>
      </c>
      <c r="C77" s="38" t="s">
        <v>123</v>
      </c>
      <c r="D77" s="39" t="s">
        <v>78</v>
      </c>
      <c r="E77" s="41">
        <v>10.693000000000001</v>
      </c>
      <c r="F77" s="133"/>
      <c r="G77" s="132">
        <f>E77*F77</f>
        <v>0</v>
      </c>
      <c r="H77" s="41">
        <v>1.00023</v>
      </c>
      <c r="I77" s="42">
        <f>E77*H77</f>
        <v>10.695459390000002</v>
      </c>
    </row>
    <row r="78" spans="1:9" s="1" customFormat="1" ht="14.25" customHeight="1">
      <c r="A78" s="9"/>
      <c r="B78" s="62" t="s">
        <v>39</v>
      </c>
      <c r="C78" s="243" t="s">
        <v>124</v>
      </c>
      <c r="D78" s="244"/>
      <c r="E78" s="244"/>
      <c r="F78" s="244"/>
      <c r="G78" s="244"/>
      <c r="H78" s="244"/>
      <c r="I78" s="245"/>
    </row>
    <row r="79" spans="1:9" s="1" customFormat="1" ht="13.5" customHeight="1">
      <c r="A79" s="36">
        <f>A77+1</f>
        <v>46</v>
      </c>
      <c r="B79" s="37" t="s">
        <v>80</v>
      </c>
      <c r="C79" s="38" t="s">
        <v>81</v>
      </c>
      <c r="D79" s="39" t="s">
        <v>78</v>
      </c>
      <c r="E79" s="41">
        <v>10.693</v>
      </c>
      <c r="F79" s="133"/>
      <c r="G79" s="132">
        <f>E79*F79</f>
        <v>0</v>
      </c>
      <c r="H79" s="41">
        <v>0</v>
      </c>
      <c r="I79" s="42">
        <f>E79*H79</f>
        <v>0</v>
      </c>
    </row>
    <row r="80" spans="1:9" s="1" customFormat="1" ht="14.25" customHeight="1">
      <c r="A80" s="36">
        <f>A79+1</f>
        <v>47</v>
      </c>
      <c r="B80" s="37" t="s">
        <v>125</v>
      </c>
      <c r="C80" s="38" t="s">
        <v>126</v>
      </c>
      <c r="D80" s="39" t="s">
        <v>78</v>
      </c>
      <c r="E80" s="41">
        <v>10.693</v>
      </c>
      <c r="F80" s="133"/>
      <c r="G80" s="132">
        <f>E80*F80</f>
        <v>0</v>
      </c>
      <c r="H80" s="41">
        <v>0</v>
      </c>
      <c r="I80" s="42">
        <f>E80*H80</f>
        <v>0</v>
      </c>
    </row>
    <row r="81" spans="1:9" s="1" customFormat="1" ht="38.25" customHeight="1">
      <c r="A81" s="36">
        <f>A80+1</f>
        <v>48</v>
      </c>
      <c r="B81" s="37" t="s">
        <v>127</v>
      </c>
      <c r="C81" s="38" t="s">
        <v>128</v>
      </c>
      <c r="D81" s="39" t="s">
        <v>86</v>
      </c>
      <c r="E81" s="41">
        <v>1747.27</v>
      </c>
      <c r="F81" s="133"/>
      <c r="G81" s="132">
        <f>E81*F81</f>
        <v>0</v>
      </c>
      <c r="H81" s="41">
        <v>0.27840000000000004</v>
      </c>
      <c r="I81" s="42">
        <f>E81*H81</f>
        <v>486.4399680000001</v>
      </c>
    </row>
    <row r="82" spans="1:9" s="1" customFormat="1" ht="12.75" customHeight="1">
      <c r="A82" s="9"/>
      <c r="B82" s="62" t="s">
        <v>39</v>
      </c>
      <c r="C82" s="243" t="s">
        <v>129</v>
      </c>
      <c r="D82" s="244"/>
      <c r="E82" s="244"/>
      <c r="F82" s="244"/>
      <c r="G82" s="244"/>
      <c r="H82" s="244"/>
      <c r="I82" s="245"/>
    </row>
    <row r="83" spans="1:9" s="1" customFormat="1" ht="33.75" customHeight="1">
      <c r="A83" s="36">
        <f>A81+1</f>
        <v>49</v>
      </c>
      <c r="B83" s="37" t="s">
        <v>76</v>
      </c>
      <c r="C83" s="38" t="s">
        <v>130</v>
      </c>
      <c r="D83" s="39" t="s">
        <v>78</v>
      </c>
      <c r="E83" s="40">
        <v>485.74</v>
      </c>
      <c r="F83" s="133"/>
      <c r="G83" s="132">
        <f>E83*F83</f>
        <v>0</v>
      </c>
      <c r="H83" s="41">
        <v>0</v>
      </c>
      <c r="I83" s="42">
        <f>E83*H83</f>
        <v>0</v>
      </c>
    </row>
    <row r="84" spans="1:9" s="1" customFormat="1" ht="37.5" customHeight="1">
      <c r="A84" s="36">
        <f>A83+1</f>
        <v>50</v>
      </c>
      <c r="B84" s="37" t="s">
        <v>131</v>
      </c>
      <c r="C84" s="38" t="s">
        <v>132</v>
      </c>
      <c r="D84" s="39" t="s">
        <v>78</v>
      </c>
      <c r="E84" s="40">
        <v>485.74</v>
      </c>
      <c r="F84" s="133"/>
      <c r="G84" s="132">
        <f>E84*F84</f>
        <v>0</v>
      </c>
      <c r="H84" s="41">
        <v>0</v>
      </c>
      <c r="I84" s="42">
        <f>E84*H84</f>
        <v>0</v>
      </c>
    </row>
    <row r="85" spans="1:9" s="1" customFormat="1" ht="33.75" customHeight="1">
      <c r="A85" s="36">
        <f>A84+1</f>
        <v>51</v>
      </c>
      <c r="B85" s="37" t="s">
        <v>80</v>
      </c>
      <c r="C85" s="38" t="s">
        <v>133</v>
      </c>
      <c r="D85" s="39" t="s">
        <v>78</v>
      </c>
      <c r="E85" s="40">
        <v>485.74</v>
      </c>
      <c r="F85" s="133"/>
      <c r="G85" s="132">
        <f>E85*F85</f>
        <v>0</v>
      </c>
      <c r="H85" s="41">
        <v>0</v>
      </c>
      <c r="I85" s="42">
        <f>E85*H85</f>
        <v>0</v>
      </c>
    </row>
    <row r="86" spans="1:9" s="1" customFormat="1" ht="30.75" customHeight="1">
      <c r="A86" s="36">
        <f>A85+1</f>
        <v>52</v>
      </c>
      <c r="B86" s="37" t="s">
        <v>76</v>
      </c>
      <c r="C86" s="38" t="s">
        <v>134</v>
      </c>
      <c r="D86" s="39" t="s">
        <v>78</v>
      </c>
      <c r="E86" s="41">
        <v>80.699</v>
      </c>
      <c r="F86" s="133"/>
      <c r="G86" s="132">
        <f>E86*F86</f>
        <v>0</v>
      </c>
      <c r="H86" s="41">
        <v>0</v>
      </c>
      <c r="I86" s="42">
        <f>E86*H86</f>
        <v>0</v>
      </c>
    </row>
    <row r="87" spans="1:9" s="1" customFormat="1" ht="14.25" customHeight="1">
      <c r="A87" s="9"/>
      <c r="B87" s="62" t="s">
        <v>39</v>
      </c>
      <c r="C87" s="243" t="s">
        <v>135</v>
      </c>
      <c r="D87" s="244"/>
      <c r="E87" s="244"/>
      <c r="F87" s="244"/>
      <c r="G87" s="244"/>
      <c r="H87" s="244"/>
      <c r="I87" s="245"/>
    </row>
    <row r="88" spans="1:9" s="1" customFormat="1" ht="21.75" customHeight="1">
      <c r="A88" s="36">
        <f>A86+1</f>
        <v>53</v>
      </c>
      <c r="B88" s="37" t="s">
        <v>80</v>
      </c>
      <c r="C88" s="38" t="s">
        <v>136</v>
      </c>
      <c r="D88" s="39" t="s">
        <v>78</v>
      </c>
      <c r="E88" s="41">
        <v>80.699</v>
      </c>
      <c r="F88" s="133"/>
      <c r="G88" s="132">
        <f>E88*F88</f>
        <v>0</v>
      </c>
      <c r="H88" s="41">
        <v>0</v>
      </c>
      <c r="I88" s="42">
        <f>E88*H88</f>
        <v>0</v>
      </c>
    </row>
    <row r="89" spans="1:9" s="1" customFormat="1" ht="28.5" customHeight="1">
      <c r="A89" s="36">
        <f>A88+1</f>
        <v>54</v>
      </c>
      <c r="B89" s="37" t="s">
        <v>82</v>
      </c>
      <c r="C89" s="38" t="s">
        <v>137</v>
      </c>
      <c r="D89" s="39" t="s">
        <v>78</v>
      </c>
      <c r="E89" s="41">
        <v>80.699</v>
      </c>
      <c r="F89" s="133"/>
      <c r="G89" s="132">
        <f>E89*F89</f>
        <v>0</v>
      </c>
      <c r="H89" s="41">
        <v>0</v>
      </c>
      <c r="I89" s="42">
        <f>E89*H89</f>
        <v>0</v>
      </c>
    </row>
    <row r="90" spans="1:9" s="1" customFormat="1" ht="27" customHeight="1">
      <c r="A90" s="36">
        <f>A89+1</f>
        <v>55</v>
      </c>
      <c r="B90" s="37" t="s">
        <v>138</v>
      </c>
      <c r="C90" s="38" t="s">
        <v>139</v>
      </c>
      <c r="D90" s="39" t="s">
        <v>30</v>
      </c>
      <c r="E90" s="41">
        <v>281.13</v>
      </c>
      <c r="F90" s="133"/>
      <c r="G90" s="132">
        <f>E90*F90</f>
        <v>0</v>
      </c>
      <c r="H90" s="41">
        <v>2.041</v>
      </c>
      <c r="I90" s="42">
        <f>E90*H90</f>
        <v>573.78633</v>
      </c>
    </row>
    <row r="91" spans="1:9" s="1" customFormat="1" ht="16.5" customHeight="1">
      <c r="A91" s="9"/>
      <c r="B91" s="62" t="s">
        <v>39</v>
      </c>
      <c r="C91" s="243" t="s">
        <v>140</v>
      </c>
      <c r="D91" s="244"/>
      <c r="E91" s="244"/>
      <c r="F91" s="244"/>
      <c r="G91" s="244"/>
      <c r="H91" s="244"/>
      <c r="I91" s="245"/>
    </row>
    <row r="92" spans="1:9" s="1" customFormat="1" ht="15.75" customHeight="1">
      <c r="A92" s="36">
        <f>A90+1</f>
        <v>56</v>
      </c>
      <c r="B92" s="37" t="s">
        <v>76</v>
      </c>
      <c r="C92" s="38" t="s">
        <v>141</v>
      </c>
      <c r="D92" s="39" t="s">
        <v>78</v>
      </c>
      <c r="E92" s="41">
        <v>573.78633</v>
      </c>
      <c r="F92" s="133"/>
      <c r="G92" s="132">
        <f>E92*F92</f>
        <v>0</v>
      </c>
      <c r="H92" s="41">
        <v>0</v>
      </c>
      <c r="I92" s="42">
        <f>E92*H92</f>
        <v>0</v>
      </c>
    </row>
    <row r="93" spans="1:9" s="1" customFormat="1" ht="9.75" customHeight="1">
      <c r="A93" s="9"/>
      <c r="B93" s="62" t="s">
        <v>39</v>
      </c>
      <c r="C93" s="243" t="s">
        <v>142</v>
      </c>
      <c r="D93" s="244"/>
      <c r="E93" s="244"/>
      <c r="F93" s="244"/>
      <c r="G93" s="244"/>
      <c r="H93" s="244"/>
      <c r="I93" s="245"/>
    </row>
    <row r="94" spans="1:9" s="1" customFormat="1" ht="15.75" customHeight="1">
      <c r="A94" s="36">
        <f>A92+1</f>
        <v>57</v>
      </c>
      <c r="B94" s="37" t="s">
        <v>80</v>
      </c>
      <c r="C94" s="38" t="s">
        <v>143</v>
      </c>
      <c r="D94" s="39" t="s">
        <v>78</v>
      </c>
      <c r="E94" s="41">
        <v>573.786</v>
      </c>
      <c r="F94" s="133"/>
      <c r="G94" s="132">
        <f>E94*F94</f>
        <v>0</v>
      </c>
      <c r="H94" s="41">
        <v>0</v>
      </c>
      <c r="I94" s="42">
        <f>E94*H94</f>
        <v>0</v>
      </c>
    </row>
    <row r="95" spans="1:9" s="1" customFormat="1" ht="31.5" customHeight="1">
      <c r="A95" s="36">
        <f>A94+1</f>
        <v>58</v>
      </c>
      <c r="B95" s="37" t="s">
        <v>82</v>
      </c>
      <c r="C95" s="38" t="s">
        <v>144</v>
      </c>
      <c r="D95" s="39" t="s">
        <v>78</v>
      </c>
      <c r="E95" s="41">
        <v>573.786</v>
      </c>
      <c r="F95" s="133"/>
      <c r="G95" s="132">
        <f>E95*F95</f>
        <v>0</v>
      </c>
      <c r="H95" s="41">
        <v>0</v>
      </c>
      <c r="I95" s="42">
        <f>E95*H95</f>
        <v>0</v>
      </c>
    </row>
    <row r="96" spans="1:9" s="1" customFormat="1" ht="18" customHeight="1">
      <c r="A96" s="36">
        <f>A95+1</f>
        <v>59</v>
      </c>
      <c r="B96" s="37" t="s">
        <v>145</v>
      </c>
      <c r="C96" s="38" t="s">
        <v>146</v>
      </c>
      <c r="D96" s="39" t="s">
        <v>30</v>
      </c>
      <c r="E96" s="41">
        <v>899.616</v>
      </c>
      <c r="F96" s="133"/>
      <c r="G96" s="132">
        <f>E96*F96</f>
        <v>0</v>
      </c>
      <c r="H96" s="41">
        <v>1.5</v>
      </c>
      <c r="I96" s="42">
        <f>E96*H96</f>
        <v>1349.424</v>
      </c>
    </row>
    <row r="97" spans="1:9" s="1" customFormat="1" ht="14.25" customHeight="1">
      <c r="A97" s="9"/>
      <c r="B97" s="62" t="s">
        <v>39</v>
      </c>
      <c r="C97" s="243" t="s">
        <v>147</v>
      </c>
      <c r="D97" s="244"/>
      <c r="E97" s="244"/>
      <c r="F97" s="244"/>
      <c r="G97" s="244"/>
      <c r="H97" s="244"/>
      <c r="I97" s="245"/>
    </row>
    <row r="98" spans="1:9" s="1" customFormat="1" ht="30" customHeight="1">
      <c r="A98" s="36">
        <f>A96+1</f>
        <v>60</v>
      </c>
      <c r="B98" s="37" t="s">
        <v>76</v>
      </c>
      <c r="C98" s="38" t="s">
        <v>148</v>
      </c>
      <c r="D98" s="39" t="s">
        <v>78</v>
      </c>
      <c r="E98" s="41">
        <v>1349.424</v>
      </c>
      <c r="F98" s="133"/>
      <c r="G98" s="132">
        <f>E98*F98</f>
        <v>0</v>
      </c>
      <c r="H98" s="41">
        <v>0</v>
      </c>
      <c r="I98" s="42">
        <f>E98*H98</f>
        <v>0</v>
      </c>
    </row>
    <row r="99" spans="1:9" s="1" customFormat="1" ht="16.5" customHeight="1">
      <c r="A99" s="9"/>
      <c r="B99" s="62" t="s">
        <v>39</v>
      </c>
      <c r="C99" s="243" t="s">
        <v>149</v>
      </c>
      <c r="D99" s="244"/>
      <c r="E99" s="244"/>
      <c r="F99" s="244"/>
      <c r="G99" s="244"/>
      <c r="H99" s="244"/>
      <c r="I99" s="245"/>
    </row>
    <row r="100" spans="1:9" s="1" customFormat="1" ht="17.25" customHeight="1">
      <c r="A100" s="36">
        <f>A98+1</f>
        <v>61</v>
      </c>
      <c r="B100" s="37" t="s">
        <v>80</v>
      </c>
      <c r="C100" s="38" t="s">
        <v>150</v>
      </c>
      <c r="D100" s="39" t="s">
        <v>78</v>
      </c>
      <c r="E100" s="41">
        <v>1349.424</v>
      </c>
      <c r="F100" s="133"/>
      <c r="G100" s="132">
        <f>E100*F100</f>
        <v>0</v>
      </c>
      <c r="H100" s="41">
        <v>0</v>
      </c>
      <c r="I100" s="42">
        <f>E100*H100</f>
        <v>0</v>
      </c>
    </row>
    <row r="101" spans="1:9" s="1" customFormat="1" ht="16.5" customHeight="1">
      <c r="A101" s="36">
        <f>A100+1</f>
        <v>62</v>
      </c>
      <c r="B101" s="37" t="s">
        <v>151</v>
      </c>
      <c r="C101" s="38" t="s">
        <v>152</v>
      </c>
      <c r="D101" s="39" t="s">
        <v>78</v>
      </c>
      <c r="E101" s="41">
        <v>1349.424</v>
      </c>
      <c r="F101" s="133"/>
      <c r="G101" s="132">
        <f>E101*F101</f>
        <v>0</v>
      </c>
      <c r="H101" s="41">
        <v>0</v>
      </c>
      <c r="I101" s="42">
        <f>E101*H101</f>
        <v>0</v>
      </c>
    </row>
    <row r="102" spans="1:9" s="1" customFormat="1" ht="17.25" customHeight="1">
      <c r="A102" s="36">
        <f>A101+1</f>
        <v>63</v>
      </c>
      <c r="B102" s="37" t="s">
        <v>76</v>
      </c>
      <c r="C102" s="38" t="s">
        <v>153</v>
      </c>
      <c r="D102" s="39" t="s">
        <v>78</v>
      </c>
      <c r="E102" s="41">
        <v>7.2299999999999995</v>
      </c>
      <c r="F102" s="133"/>
      <c r="G102" s="132">
        <f>E102*F102</f>
        <v>0</v>
      </c>
      <c r="H102" s="41">
        <v>0</v>
      </c>
      <c r="I102" s="42">
        <f>E102*H102</f>
        <v>0</v>
      </c>
    </row>
    <row r="103" spans="1:9" s="1" customFormat="1" ht="13.5" customHeight="1">
      <c r="A103" s="9"/>
      <c r="B103" s="62" t="s">
        <v>39</v>
      </c>
      <c r="C103" s="243" t="s">
        <v>154</v>
      </c>
      <c r="D103" s="244"/>
      <c r="E103" s="244"/>
      <c r="F103" s="244"/>
      <c r="G103" s="244"/>
      <c r="H103" s="244"/>
      <c r="I103" s="245"/>
    </row>
    <row r="104" spans="1:9" s="1" customFormat="1" ht="18.75" customHeight="1">
      <c r="A104" s="36">
        <f>A102+1</f>
        <v>64</v>
      </c>
      <c r="B104" s="37" t="s">
        <v>80</v>
      </c>
      <c r="C104" s="38" t="s">
        <v>155</v>
      </c>
      <c r="D104" s="39" t="s">
        <v>78</v>
      </c>
      <c r="E104" s="41">
        <v>7.23</v>
      </c>
      <c r="F104" s="133"/>
      <c r="G104" s="132">
        <f>E104*F104</f>
        <v>0</v>
      </c>
      <c r="H104" s="41">
        <v>0</v>
      </c>
      <c r="I104" s="42">
        <f>E104*H104</f>
        <v>0</v>
      </c>
    </row>
    <row r="105" spans="1:9" s="1" customFormat="1" ht="19.5">
      <c r="A105" s="36">
        <f>A104+1</f>
        <v>65</v>
      </c>
      <c r="B105" s="37" t="s">
        <v>82</v>
      </c>
      <c r="C105" s="38" t="s">
        <v>156</v>
      </c>
      <c r="D105" s="39" t="s">
        <v>78</v>
      </c>
      <c r="E105" s="41">
        <v>7.23</v>
      </c>
      <c r="F105" s="133"/>
      <c r="G105" s="132">
        <f>E105*F105</f>
        <v>0</v>
      </c>
      <c r="H105" s="41">
        <v>0</v>
      </c>
      <c r="I105" s="42">
        <f>E105*H105</f>
        <v>0</v>
      </c>
    </row>
    <row r="106" spans="1:9" s="1" customFormat="1" ht="36" customHeight="1">
      <c r="A106" s="36">
        <f>A105+1</f>
        <v>66</v>
      </c>
      <c r="B106" s="37" t="s">
        <v>157</v>
      </c>
      <c r="C106" s="38" t="s">
        <v>158</v>
      </c>
      <c r="D106" s="39" t="s">
        <v>30</v>
      </c>
      <c r="E106" s="41">
        <v>173.51</v>
      </c>
      <c r="F106" s="133"/>
      <c r="G106" s="132">
        <f>E106*F106</f>
        <v>0</v>
      </c>
      <c r="H106" s="41">
        <v>2.3</v>
      </c>
      <c r="I106" s="42">
        <f>E106*H106</f>
        <v>399.0729999999999</v>
      </c>
    </row>
    <row r="107" spans="1:9" s="1" customFormat="1" ht="15.75" customHeight="1">
      <c r="A107" s="9"/>
      <c r="B107" s="62" t="s">
        <v>39</v>
      </c>
      <c r="C107" s="243" t="s">
        <v>159</v>
      </c>
      <c r="D107" s="244"/>
      <c r="E107" s="244"/>
      <c r="F107" s="244"/>
      <c r="G107" s="244"/>
      <c r="H107" s="244"/>
      <c r="I107" s="245"/>
    </row>
    <row r="108" spans="1:9" s="1" customFormat="1" ht="31.5" customHeight="1">
      <c r="A108" s="36">
        <f>A106+1</f>
        <v>67</v>
      </c>
      <c r="B108" s="37" t="s">
        <v>76</v>
      </c>
      <c r="C108" s="38" t="s">
        <v>160</v>
      </c>
      <c r="D108" s="39" t="s">
        <v>78</v>
      </c>
      <c r="E108" s="41">
        <v>399.0729999999999</v>
      </c>
      <c r="F108" s="133"/>
      <c r="G108" s="132">
        <f>E108*F108</f>
        <v>0</v>
      </c>
      <c r="H108" s="41">
        <v>0</v>
      </c>
      <c r="I108" s="42">
        <f>E108*H108</f>
        <v>0</v>
      </c>
    </row>
    <row r="109" spans="1:9" s="1" customFormat="1" ht="14.25" customHeight="1">
      <c r="A109" s="9"/>
      <c r="B109" s="62" t="s">
        <v>39</v>
      </c>
      <c r="C109" s="243" t="s">
        <v>161</v>
      </c>
      <c r="D109" s="244"/>
      <c r="E109" s="244"/>
      <c r="F109" s="244"/>
      <c r="G109" s="244"/>
      <c r="H109" s="244"/>
      <c r="I109" s="245"/>
    </row>
    <row r="110" spans="1:9" s="1" customFormat="1" ht="33" customHeight="1">
      <c r="A110" s="36">
        <f>A108+1</f>
        <v>68</v>
      </c>
      <c r="B110" s="37" t="s">
        <v>80</v>
      </c>
      <c r="C110" s="38" t="s">
        <v>162</v>
      </c>
      <c r="D110" s="39" t="s">
        <v>78</v>
      </c>
      <c r="E110" s="41">
        <v>399.073</v>
      </c>
      <c r="F110" s="133"/>
      <c r="G110" s="132">
        <f>E110*F110</f>
        <v>0</v>
      </c>
      <c r="H110" s="41">
        <v>0</v>
      </c>
      <c r="I110" s="42">
        <f>E110*H110</f>
        <v>0</v>
      </c>
    </row>
    <row r="111" spans="1:9" s="1" customFormat="1" ht="24.75" customHeight="1">
      <c r="A111" s="36">
        <f>A110+1</f>
        <v>69</v>
      </c>
      <c r="B111" s="37" t="s">
        <v>82</v>
      </c>
      <c r="C111" s="38" t="s">
        <v>163</v>
      </c>
      <c r="D111" s="39" t="s">
        <v>78</v>
      </c>
      <c r="E111" s="41">
        <v>399.073</v>
      </c>
      <c r="F111" s="133"/>
      <c r="G111" s="132">
        <f>E111*F111</f>
        <v>0</v>
      </c>
      <c r="H111" s="41">
        <v>0</v>
      </c>
      <c r="I111" s="42">
        <f>E111*H111</f>
        <v>0</v>
      </c>
    </row>
    <row r="112" spans="1:9" s="1" customFormat="1" ht="36.75" customHeight="1">
      <c r="A112" s="36">
        <f>A111+1</f>
        <v>70</v>
      </c>
      <c r="B112" s="37" t="s">
        <v>164</v>
      </c>
      <c r="C112" s="38" t="s">
        <v>165</v>
      </c>
      <c r="D112" s="39" t="s">
        <v>78</v>
      </c>
      <c r="E112" s="41">
        <v>347.02</v>
      </c>
      <c r="F112" s="133"/>
      <c r="G112" s="132">
        <f>E112*F112</f>
        <v>0</v>
      </c>
      <c r="H112" s="41">
        <v>1</v>
      </c>
      <c r="I112" s="42">
        <f>E112*H112</f>
        <v>347.02</v>
      </c>
    </row>
    <row r="113" spans="1:9" s="1" customFormat="1" ht="12" customHeight="1">
      <c r="A113" s="9"/>
      <c r="B113" s="62" t="s">
        <v>39</v>
      </c>
      <c r="C113" s="243" t="s">
        <v>166</v>
      </c>
      <c r="D113" s="244"/>
      <c r="E113" s="244"/>
      <c r="F113" s="244"/>
      <c r="G113" s="244"/>
      <c r="H113" s="244"/>
      <c r="I113" s="245"/>
    </row>
    <row r="114" spans="1:9" s="19" customFormat="1" ht="12" thickBot="1">
      <c r="A114" s="44"/>
      <c r="B114" s="46">
        <v>96</v>
      </c>
      <c r="C114" s="47" t="s">
        <v>167</v>
      </c>
      <c r="D114" s="45"/>
      <c r="E114" s="45"/>
      <c r="F114" s="48"/>
      <c r="G114" s="64">
        <f>SUM(G38:G113)</f>
        <v>0</v>
      </c>
      <c r="H114" s="49"/>
      <c r="I114" s="50">
        <f>SUM(I38:I113)</f>
        <v>5880.981665607729</v>
      </c>
    </row>
    <row r="115" spans="1:9" ht="66" customHeight="1" thickBot="1">
      <c r="A115" s="65"/>
      <c r="B115" s="65"/>
      <c r="C115" s="65"/>
      <c r="D115" s="65"/>
      <c r="E115" s="65"/>
      <c r="F115" s="65"/>
      <c r="G115" s="65"/>
      <c r="H115" s="65"/>
      <c r="I115" s="65"/>
    </row>
    <row r="116" spans="1:9" s="1" customFormat="1" ht="9.75" customHeight="1" thickTop="1">
      <c r="A116" s="5" t="s">
        <v>5</v>
      </c>
      <c r="B116" s="237" t="s">
        <v>9</v>
      </c>
      <c r="C116" s="237" t="s">
        <v>11</v>
      </c>
      <c r="D116" s="237" t="s">
        <v>13</v>
      </c>
      <c r="E116" s="237" t="s">
        <v>15</v>
      </c>
      <c r="F116" s="238" t="s">
        <v>17</v>
      </c>
      <c r="G116" s="239"/>
      <c r="H116" s="240" t="s">
        <v>22</v>
      </c>
      <c r="I116" s="241"/>
    </row>
    <row r="117" spans="1:9" s="1" customFormat="1" ht="9.75" customHeight="1">
      <c r="A117" s="6" t="s">
        <v>6</v>
      </c>
      <c r="B117" s="148"/>
      <c r="C117" s="148"/>
      <c r="D117" s="148"/>
      <c r="E117" s="148"/>
      <c r="F117" s="204"/>
      <c r="G117" s="135"/>
      <c r="H117" s="148"/>
      <c r="I117" s="242"/>
    </row>
    <row r="118" spans="1:9" s="1" customFormat="1" ht="9.75" customHeight="1">
      <c r="A118" s="6" t="s">
        <v>7</v>
      </c>
      <c r="B118" s="148"/>
      <c r="C118" s="148"/>
      <c r="D118" s="148"/>
      <c r="E118" s="148"/>
      <c r="F118" s="10" t="s">
        <v>18</v>
      </c>
      <c r="G118" s="12" t="s">
        <v>20</v>
      </c>
      <c r="H118" s="14" t="s">
        <v>18</v>
      </c>
      <c r="I118" s="16" t="s">
        <v>20</v>
      </c>
    </row>
    <row r="119" spans="1:9" s="1" customFormat="1" ht="9.75" customHeight="1" thickBot="1">
      <c r="A119" s="7" t="s">
        <v>8</v>
      </c>
      <c r="B119" s="8" t="s">
        <v>10</v>
      </c>
      <c r="C119" s="8" t="s">
        <v>12</v>
      </c>
      <c r="D119" s="8" t="s">
        <v>14</v>
      </c>
      <c r="E119" s="8" t="s">
        <v>16</v>
      </c>
      <c r="F119" s="11" t="s">
        <v>19</v>
      </c>
      <c r="G119" s="13" t="s">
        <v>21</v>
      </c>
      <c r="H119" s="15" t="s">
        <v>23</v>
      </c>
      <c r="I119" s="17" t="s">
        <v>24</v>
      </c>
    </row>
    <row r="120" spans="1:9" s="19" customFormat="1" ht="12" thickTop="1">
      <c r="A120" s="21"/>
      <c r="B120" s="20"/>
      <c r="C120" s="22" t="s">
        <v>168</v>
      </c>
      <c r="D120" s="20"/>
      <c r="E120" s="20"/>
      <c r="F120" s="23"/>
      <c r="H120" s="24"/>
      <c r="I120" s="25"/>
    </row>
    <row r="121" spans="1:9" s="19" customFormat="1" ht="11.25">
      <c r="A121" s="30"/>
      <c r="B121" s="31" t="s">
        <v>169</v>
      </c>
      <c r="C121" s="32" t="s">
        <v>170</v>
      </c>
      <c r="D121" s="29"/>
      <c r="E121" s="29"/>
      <c r="F121" s="33"/>
      <c r="G121" s="28"/>
      <c r="H121" s="34"/>
      <c r="I121" s="35"/>
    </row>
    <row r="122" spans="1:9" s="1" customFormat="1" ht="39.75" customHeight="1">
      <c r="A122" s="36">
        <f>A112+1</f>
        <v>71</v>
      </c>
      <c r="B122" s="37" t="s">
        <v>171</v>
      </c>
      <c r="C122" s="38" t="s">
        <v>172</v>
      </c>
      <c r="D122" s="39" t="s">
        <v>46</v>
      </c>
      <c r="E122" s="63">
        <v>200</v>
      </c>
      <c r="F122" s="133"/>
      <c r="G122" s="132">
        <f>E122*F122</f>
        <v>0</v>
      </c>
      <c r="H122" s="41">
        <v>0.00024</v>
      </c>
      <c r="I122" s="42">
        <f>E122*H122</f>
        <v>0.048</v>
      </c>
    </row>
    <row r="123" spans="1:9" s="1" customFormat="1" ht="36" customHeight="1">
      <c r="A123" s="36">
        <f>A122+1</f>
        <v>72</v>
      </c>
      <c r="B123" s="37" t="s">
        <v>173</v>
      </c>
      <c r="C123" s="38" t="s">
        <v>174</v>
      </c>
      <c r="D123" s="39" t="s">
        <v>46</v>
      </c>
      <c r="E123" s="63">
        <v>200</v>
      </c>
      <c r="F123" s="133"/>
      <c r="G123" s="132">
        <f>E123*F123</f>
        <v>0</v>
      </c>
      <c r="H123" s="41">
        <v>0.0142</v>
      </c>
      <c r="I123" s="42">
        <f>E123*H123</f>
        <v>2.8400000000000003</v>
      </c>
    </row>
    <row r="124" spans="1:9" s="1" customFormat="1" ht="39.75" customHeight="1">
      <c r="A124" s="36">
        <f>A123+1</f>
        <v>73</v>
      </c>
      <c r="B124" s="37" t="s">
        <v>175</v>
      </c>
      <c r="C124" s="38" t="s">
        <v>176</v>
      </c>
      <c r="D124" s="39" t="s">
        <v>78</v>
      </c>
      <c r="E124" s="41">
        <v>5.680000000000001</v>
      </c>
      <c r="F124" s="133"/>
      <c r="G124" s="132">
        <f>E124*F124</f>
        <v>0</v>
      </c>
      <c r="H124" s="41">
        <v>0</v>
      </c>
      <c r="I124" s="42">
        <f>E124*H124</f>
        <v>0</v>
      </c>
    </row>
    <row r="125" spans="1:9" s="1" customFormat="1" ht="14.25" customHeight="1">
      <c r="A125" s="9"/>
      <c r="B125" s="62" t="s">
        <v>39</v>
      </c>
      <c r="C125" s="243" t="s">
        <v>177</v>
      </c>
      <c r="D125" s="244"/>
      <c r="E125" s="244"/>
      <c r="F125" s="244"/>
      <c r="G125" s="244"/>
      <c r="H125" s="244"/>
      <c r="I125" s="245"/>
    </row>
    <row r="126" spans="1:9" s="19" customFormat="1" ht="14.25" customHeight="1" thickBot="1">
      <c r="A126" s="44"/>
      <c r="B126" s="46">
        <v>767</v>
      </c>
      <c r="C126" s="47" t="s">
        <v>178</v>
      </c>
      <c r="D126" s="45"/>
      <c r="E126" s="45"/>
      <c r="F126" s="48"/>
      <c r="G126" s="64">
        <f>SUM(G122:G125)</f>
        <v>0</v>
      </c>
      <c r="H126" s="49"/>
      <c r="I126" s="50">
        <f>SUM(I122:I125)</f>
        <v>2.8880000000000003</v>
      </c>
    </row>
    <row r="127" spans="1:9" ht="13.5" thickBot="1">
      <c r="A127" s="65"/>
      <c r="B127" s="65"/>
      <c r="C127" s="65"/>
      <c r="D127" s="65"/>
      <c r="E127" s="65"/>
      <c r="F127" s="65"/>
      <c r="G127" s="65"/>
      <c r="H127" s="65"/>
      <c r="I127" s="65"/>
    </row>
    <row r="128" spans="1:9" s="1" customFormat="1" ht="9.75" customHeight="1" thickTop="1">
      <c r="A128" s="5" t="s">
        <v>5</v>
      </c>
      <c r="B128" s="237" t="s">
        <v>9</v>
      </c>
      <c r="C128" s="237" t="s">
        <v>11</v>
      </c>
      <c r="D128" s="237" t="s">
        <v>13</v>
      </c>
      <c r="E128" s="237" t="s">
        <v>15</v>
      </c>
      <c r="F128" s="238" t="s">
        <v>17</v>
      </c>
      <c r="G128" s="239"/>
      <c r="H128" s="240" t="s">
        <v>22</v>
      </c>
      <c r="I128" s="241"/>
    </row>
    <row r="129" spans="1:9" s="1" customFormat="1" ht="9.75" customHeight="1">
      <c r="A129" s="6" t="s">
        <v>6</v>
      </c>
      <c r="B129" s="148"/>
      <c r="C129" s="148"/>
      <c r="D129" s="148"/>
      <c r="E129" s="148"/>
      <c r="F129" s="204"/>
      <c r="G129" s="135"/>
      <c r="H129" s="148"/>
      <c r="I129" s="242"/>
    </row>
    <row r="130" spans="1:9" s="1" customFormat="1" ht="9.75" customHeight="1">
      <c r="A130" s="6" t="s">
        <v>7</v>
      </c>
      <c r="B130" s="148"/>
      <c r="C130" s="148"/>
      <c r="D130" s="148"/>
      <c r="E130" s="148"/>
      <c r="F130" s="10" t="s">
        <v>18</v>
      </c>
      <c r="G130" s="12" t="s">
        <v>20</v>
      </c>
      <c r="H130" s="14" t="s">
        <v>18</v>
      </c>
      <c r="I130" s="16" t="s">
        <v>20</v>
      </c>
    </row>
    <row r="131" spans="1:9" s="1" customFormat="1" ht="9.75" customHeight="1" thickBot="1">
      <c r="A131" s="7" t="s">
        <v>8</v>
      </c>
      <c r="B131" s="8" t="s">
        <v>10</v>
      </c>
      <c r="C131" s="8" t="s">
        <v>12</v>
      </c>
      <c r="D131" s="8" t="s">
        <v>14</v>
      </c>
      <c r="E131" s="8" t="s">
        <v>16</v>
      </c>
      <c r="F131" s="11" t="s">
        <v>19</v>
      </c>
      <c r="G131" s="13" t="s">
        <v>21</v>
      </c>
      <c r="H131" s="15" t="s">
        <v>23</v>
      </c>
      <c r="I131" s="17" t="s">
        <v>24</v>
      </c>
    </row>
    <row r="132" spans="1:9" s="19" customFormat="1" ht="12" thickTop="1">
      <c r="A132" s="21"/>
      <c r="B132" s="20"/>
      <c r="C132" s="22" t="s">
        <v>179</v>
      </c>
      <c r="D132" s="20"/>
      <c r="E132" s="20"/>
      <c r="F132" s="23"/>
      <c r="H132" s="24"/>
      <c r="I132" s="25"/>
    </row>
    <row r="133" spans="1:9" s="19" customFormat="1" ht="15" customHeight="1">
      <c r="A133" s="30"/>
      <c r="B133" s="31" t="s">
        <v>180</v>
      </c>
      <c r="C133" s="32" t="s">
        <v>181</v>
      </c>
      <c r="D133" s="29"/>
      <c r="E133" s="29"/>
      <c r="F133" s="33"/>
      <c r="G133" s="28"/>
      <c r="H133" s="34"/>
      <c r="I133" s="35"/>
    </row>
    <row r="134" spans="1:9" s="1" customFormat="1" ht="13.5" customHeight="1">
      <c r="A134" s="36">
        <f>A124+1</f>
        <v>74</v>
      </c>
      <c r="B134" s="37" t="s">
        <v>182</v>
      </c>
      <c r="C134" s="38" t="s">
        <v>183</v>
      </c>
      <c r="D134" s="39" t="s">
        <v>53</v>
      </c>
      <c r="E134" s="63">
        <v>1</v>
      </c>
      <c r="F134" s="133"/>
      <c r="G134" s="132">
        <f>E134*F134</f>
        <v>0</v>
      </c>
      <c r="H134" s="41">
        <v>0.0021000000000000003</v>
      </c>
      <c r="I134" s="42">
        <f>E134*H134</f>
        <v>0.0021000000000000003</v>
      </c>
    </row>
    <row r="135" spans="1:9" s="19" customFormat="1" ht="15" customHeight="1">
      <c r="A135" s="51"/>
      <c r="B135" s="52">
        <v>721</v>
      </c>
      <c r="C135" s="53" t="s">
        <v>184</v>
      </c>
      <c r="D135" s="54"/>
      <c r="E135" s="54"/>
      <c r="F135" s="55"/>
      <c r="G135" s="56">
        <f>SUM(G134:G134)</f>
        <v>0</v>
      </c>
      <c r="H135" s="57"/>
      <c r="I135" s="58">
        <f>SUM(I134:I134)</f>
        <v>0.0021000000000000003</v>
      </c>
    </row>
    <row r="136" spans="1:9" s="19" customFormat="1" ht="15.75" customHeight="1">
      <c r="A136" s="30"/>
      <c r="B136" s="31" t="s">
        <v>185</v>
      </c>
      <c r="C136" s="32" t="s">
        <v>186</v>
      </c>
      <c r="D136" s="29"/>
      <c r="E136" s="29"/>
      <c r="F136" s="33"/>
      <c r="G136" s="28"/>
      <c r="H136" s="34"/>
      <c r="I136" s="35"/>
    </row>
    <row r="137" spans="1:9" s="1" customFormat="1" ht="12.75" customHeight="1">
      <c r="A137" s="36">
        <f>A134+1</f>
        <v>75</v>
      </c>
      <c r="B137" s="37" t="s">
        <v>187</v>
      </c>
      <c r="C137" s="38" t="s">
        <v>188</v>
      </c>
      <c r="D137" s="39" t="s">
        <v>189</v>
      </c>
      <c r="E137" s="63">
        <v>1</v>
      </c>
      <c r="F137" s="133"/>
      <c r="G137" s="132">
        <f>E137*F137</f>
        <v>0</v>
      </c>
      <c r="H137" s="41">
        <v>0.0074</v>
      </c>
      <c r="I137" s="42">
        <f>E137*H137</f>
        <v>0.0074</v>
      </c>
    </row>
    <row r="138" spans="1:9" s="19" customFormat="1" ht="15" customHeight="1">
      <c r="A138" s="51"/>
      <c r="B138" s="52">
        <v>722</v>
      </c>
      <c r="C138" s="53" t="s">
        <v>190</v>
      </c>
      <c r="D138" s="54"/>
      <c r="E138" s="54"/>
      <c r="F138" s="55"/>
      <c r="G138" s="56">
        <f>SUM(G137:G137)</f>
        <v>0</v>
      </c>
      <c r="H138" s="57"/>
      <c r="I138" s="58">
        <f>SUM(I137:I137)</f>
        <v>0.0074</v>
      </c>
    </row>
    <row r="139" spans="1:9" s="19" customFormat="1" ht="14.25" customHeight="1">
      <c r="A139" s="30"/>
      <c r="B139" s="31" t="s">
        <v>191</v>
      </c>
      <c r="C139" s="32" t="s">
        <v>192</v>
      </c>
      <c r="D139" s="29"/>
      <c r="E139" s="29"/>
      <c r="F139" s="33"/>
      <c r="G139" s="28"/>
      <c r="H139" s="34"/>
      <c r="I139" s="35"/>
    </row>
    <row r="140" spans="1:9" s="1" customFormat="1" ht="24.75" customHeight="1">
      <c r="A140" s="36">
        <f>A137+1</f>
        <v>76</v>
      </c>
      <c r="B140" s="37" t="s">
        <v>193</v>
      </c>
      <c r="C140" s="38" t="s">
        <v>194</v>
      </c>
      <c r="D140" s="39" t="s">
        <v>189</v>
      </c>
      <c r="E140" s="63">
        <v>1</v>
      </c>
      <c r="F140" s="133"/>
      <c r="G140" s="132">
        <f>E140*F140</f>
        <v>0</v>
      </c>
      <c r="H140" s="41">
        <v>0.0427</v>
      </c>
      <c r="I140" s="42">
        <f>E140*H140</f>
        <v>0.0427</v>
      </c>
    </row>
    <row r="141" spans="1:9" s="19" customFormat="1" ht="11.25">
      <c r="A141" s="51"/>
      <c r="B141" s="52">
        <v>723</v>
      </c>
      <c r="C141" s="53" t="s">
        <v>195</v>
      </c>
      <c r="D141" s="54"/>
      <c r="E141" s="54"/>
      <c r="F141" s="55"/>
      <c r="G141" s="56">
        <f>SUM(G140:G140)</f>
        <v>0</v>
      </c>
      <c r="H141" s="57"/>
      <c r="I141" s="58">
        <f>SUM(I140:I140)</f>
        <v>0.0427</v>
      </c>
    </row>
    <row r="142" spans="1:9" s="19" customFormat="1" ht="15.75" customHeight="1">
      <c r="A142" s="30"/>
      <c r="B142" s="31" t="s">
        <v>196</v>
      </c>
      <c r="C142" s="32" t="s">
        <v>197</v>
      </c>
      <c r="D142" s="29"/>
      <c r="E142" s="29"/>
      <c r="F142" s="33"/>
      <c r="G142" s="28"/>
      <c r="H142" s="34"/>
      <c r="I142" s="35"/>
    </row>
    <row r="143" spans="1:9" s="1" customFormat="1" ht="15" customHeight="1">
      <c r="A143" s="36">
        <f>A140+1</f>
        <v>77</v>
      </c>
      <c r="B143" s="37" t="s">
        <v>198</v>
      </c>
      <c r="C143" s="38" t="s">
        <v>199</v>
      </c>
      <c r="D143" s="39" t="s">
        <v>53</v>
      </c>
      <c r="E143" s="63">
        <v>1</v>
      </c>
      <c r="F143" s="133"/>
      <c r="G143" s="132">
        <f>E143*F143</f>
        <v>0</v>
      </c>
      <c r="H143" s="41">
        <v>1</v>
      </c>
      <c r="I143" s="42">
        <f>E143*H143</f>
        <v>1</v>
      </c>
    </row>
    <row r="144" spans="1:9" s="19" customFormat="1" ht="14.25" customHeight="1">
      <c r="A144" s="51"/>
      <c r="B144" s="52">
        <v>732</v>
      </c>
      <c r="C144" s="53" t="s">
        <v>200</v>
      </c>
      <c r="D144" s="54"/>
      <c r="E144" s="54"/>
      <c r="F144" s="55"/>
      <c r="G144" s="56">
        <f>SUM(G143:G143)</f>
        <v>0</v>
      </c>
      <c r="H144" s="57"/>
      <c r="I144" s="58">
        <f>SUM(I143:I143)</f>
        <v>1</v>
      </c>
    </row>
    <row r="145" spans="1:9" s="19" customFormat="1" ht="14.25" customHeight="1">
      <c r="A145" s="30"/>
      <c r="B145" s="31" t="s">
        <v>201</v>
      </c>
      <c r="C145" s="32" t="s">
        <v>202</v>
      </c>
      <c r="D145" s="29"/>
      <c r="E145" s="29"/>
      <c r="F145" s="33"/>
      <c r="G145" s="28"/>
      <c r="H145" s="34"/>
      <c r="I145" s="35"/>
    </row>
    <row r="146" spans="1:9" s="1" customFormat="1" ht="15.75" customHeight="1">
      <c r="A146" s="36">
        <f>A143+1</f>
        <v>78</v>
      </c>
      <c r="B146" s="37" t="s">
        <v>203</v>
      </c>
      <c r="C146" s="38" t="s">
        <v>204</v>
      </c>
      <c r="D146" s="39" t="s">
        <v>53</v>
      </c>
      <c r="E146" s="63">
        <v>1</v>
      </c>
      <c r="F146" s="133"/>
      <c r="G146" s="132">
        <f>E146*F146</f>
        <v>0</v>
      </c>
      <c r="H146" s="41">
        <v>0.00382</v>
      </c>
      <c r="I146" s="42">
        <f>E146*H146</f>
        <v>0.00382</v>
      </c>
    </row>
    <row r="147" spans="1:9" s="19" customFormat="1" ht="12" thickBot="1">
      <c r="A147" s="44"/>
      <c r="B147" s="46">
        <v>734</v>
      </c>
      <c r="C147" s="47" t="s">
        <v>205</v>
      </c>
      <c r="D147" s="45"/>
      <c r="E147" s="45"/>
      <c r="F147" s="48"/>
      <c r="G147" s="64">
        <f>SUM(G146:G146)</f>
        <v>0</v>
      </c>
      <c r="H147" s="49"/>
      <c r="I147" s="50">
        <f>SUM(I146:I146)</f>
        <v>0.00382</v>
      </c>
    </row>
    <row r="148" spans="1:9" ht="13.5" thickBot="1">
      <c r="A148" s="65"/>
      <c r="B148" s="65"/>
      <c r="C148" s="65"/>
      <c r="D148" s="65"/>
      <c r="E148" s="65"/>
      <c r="F148" s="65"/>
      <c r="G148" s="65"/>
      <c r="H148" s="65"/>
      <c r="I148" s="65"/>
    </row>
    <row r="149" spans="1:9" s="1" customFormat="1" ht="9.75" customHeight="1" thickTop="1">
      <c r="A149" s="5" t="s">
        <v>5</v>
      </c>
      <c r="B149" s="237" t="s">
        <v>9</v>
      </c>
      <c r="C149" s="237" t="s">
        <v>11</v>
      </c>
      <c r="D149" s="237" t="s">
        <v>13</v>
      </c>
      <c r="E149" s="237" t="s">
        <v>15</v>
      </c>
      <c r="F149" s="238" t="s">
        <v>17</v>
      </c>
      <c r="G149" s="239"/>
      <c r="H149" s="240" t="s">
        <v>22</v>
      </c>
      <c r="I149" s="241"/>
    </row>
    <row r="150" spans="1:9" s="1" customFormat="1" ht="9.75" customHeight="1">
      <c r="A150" s="6" t="s">
        <v>6</v>
      </c>
      <c r="B150" s="148"/>
      <c r="C150" s="148"/>
      <c r="D150" s="148"/>
      <c r="E150" s="148"/>
      <c r="F150" s="204"/>
      <c r="G150" s="135"/>
      <c r="H150" s="148"/>
      <c r="I150" s="242"/>
    </row>
    <row r="151" spans="1:9" s="1" customFormat="1" ht="9.75" customHeight="1">
      <c r="A151" s="6" t="s">
        <v>7</v>
      </c>
      <c r="B151" s="148"/>
      <c r="C151" s="148"/>
      <c r="D151" s="148"/>
      <c r="E151" s="148"/>
      <c r="F151" s="10" t="s">
        <v>18</v>
      </c>
      <c r="G151" s="12" t="s">
        <v>20</v>
      </c>
      <c r="H151" s="14" t="s">
        <v>18</v>
      </c>
      <c r="I151" s="16" t="s">
        <v>20</v>
      </c>
    </row>
    <row r="152" spans="1:9" s="1" customFormat="1" ht="9.75" customHeight="1" thickBot="1">
      <c r="A152" s="7" t="s">
        <v>8</v>
      </c>
      <c r="B152" s="8" t="s">
        <v>10</v>
      </c>
      <c r="C152" s="8" t="s">
        <v>12</v>
      </c>
      <c r="D152" s="8" t="s">
        <v>14</v>
      </c>
      <c r="E152" s="8" t="s">
        <v>16</v>
      </c>
      <c r="F152" s="11" t="s">
        <v>19</v>
      </c>
      <c r="G152" s="13" t="s">
        <v>21</v>
      </c>
      <c r="H152" s="15" t="s">
        <v>23</v>
      </c>
      <c r="I152" s="17" t="s">
        <v>24</v>
      </c>
    </row>
    <row r="153" spans="1:9" s="19" customFormat="1" ht="12" thickTop="1">
      <c r="A153" s="21"/>
      <c r="B153" s="20"/>
      <c r="C153" s="22" t="s">
        <v>206</v>
      </c>
      <c r="D153" s="20"/>
      <c r="E153" s="20"/>
      <c r="F153" s="23"/>
      <c r="H153" s="24"/>
      <c r="I153" s="25"/>
    </row>
    <row r="154" spans="1:9" s="19" customFormat="1" ht="16.5" customHeight="1">
      <c r="A154" s="30"/>
      <c r="B154" s="31" t="s">
        <v>207</v>
      </c>
      <c r="C154" s="32" t="s">
        <v>208</v>
      </c>
      <c r="D154" s="29"/>
      <c r="E154" s="29"/>
      <c r="F154" s="33"/>
      <c r="G154" s="28"/>
      <c r="H154" s="34"/>
      <c r="I154" s="35"/>
    </row>
    <row r="155" spans="1:9" s="1" customFormat="1" ht="15" customHeight="1">
      <c r="A155" s="36">
        <f>A146+1</f>
        <v>79</v>
      </c>
      <c r="B155" s="37" t="s">
        <v>209</v>
      </c>
      <c r="C155" s="38" t="s">
        <v>210</v>
      </c>
      <c r="D155" s="39" t="s">
        <v>53</v>
      </c>
      <c r="E155" s="63">
        <v>1</v>
      </c>
      <c r="F155" s="133"/>
      <c r="G155" s="132">
        <f>E155*F155</f>
        <v>0</v>
      </c>
      <c r="H155" s="41">
        <v>0</v>
      </c>
      <c r="I155" s="42">
        <f>E155*H155</f>
        <v>0</v>
      </c>
    </row>
    <row r="156" spans="1:9" s="19" customFormat="1" ht="15" customHeight="1" thickBot="1">
      <c r="A156" s="44"/>
      <c r="B156" s="46" t="s">
        <v>211</v>
      </c>
      <c r="C156" s="47" t="s">
        <v>212</v>
      </c>
      <c r="D156" s="45"/>
      <c r="E156" s="45"/>
      <c r="F156" s="48"/>
      <c r="G156" s="64">
        <f>SUM(G155:G155)</f>
        <v>0</v>
      </c>
      <c r="H156" s="49"/>
      <c r="I156" s="50">
        <f>SUM(I155:I155)</f>
        <v>0</v>
      </c>
    </row>
    <row r="157" spans="1:9" ht="13.5" thickBot="1">
      <c r="A157" s="65"/>
      <c r="B157" s="65"/>
      <c r="C157" s="65"/>
      <c r="D157" s="65"/>
      <c r="E157" s="65"/>
      <c r="F157" s="65"/>
      <c r="G157" s="65"/>
      <c r="H157" s="65"/>
      <c r="I157" s="65"/>
    </row>
    <row r="158" spans="1:9" s="19" customFormat="1" ht="13.5" thickBot="1">
      <c r="A158" s="68"/>
      <c r="B158" s="69"/>
      <c r="C158" s="71" t="s">
        <v>213</v>
      </c>
      <c r="D158" s="70"/>
      <c r="E158" s="70"/>
      <c r="F158" s="70"/>
      <c r="G158" s="70"/>
      <c r="H158" s="236">
        <f>'KRYCÍ LIST'!E19</f>
        <v>0</v>
      </c>
      <c r="I158" s="173"/>
    </row>
  </sheetData>
  <sheetProtection password="CC3D" sheet="1" objects="1" scenarios="1"/>
  <mergeCells count="53">
    <mergeCell ref="A4:I4"/>
    <mergeCell ref="B6:B8"/>
    <mergeCell ref="C6:C8"/>
    <mergeCell ref="D6:D8"/>
    <mergeCell ref="E6:E8"/>
    <mergeCell ref="F6:G7"/>
    <mergeCell ref="H6:I7"/>
    <mergeCell ref="C55:I55"/>
    <mergeCell ref="C17:I17"/>
    <mergeCell ref="C21:I21"/>
    <mergeCell ref="C23:I23"/>
    <mergeCell ref="C28:I28"/>
    <mergeCell ref="C30:I30"/>
    <mergeCell ref="C32:I32"/>
    <mergeCell ref="C35:I35"/>
    <mergeCell ref="C39:I39"/>
    <mergeCell ref="C41:I41"/>
    <mergeCell ref="C43:I43"/>
    <mergeCell ref="C45:I45"/>
    <mergeCell ref="C107:I107"/>
    <mergeCell ref="C69:I69"/>
    <mergeCell ref="C71:I71"/>
    <mergeCell ref="C74:I74"/>
    <mergeCell ref="C78:I78"/>
    <mergeCell ref="C82:I82"/>
    <mergeCell ref="C87:I87"/>
    <mergeCell ref="C91:I91"/>
    <mergeCell ref="C93:I93"/>
    <mergeCell ref="C97:I97"/>
    <mergeCell ref="C99:I99"/>
    <mergeCell ref="C103:I103"/>
    <mergeCell ref="C109:I109"/>
    <mergeCell ref="C113:I113"/>
    <mergeCell ref="B116:B118"/>
    <mergeCell ref="C116:C118"/>
    <mergeCell ref="D116:D118"/>
    <mergeCell ref="E116:E118"/>
    <mergeCell ref="F116:G117"/>
    <mergeCell ref="H116:I117"/>
    <mergeCell ref="C125:I125"/>
    <mergeCell ref="B128:B130"/>
    <mergeCell ref="C128:C130"/>
    <mergeCell ref="D128:D130"/>
    <mergeCell ref="E128:E130"/>
    <mergeCell ref="F128:G129"/>
    <mergeCell ref="H128:I129"/>
    <mergeCell ref="H158:I158"/>
    <mergeCell ref="B149:B151"/>
    <mergeCell ref="C149:C151"/>
    <mergeCell ref="D149:D151"/>
    <mergeCell ref="E149:E151"/>
    <mergeCell ref="F149:G150"/>
    <mergeCell ref="H149:I150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2018-07-23T22:18:17Z</dcterms:created>
  <dcterms:modified xsi:type="dcterms:W3CDTF">2018-07-24T16:04:10Z</dcterms:modified>
  <cp:category/>
  <cp:version/>
  <cp:contentType/>
  <cp:contentStatus/>
</cp:coreProperties>
</file>