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5"/>
  </bookViews>
  <sheets>
    <sheet name="ÚVOD" sheetId="1" r:id="rId1"/>
    <sheet name="SOUHRNNÝ LIST STAVBY" sheetId="2" r:id="rId2"/>
    <sheet name="REKAPITULACE OBJEKTŮ STAVBY" sheetId="3" r:id="rId3"/>
    <sheet name="KRYCÍ LIST" sheetId="4" r:id="rId4"/>
    <sheet name="REKAPITULACE" sheetId="5" r:id="rId5"/>
    <sheet name="ROZPOČET" sheetId="6" r:id="rId6"/>
  </sheets>
  <definedNames/>
  <calcPr calcId="145621"/>
</workbook>
</file>

<file path=xl/sharedStrings.xml><?xml version="1.0" encoding="utf-8"?>
<sst xmlns="http://schemas.openxmlformats.org/spreadsheetml/2006/main" count="649" uniqueCount="334">
  <si>
    <t>Stavba :  - Demolice objektu na p.č. 423, k. ú. Klíše</t>
  </si>
  <si>
    <t>Cenová úroveň : 2018/I</t>
  </si>
  <si>
    <t>Objekt : SO-01 - hala</t>
  </si>
  <si>
    <t>Datum zpracování : 05/2018</t>
  </si>
  <si>
    <t>SOUPIS PRACÍ S VÝKAZEM VÝMĚR</t>
  </si>
  <si>
    <t>Poř.</t>
  </si>
  <si>
    <t>čís.</t>
  </si>
  <si>
    <t>pol.</t>
  </si>
  <si>
    <t>1.</t>
  </si>
  <si>
    <t>Kód položky</t>
  </si>
  <si>
    <t>2.</t>
  </si>
  <si>
    <t>Název položky</t>
  </si>
  <si>
    <t>3.</t>
  </si>
  <si>
    <t>M.J.</t>
  </si>
  <si>
    <t>4.</t>
  </si>
  <si>
    <t>Množství</t>
  </si>
  <si>
    <t>5.</t>
  </si>
  <si>
    <t>CENA</t>
  </si>
  <si>
    <t>jednotková</t>
  </si>
  <si>
    <t>6.</t>
  </si>
  <si>
    <t>celková</t>
  </si>
  <si>
    <t>7.</t>
  </si>
  <si>
    <t>HMOTNOST</t>
  </si>
  <si>
    <t>8.</t>
  </si>
  <si>
    <t>9.</t>
  </si>
  <si>
    <t>HSV:</t>
  </si>
  <si>
    <t>oddíl 1</t>
  </si>
  <si>
    <t>Zemní práce:</t>
  </si>
  <si>
    <t>O-17410-0</t>
  </si>
  <si>
    <t>ZASYP SE ZHUTNENIM (rýhy po odbouraných základových pasech a patkách)</t>
  </si>
  <si>
    <t>M3</t>
  </si>
  <si>
    <t>Y-180-0</t>
  </si>
  <si>
    <t xml:space="preserve">UPRAVY PLANE VYROVNANIM (srovnání povrchu po odtěžení pevných součástí stavby) </t>
  </si>
  <si>
    <t>M2</t>
  </si>
  <si>
    <t>ZEMNÍ PRÁCE CELKEM</t>
  </si>
  <si>
    <t>oddíl 4</t>
  </si>
  <si>
    <t>Vodorovné konstrukce:</t>
  </si>
  <si>
    <t>O-46454-0</t>
  </si>
  <si>
    <t xml:space="preserve">POHOZ ZE STERKODRTI (volný pohoz kamenivem 16-32 tl. 80 mm, položka zahrnuje materiál i práci) </t>
  </si>
  <si>
    <t>množství =</t>
  </si>
  <si>
    <t>1874,2*0,080</t>
  </si>
  <si>
    <t>VODOROVNÉ KONSTRUKCE CELKEM</t>
  </si>
  <si>
    <t>oddíl 9</t>
  </si>
  <si>
    <t>Ostatní konstrukce a práce:</t>
  </si>
  <si>
    <t>H-59312003-1</t>
  </si>
  <si>
    <t>NOVÉ OPLOCENÍ TENISOVÝCH KURTŮ - BETONOVÉ PATKY ZAKLADOVE PP 20x20CM HLOUBKA 80CM PRO OCELOVÉ SLOUPKY OPLOCENÍ (40 KS)</t>
  </si>
  <si>
    <t>M</t>
  </si>
  <si>
    <t>40*0,8</t>
  </si>
  <si>
    <t>M-460080001-0</t>
  </si>
  <si>
    <t>NOVÉ OPLOCENÍ TENISOVÝCH KURTŮ - BETON DO ZÁKLADOVÝCH PATEK SLOUPKŮ (40 KS)</t>
  </si>
  <si>
    <t>0,2*0,2*0,8*40</t>
  </si>
  <si>
    <t>H-59231399-1</t>
  </si>
  <si>
    <t>NOVÉ OPLOCENÍ TENISOVÝCH KURTŮ - SLOUPEK PLOTOVÝ TENIS PRŮMĚR 60 MM, VÝŠKA 4000MM</t>
  </si>
  <si>
    <t>KS</t>
  </si>
  <si>
    <t>O-33817-0</t>
  </si>
  <si>
    <t>OSAZENI PLOT SLOUPKU OCELOVYCH</t>
  </si>
  <si>
    <t>H-59231210-1</t>
  </si>
  <si>
    <t>NOVÉ OPLOCENÍ TENISOVÝCH KURTŮ - VZPERA PLOTOVÁ PRŮMĚR 48 MM, VÝŠKA 4000MM</t>
  </si>
  <si>
    <t>H-31486610-1</t>
  </si>
  <si>
    <t>NOVÉ OPLOCENÍ TENISOVÝCH KURTŮ - DRAT NAPINACI K PLETIVU PVC D 3,4MM</t>
  </si>
  <si>
    <t>3*100</t>
  </si>
  <si>
    <t>C-767912150-0</t>
  </si>
  <si>
    <t>NOVÉ OPLOCENÍ TENISOVÝCH KURTŮ - MTZ DRAT NAPINACI 15ST</t>
  </si>
  <si>
    <t>H-31327425-1</t>
  </si>
  <si>
    <t>NOVÉ OPLOCENÍ TENISOVÝCH KURTŮ - PLETIVO 4HRANNÉ ZN+PVC DRÁT 2,5 60x60 V 1500MM</t>
  </si>
  <si>
    <t>2*100</t>
  </si>
  <si>
    <t>C-767911240-0</t>
  </si>
  <si>
    <t>NOVÉ OPLOCENÍ TENISOVÝCH KURTŮ - MONTÁŽ OPLOCENÍ STR PLETIVO + NAPÍNACÍ DRÁT VÝŠKY DO 400CM</t>
  </si>
  <si>
    <t>C-767912260-0</t>
  </si>
  <si>
    <t>NOVÉ OPLOCENÍ TENISOVÝCH KURTŮ - MTZ OPLOC PRIHACKOVÁNÍ PLETIVA K DRATU 15ST</t>
  </si>
  <si>
    <t>OSTATNÍ KONSTRUKCE A PRÁCE CELKEM</t>
  </si>
  <si>
    <t>oddíl 96</t>
  </si>
  <si>
    <t>Bourání konstrukcí:</t>
  </si>
  <si>
    <t>C-962023491-0</t>
  </si>
  <si>
    <t>BOURANI ZDIVO NADZAKL SMISENE MC (podezdívka v. 1,7 m)</t>
  </si>
  <si>
    <t>24,85+24,85+10,302+10,302</t>
  </si>
  <si>
    <t>C-979083115-0</t>
  </si>
  <si>
    <t>VODOR PREMIST SUTI SKLADKA 4000M (suť z podezdívky v. 1700 mm)</t>
  </si>
  <si>
    <t>T</t>
  </si>
  <si>
    <t>((5350,31343) + (2,840) + (0,0005 + 1,000 + 0,0038))</t>
  </si>
  <si>
    <t>O-97910-0</t>
  </si>
  <si>
    <t>ULOZENI SUTI NA SKLADKU</t>
  </si>
  <si>
    <t>C-979081131-0</t>
  </si>
  <si>
    <t>SKLADKOVNE TRIDENA SUT [BET-CI-KERAM]</t>
  </si>
  <si>
    <t>C-981011112-0</t>
  </si>
  <si>
    <t>DEMOLICE BUD POST ROZ DREV 2STR OBITE (hala nad cihelnou podezdívkou bez krovu a střešního pláště)</t>
  </si>
  <si>
    <t>M3OP</t>
  </si>
  <si>
    <t>VODOR PREMIST SUTI SKLADKA 4000M (dřevěné desky obvodových stěn tl0.90 mm bez izolace)  92m3 x 500kg/m3=46000kg</t>
  </si>
  <si>
    <t>VODOR PREMIST SUTI SKLADKA 4000M (manipulace s azbestem)</t>
  </si>
  <si>
    <t>Y-905-10</t>
  </si>
  <si>
    <t>OSTATNI NAKLADY (manipulace s azbestem - tento odpad musí být při předání na skládku neprodyšně zabalen a označen, že obsahuje azbest - oznámení a projednání s hygienickou stanicí expozice zaměstnanců azbestem, jednorázové ochranné pomůcky a jejich likvidace)</t>
  </si>
  <si>
    <t>VODOR PREMIST SUTI SKLADKA 4000M (tepelná minerální izolace tl. 100 mm)0,1 x50kg/m3= 5100kg</t>
  </si>
  <si>
    <t>C-979081143-0</t>
  </si>
  <si>
    <t>SKLADKOVNE STAVEBNI DREVO (stěny haly bez krovu a po odečtení azbestu)</t>
  </si>
  <si>
    <t>C-979081133-0</t>
  </si>
  <si>
    <t>SKLADKOVNE NEBEZPECNY ODPAD (azbestové desky tl. 100 mm)</t>
  </si>
  <si>
    <t>C-979081146-0</t>
  </si>
  <si>
    <t>SKLADKOVNE MINERALNI VATA</t>
  </si>
  <si>
    <t>ULOZENI SUTI NA SKLADKU vybourané stěny z dřevěných desek a azbestových desek včetně izolace)</t>
  </si>
  <si>
    <t>46+15,4+5,1</t>
  </si>
  <si>
    <t>DEMOLICE BUD POST ROZ DREV 2STR OBITE (krov a střešní plášť)</t>
  </si>
  <si>
    <t xml:space="preserve">VODOR PREMIST SUTI SKLADKA 4000M - plocha štítu shodné skladby jako obvodové stěny 43,3m2 x 2 = 86,6m2 (dřevěné desky tl0. 90 mm) x 500kg/m3 </t>
  </si>
  <si>
    <t>VODOR PREMIST SUTI SKLADKA 4000M (azbestové desky tl. 10 mm v ploše obou štítů 86,2m2, objemová hmotnost 1400kg/m3 )</t>
  </si>
  <si>
    <t xml:space="preserve">VODOR PREMIST SUTI SKLADKA 4000M (minerální vata ve štítech tl. 100mm, plocha 86,6 m2, objemová hmotnost 50kg/m3) </t>
  </si>
  <si>
    <t>ULOZENI SUTI NA SKLADKU materiál z obou štítů - dřevo + azbestové desky + minerální vata</t>
  </si>
  <si>
    <t>SKLADKOVNE STAVEBNI DREVO (dřevěná konstrukce obou štítů, plocha 86,6m a tl. 0,09m)</t>
  </si>
  <si>
    <t xml:space="preserve">SKLADKOVNE NEBEZPECNY ODPAD (azbestové desky v obou štítech v ploše 86,6m2 a tl. 0,01m) </t>
  </si>
  <si>
    <t>SKLADKOVNE MINERALNI VATA (tepelná izolace v obou štítech v ploše 86,6m2 a tl. 100mm)</t>
  </si>
  <si>
    <t>VODOR PREMIST SUTI SKLADKA 4000M materiál z konstrukce střechy - dřevo - plocha 1633,72 m2 -tl. 0,1 m - objemová hmotnost 500kg/m3</t>
  </si>
  <si>
    <t>SKLADKOVNE STAVEBNI DREVO (materiál z konstrukce střechy - dřevo)plocha střechy 1633,72 m2, tl0. 0,1 m - objemová hmotnost 500kg/m3</t>
  </si>
  <si>
    <t>VODOR PREMIST SUTI SKLADKA 4000M (tepelná izolace polystyren tl. 100mm - plocha 1633,72m2</t>
  </si>
  <si>
    <t>O-97918-0</t>
  </si>
  <si>
    <t>SKLADKOVNE IZOLANTY (polystyren z plochy střechy</t>
  </si>
  <si>
    <t>VODOR PREMIST SUTI SKLADKA 4000M (střešní krytina - lepenka 2 vrstvy) plocha 1633m2 - plošná hmotnost jedné vrstvy 1000g/m2</t>
  </si>
  <si>
    <t>1633*2*1*0,001</t>
  </si>
  <si>
    <t>C-979081136-0</t>
  </si>
  <si>
    <t>SKLADKOVNE ASFALT A ZIVICE (střešní krytina - lepenka 2 vrstvy)</t>
  </si>
  <si>
    <t xml:space="preserve">ULOZENI SUTI NA SKLADKU materiál střechy (dřevo + tepelná izolace polystyren + živičné pásy) </t>
  </si>
  <si>
    <t>81,686+4,89+3,266</t>
  </si>
  <si>
    <t>VODOR PREMIST SUTI SKLADKA 4000M dřevěné příhradové rámy - (1 rám = 2,413 m3 dřeva) celkem 8 ks, dřevěné vzpěry ocelových rámů ( 1 vzpěra = 0,483 m3 dřeva) celkem 12 ks0, objemová hmotnost 500 kg/m3</t>
  </si>
  <si>
    <t>(19,304*500*0,001) + (5,796*500*0,001)</t>
  </si>
  <si>
    <t>ULOZENI SUTI NA SKLADKU (dřevěné rámy</t>
  </si>
  <si>
    <t>SKLADKOVNE STAVEBNI DREVO (dřevěné rámy)</t>
  </si>
  <si>
    <t>O-98119-0</t>
  </si>
  <si>
    <t>DEMOLICE OCELOVYCH KONSTRUKCI (ocelový rám 6 ks a ztužidlo 4 ks)</t>
  </si>
  <si>
    <t>9,515 + 1,178</t>
  </si>
  <si>
    <t>O-97912-0</t>
  </si>
  <si>
    <t>SKLADKOVNE OSTATNI STAVEBNI ODPAD (ocelové rámy)</t>
  </si>
  <si>
    <t>Y-980-3</t>
  </si>
  <si>
    <t>DEMOLICE STAVEBNICH OBJEKTU (zděná přístavba a zděná jednopodlažní vestavba šaten a WC, dřevoocelová dvoupodlažní vestavba šaten, kanceláří a WC)                                                      POZNÁMKA: Dodatečně proveden odpočet již zdemolované dvoupodlažní dřevoocelové vestavby kanceláří - demolice provedena posledním nájemcem!</t>
  </si>
  <si>
    <t>858,62+253,83+634,82-634,82</t>
  </si>
  <si>
    <t>VODOR PREMIST SUTI SKLADKA 4000M (zděná přístavba a zděná jednopodlažní vestavba šaten a WC, na místě ponechaná suť dřevoocelové dvoupodlažní vestavby šaten, kanceláří a WC + ponechaná suť po odstranění squashových boxů (30t))</t>
  </si>
  <si>
    <t>485,74+30</t>
  </si>
  <si>
    <t>C-979081132-0</t>
  </si>
  <si>
    <t>SKLADKOVNE SMISENY STAVEBNI ODPAD (zděná přístavba a zděná jednopodlažní vestavba šaten a WC, na místě ponechaná suť dřevoocelové dvoupodlažní vestavby šaten, kanceláří a WC + ponechaná suť po odstranění squashových boxů (30t))</t>
  </si>
  <si>
    <t>ULOZENI SUTI NA SKLADKU (zděná přístavba a zděná jednopodlažní vestavba šaten a WC, na místě ponechaná suť dřevoocelové dvoupodlažní vestavby šaten, kanceláří a WC + ponechaná suť po odstranění squashových boxů (30t))</t>
  </si>
  <si>
    <t>VODOR PREMIST SUTI SKLADKA 4000M (zdivo požární dělící stěny tl. 30 cm, objem zdiva 47,47 m3, objemová hmotnost 1,7 t/m3)</t>
  </si>
  <si>
    <t>47,47*1,7</t>
  </si>
  <si>
    <t>ULOZENI SUTI NA SKLADKU (zdivo z požární dělící stěny)</t>
  </si>
  <si>
    <t>SKLADKOVNE TRIDENA SUT [BET-CI-KERAM] (zdivo z požární dělící stěny)</t>
  </si>
  <si>
    <t>O-96504-0</t>
  </si>
  <si>
    <t>BOURANI PODKLADU BETONOVYCH (betonová podlaha v celé ploše haly i přístavby a vstupu do objektu)</t>
  </si>
  <si>
    <t>(1595,8+26,18+239,68+12,54)*0,15</t>
  </si>
  <si>
    <t>VODOR PREMIST SUTI SKLADKA 4000M (materiál betonových podlah)</t>
  </si>
  <si>
    <t>281,130*2,041</t>
  </si>
  <si>
    <t>ULOZENI SUTI NA SKLADKU (materiál betonových podlah)</t>
  </si>
  <si>
    <t>SKLADKOVNE TRIDENA SUT [BET-CI-KERAM](materiál vybouraných podlah)</t>
  </si>
  <si>
    <t>O-96509-0</t>
  </si>
  <si>
    <t>ODSTRANENI PODLAHOVYCH NASYPU</t>
  </si>
  <si>
    <t>(1595,8+26,18+239,68+12,54)*0,48</t>
  </si>
  <si>
    <t>VODOR PREMIST SUTI SKLADKA 4000M (materiál podlahových násypů)1,5 t/m3</t>
  </si>
  <si>
    <t>899,616*1,5</t>
  </si>
  <si>
    <t>ULOZENI SUTI NA SKLADKU (materiál podlahových násypů)</t>
  </si>
  <si>
    <t>C-979081152-0</t>
  </si>
  <si>
    <t>SKLADKOVNE STAV SUT ZNECISTENA Z 10% (materiál zásypů)</t>
  </si>
  <si>
    <t>VODOR PREMIST SUTI SKLADKA 4000M (schody před objektem)</t>
  </si>
  <si>
    <t>2,892*2,5</t>
  </si>
  <si>
    <t>ULOZENI SUTI NA SKLADKU (schody před objektem)</t>
  </si>
  <si>
    <t>SKLADKOVNE TRIDENA SUT [BET-CI-KERAM](schody před objektem)</t>
  </si>
  <si>
    <t>C-961044111-0</t>
  </si>
  <si>
    <t>BOURANI ZAKLADU BETON PROSTY (základové pasy haly MIMO PASU POD VEDENÍM HORKOVODU (!), základové pasy pod přístavbou, základové patky pod ocelovými rámy)</t>
  </si>
  <si>
    <t>146,51+27</t>
  </si>
  <si>
    <t>VODOR PREMIST SUTI SKLADKA 4000M (materiál základových pasů a základových patek, 2,3t/m3)</t>
  </si>
  <si>
    <t>173,510*2,3</t>
  </si>
  <si>
    <t>ULOZENI SUTI NA SKLADKU (materiál základových pasů a základových patek, 2,3t/m3)</t>
  </si>
  <si>
    <t>SKLADKOVNE TRIDENA SUT [BET-CI-KERAM](materiál základových pasů a základových patek, 2,3t/m3)</t>
  </si>
  <si>
    <t>H-58345363-1</t>
  </si>
  <si>
    <t>STERKODRTE 0-125MM Z (materiál pro zhutněný zásyp vybouraných základových pasů a patek, 1,6t/m3 volně sypaného kameniva, zhutnění 1,25 nás. objemu)</t>
  </si>
  <si>
    <t>173,51*1,6*1,25</t>
  </si>
  <si>
    <t>BOURÁNÍ KONSTRUKCÍ CELKEM</t>
  </si>
  <si>
    <t>PSV:</t>
  </si>
  <si>
    <t>oddíl 767</t>
  </si>
  <si>
    <t>Kovové doplňkové konstrukce:</t>
  </si>
  <si>
    <t>O-76791-0</t>
  </si>
  <si>
    <t>DOČASNÉ MOBILNÍ OPLOCENÍ STAVENIŠTĚ V LINII BEZPEČNOSTNÍHO KORIDORU MIMO PŮDORYS STAVEB) 200 mb MONTÁŽ OPLOCENI</t>
  </si>
  <si>
    <t>C-767914830-0</t>
  </si>
  <si>
    <t>DOČASNÉ MOBILNÍ OPLOCENÍ STAVENIŠTĚ V LINII BEZPEČNOSTNÍHO KORIDORU MIMO PŮDORYS STAVEB) 200 mb DMTZ OPLOCENI OCELOVÉ VÝŠKA DO 200CM</t>
  </si>
  <si>
    <t>O-99767-0</t>
  </si>
  <si>
    <t>DOČASNÉ MOBILNÍ OPLOCENÍ STAVENIŠTĚ V LINII BEZPEČNOSTNÍHO KORIDORU MIMO PŮDORYS STAVEB) 200 mb PRESUN HMOT KONSTR KOVOVE DOPLNKOVE</t>
  </si>
  <si>
    <t>2*200*0,0142</t>
  </si>
  <si>
    <t>KOVOVÉ DOPLŇKOVÉ KONSTRUKCE CELKEM</t>
  </si>
  <si>
    <t>INSTALACE:</t>
  </si>
  <si>
    <t>oddíl 721</t>
  </si>
  <si>
    <t>Kanalizace vnitřní:</t>
  </si>
  <si>
    <t>O-72110-0</t>
  </si>
  <si>
    <t>ZASLEPENÍ KANALIZACNIHO POTRUBI</t>
  </si>
  <si>
    <t>KANALIZACE VNITŘNÍ CELKEM</t>
  </si>
  <si>
    <t>oddíl 722</t>
  </si>
  <si>
    <t>Vodovod vnitřní:</t>
  </si>
  <si>
    <t>O-72219-0</t>
  </si>
  <si>
    <t xml:space="preserve">ZASLEPENÍ PRIPOJKA VODOVODNI </t>
  </si>
  <si>
    <t>SOUB</t>
  </si>
  <si>
    <t>VODOVOD VNITŘNÍ CELKEM</t>
  </si>
  <si>
    <t>oddíl 723</t>
  </si>
  <si>
    <t>Plynovod vnitřní:</t>
  </si>
  <si>
    <t>O-72341-0</t>
  </si>
  <si>
    <t>PLYNOVÁ PŘÍPOJKA DO PILÍŘE PRO HUP - PILÍŘ HUP SOUP PLYN S 14 111-606</t>
  </si>
  <si>
    <t>PLYNOVOD VNITŘNÍ CELKEM</t>
  </si>
  <si>
    <t>oddíl 732</t>
  </si>
  <si>
    <t>Strojovny ÚT:</t>
  </si>
  <si>
    <t>O-73220-0</t>
  </si>
  <si>
    <t>ODPOJENÍ VÝMĚNÍKU, HORKOVODU</t>
  </si>
  <si>
    <t>STROJOVNY ÚT CELKEM</t>
  </si>
  <si>
    <t>oddíl 734</t>
  </si>
  <si>
    <t>Armatury ÚT:</t>
  </si>
  <si>
    <t>O-73430-0</t>
  </si>
  <si>
    <t>DMTZ ARMATURY HORKOVODNI</t>
  </si>
  <si>
    <t>ARMATURY ÚT CELKEM</t>
  </si>
  <si>
    <t>MONTÁŽNÍ PRÁCE:</t>
  </si>
  <si>
    <t>oddíl M22</t>
  </si>
  <si>
    <t>Montáže slaboproud:</t>
  </si>
  <si>
    <t>M-220040321-0</t>
  </si>
  <si>
    <t>ODPOJENÍ KABELU CYKY V PONECHANÉM ELEKTROROZVADĚČI</t>
  </si>
  <si>
    <t>M22</t>
  </si>
  <si>
    <t>MONTÁŽE SLABOPROUD CELKEM</t>
  </si>
  <si>
    <t>Základní rozpočtové náklady stavebního objektu celkem (bez DPH) :</t>
  </si>
  <si>
    <t>REKAPITULACE ROZPOČTU</t>
  </si>
  <si>
    <t>Oddíl</t>
  </si>
  <si>
    <t>Název oddílu / řemeslného oboru</t>
  </si>
  <si>
    <t>BEZ DPH</t>
  </si>
  <si>
    <t>Zemní práce</t>
  </si>
  <si>
    <t>Vodorovné konstrukce</t>
  </si>
  <si>
    <t>Ostatní konstrukce a práce</t>
  </si>
  <si>
    <t>Bourání konstrukcí</t>
  </si>
  <si>
    <t>HSV CELKEM</t>
  </si>
  <si>
    <t>Kovové doplňkové konstrukce</t>
  </si>
  <si>
    <t>PSV CELKEM</t>
  </si>
  <si>
    <t>Zdravotně technické instalace</t>
  </si>
  <si>
    <t>Ústřední vytápění</t>
  </si>
  <si>
    <t>INSTALACE CELKEM</t>
  </si>
  <si>
    <t>Montáže slaboproud</t>
  </si>
  <si>
    <t>MONTÁŽNÍ PRÁCE CELKEM</t>
  </si>
  <si>
    <t>Základní rozpočtové náklady stavebního objektu celkem</t>
  </si>
  <si>
    <t>KRYCÍ LIST ROZPOČTU</t>
  </si>
  <si>
    <t>Kód objektu:</t>
  </si>
  <si>
    <t>Název objektu:</t>
  </si>
  <si>
    <t>JKSO:</t>
  </si>
  <si>
    <t>Cenová úroveň:</t>
  </si>
  <si>
    <t>SO-01</t>
  </si>
  <si>
    <t>hala</t>
  </si>
  <si>
    <t/>
  </si>
  <si>
    <t>2018/I</t>
  </si>
  <si>
    <t>Kód stavby:</t>
  </si>
  <si>
    <t>Název stavby:</t>
  </si>
  <si>
    <t>SKP:</t>
  </si>
  <si>
    <t>Účelová M.J:</t>
  </si>
  <si>
    <t>Demolice objektu na p.č. 423, k. ú. Klíše</t>
  </si>
  <si>
    <t>Projektant:</t>
  </si>
  <si>
    <t>Ing. Jaroslav Talacko</t>
  </si>
  <si>
    <t>Počet účel. měrných jednotek:</t>
  </si>
  <si>
    <t>Objednatel:</t>
  </si>
  <si>
    <t>Statutární město Ústí nad Labem</t>
  </si>
  <si>
    <t>Náklady na měrnou jednotku:</t>
  </si>
  <si>
    <t>Počet listů:</t>
  </si>
  <si>
    <t>Zakázkové čís.:</t>
  </si>
  <si>
    <t>Zpracovatel:</t>
  </si>
  <si>
    <t>Alexandra Talacková</t>
  </si>
  <si>
    <t>Zhotovitel:</t>
  </si>
  <si>
    <t>ROZPOČTOVÉ NÁKLADY</t>
  </si>
  <si>
    <t>Základní rozpočtové náklady (ZRN)</t>
  </si>
  <si>
    <t>Vedlejší rozpočtové náklady (VRN)</t>
  </si>
  <si>
    <t>Dodávka celkem</t>
  </si>
  <si>
    <t>Montáž celkem</t>
  </si>
  <si>
    <t>Z</t>
  </si>
  <si>
    <t>HSV celkem</t>
  </si>
  <si>
    <t>R</t>
  </si>
  <si>
    <t>PSV celkem</t>
  </si>
  <si>
    <t>N</t>
  </si>
  <si>
    <t>Instalace</t>
  </si>
  <si>
    <t>:</t>
  </si>
  <si>
    <t>Montáže</t>
  </si>
  <si>
    <t>ZRN celkem</t>
  </si>
  <si>
    <t>I: Projektové práce</t>
  </si>
  <si>
    <t>II: Technologie</t>
  </si>
  <si>
    <t>VII: Mobiliář</t>
  </si>
  <si>
    <t>ZRN+I+II+VII</t>
  </si>
  <si>
    <t>Ztížené výrobní podmínky</t>
  </si>
  <si>
    <t>%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</si>
  <si>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</si>
  <si>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</si>
  <si>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</si>
  <si>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</si>
  <si>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</si>
  <si>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</t>
  </si>
  <si>
    <t>Ostatní VRN</t>
  </si>
  <si>
    <t>Rezerva</t>
  </si>
  <si>
    <t>Ostatní rozpočtové náklady (ORN)</t>
  </si>
  <si>
    <t>Doplňkové rozpočtové náklady (DRN)</t>
  </si>
  <si>
    <t>VRN celkem</t>
  </si>
  <si>
    <t>ORN celkem</t>
  </si>
  <si>
    <t>DRN celkem</t>
  </si>
  <si>
    <t>Náklady celkem</t>
  </si>
  <si>
    <t>Vypracoval</t>
  </si>
  <si>
    <t>Za zhotovitele</t>
  </si>
  <si>
    <t>Za objednatele</t>
  </si>
  <si>
    <t>Jméno:</t>
  </si>
  <si>
    <t>Datum:</t>
  </si>
  <si>
    <t>Podpis:</t>
  </si>
  <si>
    <t>Základ pro DPH</t>
  </si>
  <si>
    <t>%  činí :</t>
  </si>
  <si>
    <t>Kč</t>
  </si>
  <si>
    <t>DPH</t>
  </si>
  <si>
    <t>CENA ZA OBJEKT CELKEM VČETNĚ DPH:</t>
  </si>
  <si>
    <t>Poznámky:</t>
  </si>
  <si>
    <t>REKAPITULACE OBJEKTŮ STAVBY</t>
  </si>
  <si>
    <t xml:space="preserve">Kód stavby : </t>
  </si>
  <si>
    <t xml:space="preserve">Název stavby : </t>
  </si>
  <si>
    <t xml:space="preserve">Datum: </t>
  </si>
  <si>
    <t>Místo stavby:</t>
  </si>
  <si>
    <t>NÁKLADY ZA JEDNOTLIVÉ STAVEBNÍ OBJEKTY</t>
  </si>
  <si>
    <t>Kód objektu</t>
  </si>
  <si>
    <t>Název objektu</t>
  </si>
  <si>
    <t>JKSO</t>
  </si>
  <si>
    <t>Cena bez DPH (Kč)</t>
  </si>
  <si>
    <t>Cena s DPH (Kč)</t>
  </si>
  <si>
    <t>CENA ZA STAVBU CELKEM</t>
  </si>
  <si>
    <t>SOUHRNNÝ LIST STAVBY</t>
  </si>
  <si>
    <t xml:space="preserve">Místo stavby: </t>
  </si>
  <si>
    <t xml:space="preserve">Projektant : </t>
  </si>
  <si>
    <t xml:space="preserve">IČO : </t>
  </si>
  <si>
    <t xml:space="preserve">DIČ : </t>
  </si>
  <si>
    <t xml:space="preserve">Objednatel : </t>
  </si>
  <si>
    <t xml:space="preserve">Zpracovatel : </t>
  </si>
  <si>
    <t xml:space="preserve">Zhotovitel : </t>
  </si>
  <si>
    <t>Průzkumné, geodetické a projektové práce + Technologie + Mobiliář</t>
  </si>
  <si>
    <t>Cena bez DPH</t>
  </si>
  <si>
    <t>21% činí :</t>
  </si>
  <si>
    <t>15% činí :</t>
  </si>
  <si>
    <t>CENA CELKEM VČETNĚ DPH:</t>
  </si>
  <si>
    <t>Datum, razítko, podpis</t>
  </si>
  <si>
    <t>Celkový počet listů:</t>
  </si>
  <si>
    <t xml:space="preserve"> Demolice objektu na p.č. 423, k. ú. Klíše</t>
  </si>
  <si>
    <t>POLOŽKOVÝ VÝKAZ VÝMĚR STAVBY</t>
  </si>
  <si>
    <t>Stupeň projektové dokumentace: odstranění objektu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</si>
</sst>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indexed="8"/>
      <name val="Arial"/>
      <family val="2"/>
    </font>
    <font>
      <sz val="7"/>
      <color indexed="2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 style="thin"/>
      <bottom style="double"/>
    </border>
    <border>
      <left style="thin"/>
      <right/>
      <top style="thin"/>
      <bottom style="double"/>
    </border>
    <border>
      <left style="medium"/>
      <right/>
      <top/>
      <bottom/>
    </border>
    <border>
      <left style="medium"/>
      <right style="hair"/>
      <top style="thin"/>
      <bottom/>
    </border>
    <border>
      <left style="medium"/>
      <right style="hair"/>
      <top style="thin"/>
      <bottom style="double"/>
    </border>
    <border>
      <left/>
      <right/>
      <top style="thin"/>
      <bottom/>
    </border>
    <border>
      <left style="hair"/>
      <right/>
      <top style="thin"/>
      <bottom style="double"/>
    </border>
    <border>
      <left style="thin"/>
      <right style="hair"/>
      <top style="thin"/>
      <bottom/>
    </border>
    <border>
      <left style="thin"/>
      <right style="hair"/>
      <top style="thin"/>
      <bottom style="double"/>
    </border>
    <border>
      <left/>
      <right style="double"/>
      <top style="thin"/>
      <bottom/>
    </border>
    <border>
      <left style="hair"/>
      <right style="double"/>
      <top style="thin"/>
      <bottom style="double"/>
    </border>
    <border>
      <left style="thin"/>
      <right/>
      <top style="double"/>
      <bottom/>
    </border>
    <border>
      <left style="medium"/>
      <right/>
      <top style="double"/>
      <bottom/>
    </border>
    <border>
      <left style="medium"/>
      <right style="hair"/>
      <top style="double"/>
      <bottom/>
    </border>
    <border>
      <left style="thin"/>
      <right style="hair"/>
      <top style="double"/>
      <bottom/>
    </border>
    <border>
      <left style="hair"/>
      <right style="medium"/>
      <top style="double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hair"/>
      <right style="medium"/>
      <top style="thin"/>
      <bottom/>
    </border>
    <border>
      <left style="thin"/>
      <right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thin"/>
      <right style="hair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hair"/>
      <top/>
      <bottom style="thin"/>
    </border>
    <border>
      <left/>
      <right/>
      <top/>
      <bottom style="thin"/>
    </border>
    <border>
      <left style="thin"/>
      <right style="hair"/>
      <top/>
      <bottom style="thin"/>
    </border>
    <border>
      <left style="hair"/>
      <right style="medium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14" xfId="0" applyFont="1" applyBorder="1"/>
    <xf numFmtId="0" fontId="10" fillId="0" borderId="15" xfId="0" applyFont="1" applyBorder="1"/>
    <xf numFmtId="0" fontId="10" fillId="0" borderId="14" xfId="0" applyFont="1" applyBorder="1" applyAlignment="1">
      <alignment vertical="center"/>
    </xf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0" fillId="0" borderId="8" xfId="0" applyBorder="1"/>
    <xf numFmtId="0" fontId="5" fillId="0" borderId="8" xfId="0" applyFont="1" applyBorder="1"/>
    <xf numFmtId="0" fontId="10" fillId="0" borderId="8" xfId="0" applyFont="1" applyBorder="1"/>
    <xf numFmtId="0" fontId="10" fillId="0" borderId="19" xfId="0" applyFont="1" applyBorder="1"/>
    <xf numFmtId="0" fontId="10" fillId="0" borderId="20" xfId="0" applyFont="1" applyBorder="1"/>
    <xf numFmtId="0" fontId="10" fillId="0" borderId="19" xfId="0" applyFont="1" applyBorder="1" applyAlignment="1">
      <alignment horizontal="right" vertical="center"/>
    </xf>
    <xf numFmtId="0" fontId="10" fillId="0" borderId="19" xfId="0" applyFont="1" applyBorder="1" applyAlignment="1">
      <alignment horizontal="left" vertical="center"/>
    </xf>
    <xf numFmtId="0" fontId="10" fillId="0" borderId="6" xfId="0" applyFont="1" applyBorder="1"/>
    <xf numFmtId="0" fontId="10" fillId="0" borderId="10" xfId="0" applyFont="1" applyBorder="1"/>
    <xf numFmtId="0" fontId="10" fillId="0" borderId="21" xfId="0" applyFont="1" applyBorder="1"/>
    <xf numFmtId="0" fontId="8" fillId="0" borderId="5" xfId="0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/>
    </xf>
    <xf numFmtId="4" fontId="8" fillId="0" borderId="22" xfId="0" applyNumberFormat="1" applyFont="1" applyBorder="1" applyAlignment="1">
      <alignment vertical="center"/>
    </xf>
    <xf numFmtId="164" fontId="8" fillId="0" borderId="23" xfId="0" applyNumberFormat="1" applyFont="1" applyBorder="1" applyAlignment="1">
      <alignment vertical="center"/>
    </xf>
    <xf numFmtId="165" fontId="8" fillId="0" borderId="22" xfId="0" applyNumberFormat="1" applyFont="1" applyBorder="1" applyAlignment="1">
      <alignment vertical="center"/>
    </xf>
    <xf numFmtId="165" fontId="8" fillId="0" borderId="24" xfId="0" applyNumberFormat="1" applyFont="1" applyBorder="1" applyAlignment="1">
      <alignment vertical="center"/>
    </xf>
    <xf numFmtId="164" fontId="8" fillId="0" borderId="22" xfId="0" applyNumberFormat="1" applyFont="1" applyBorder="1" applyAlignment="1">
      <alignment vertical="center"/>
    </xf>
    <xf numFmtId="0" fontId="10" fillId="2" borderId="5" xfId="0" applyFont="1" applyFill="1" applyBorder="1"/>
    <xf numFmtId="0" fontId="10" fillId="2" borderId="22" xfId="0" applyFont="1" applyFill="1" applyBorder="1"/>
    <xf numFmtId="0" fontId="10" fillId="2" borderId="22" xfId="0" applyFont="1" applyFill="1" applyBorder="1" applyAlignment="1">
      <alignment horizontal="right" vertical="center"/>
    </xf>
    <xf numFmtId="0" fontId="10" fillId="2" borderId="22" xfId="0" applyFont="1" applyFill="1" applyBorder="1" applyAlignment="1">
      <alignment horizontal="left" vertical="center"/>
    </xf>
    <xf numFmtId="0" fontId="10" fillId="2" borderId="25" xfId="0" applyFont="1" applyFill="1" applyBorder="1"/>
    <xf numFmtId="0" fontId="10" fillId="2" borderId="26" xfId="0" applyFont="1" applyFill="1" applyBorder="1"/>
    <xf numFmtId="165" fontId="10" fillId="2" borderId="24" xfId="0" applyNumberFormat="1" applyFont="1" applyFill="1" applyBorder="1"/>
    <xf numFmtId="0" fontId="10" fillId="2" borderId="27" xfId="0" applyFont="1" applyFill="1" applyBorder="1"/>
    <xf numFmtId="0" fontId="10" fillId="2" borderId="28" xfId="0" applyFont="1" applyFill="1" applyBorder="1" applyAlignment="1">
      <alignment horizontal="right" vertical="center"/>
    </xf>
    <xf numFmtId="0" fontId="10" fillId="2" borderId="28" xfId="0" applyFont="1" applyFill="1" applyBorder="1" applyAlignment="1">
      <alignment horizontal="left" vertical="center"/>
    </xf>
    <xf numFmtId="0" fontId="10" fillId="2" borderId="28" xfId="0" applyFont="1" applyFill="1" applyBorder="1"/>
    <xf numFmtId="0" fontId="10" fillId="2" borderId="29" xfId="0" applyFont="1" applyFill="1" applyBorder="1"/>
    <xf numFmtId="164" fontId="10" fillId="2" borderId="30" xfId="0" applyNumberFormat="1" applyFont="1" applyFill="1" applyBorder="1"/>
    <xf numFmtId="0" fontId="10" fillId="2" borderId="31" xfId="0" applyFont="1" applyFill="1" applyBorder="1"/>
    <xf numFmtId="165" fontId="10" fillId="2" borderId="32" xfId="0" applyNumberFormat="1" applyFont="1" applyFill="1" applyBorder="1"/>
    <xf numFmtId="0" fontId="0" fillId="0" borderId="22" xfId="0" applyBorder="1"/>
    <xf numFmtId="0" fontId="0" fillId="0" borderId="33" xfId="0" applyBorder="1"/>
    <xf numFmtId="0" fontId="12" fillId="0" borderId="22" xfId="0" applyFont="1" applyBorder="1" applyAlignment="1">
      <alignment horizontal="right" vertical="top"/>
    </xf>
    <xf numFmtId="3" fontId="8" fillId="0" borderId="22" xfId="0" applyNumberFormat="1" applyFont="1" applyBorder="1" applyAlignment="1">
      <alignment vertical="center"/>
    </xf>
    <xf numFmtId="164" fontId="10" fillId="2" borderId="0" xfId="0" applyNumberFormat="1" applyFont="1" applyFill="1" applyBorder="1"/>
    <xf numFmtId="0" fontId="0" fillId="0" borderId="34" xfId="0" applyBorder="1"/>
    <xf numFmtId="0" fontId="0" fillId="0" borderId="35" xfId="0" applyBorder="1"/>
    <xf numFmtId="0" fontId="0" fillId="0" borderId="19" xfId="0" applyBorder="1"/>
    <xf numFmtId="0" fontId="10" fillId="2" borderId="36" xfId="0" applyFont="1" applyFill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2" borderId="38" xfId="0" applyFont="1" applyFill="1" applyBorder="1" applyAlignment="1">
      <alignment vertical="center"/>
    </xf>
    <xf numFmtId="0" fontId="0" fillId="0" borderId="30" xfId="0" applyBorder="1"/>
    <xf numFmtId="0" fontId="5" fillId="0" borderId="39" xfId="0" applyFont="1" applyBorder="1"/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9" fillId="0" borderId="41" xfId="0" applyFont="1" applyBorder="1"/>
    <xf numFmtId="0" fontId="9" fillId="0" borderId="42" xfId="0" applyFont="1" applyBorder="1"/>
    <xf numFmtId="0" fontId="10" fillId="0" borderId="43" xfId="0" applyFont="1" applyBorder="1" applyAlignment="1">
      <alignment horizontal="left" vertical="center"/>
    </xf>
    <xf numFmtId="0" fontId="10" fillId="0" borderId="20" xfId="0" applyFont="1" applyBorder="1" applyAlignment="1">
      <alignment horizontal="right" vertical="center"/>
    </xf>
    <xf numFmtId="3" fontId="10" fillId="0" borderId="44" xfId="0" applyNumberFormat="1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0" fontId="10" fillId="0" borderId="22" xfId="0" applyFont="1" applyBorder="1" applyAlignment="1">
      <alignment horizontal="left" vertical="center"/>
    </xf>
    <xf numFmtId="3" fontId="10" fillId="0" borderId="45" xfId="0" applyNumberFormat="1" applyFont="1" applyBorder="1" applyAlignment="1">
      <alignment vertical="center"/>
    </xf>
    <xf numFmtId="0" fontId="10" fillId="2" borderId="46" xfId="0" applyFont="1" applyFill="1" applyBorder="1" applyAlignment="1">
      <alignment horizontal="right" vertical="center"/>
    </xf>
    <xf numFmtId="0" fontId="10" fillId="2" borderId="47" xfId="0" applyFont="1" applyFill="1" applyBorder="1" applyAlignment="1">
      <alignment horizontal="left" vertical="center"/>
    </xf>
    <xf numFmtId="3" fontId="10" fillId="2" borderId="48" xfId="0" applyNumberFormat="1" applyFont="1" applyFill="1" applyBorder="1" applyAlignment="1">
      <alignment vertical="center"/>
    </xf>
    <xf numFmtId="0" fontId="9" fillId="2" borderId="49" xfId="0" applyFont="1" applyFill="1" applyBorder="1"/>
    <xf numFmtId="0" fontId="10" fillId="2" borderId="50" xfId="0" applyFont="1" applyFill="1" applyBorder="1" applyAlignment="1">
      <alignment horizontal="left" vertical="center"/>
    </xf>
    <xf numFmtId="3" fontId="10" fillId="2" borderId="51" xfId="0" applyNumberFormat="1" applyFont="1" applyFill="1" applyBorder="1" applyAlignment="1">
      <alignment vertical="center"/>
    </xf>
    <xf numFmtId="0" fontId="13" fillId="0" borderId="0" xfId="0" applyFont="1"/>
    <xf numFmtId="0" fontId="6" fillId="0" borderId="52" xfId="0" applyFont="1" applyBorder="1"/>
    <xf numFmtId="49" fontId="5" fillId="0" borderId="45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5" fillId="0" borderId="53" xfId="0" applyFont="1" applyBorder="1"/>
    <xf numFmtId="3" fontId="5" fillId="0" borderId="53" xfId="0" applyNumberFormat="1" applyFont="1" applyBorder="1"/>
    <xf numFmtId="0" fontId="14" fillId="0" borderId="0" xfId="0" applyFont="1"/>
    <xf numFmtId="0" fontId="6" fillId="0" borderId="54" xfId="0" applyFont="1" applyBorder="1"/>
    <xf numFmtId="0" fontId="0" fillId="0" borderId="28" xfId="0" applyBorder="1"/>
    <xf numFmtId="0" fontId="6" fillId="0" borderId="55" xfId="0" applyFont="1" applyBorder="1"/>
    <xf numFmtId="4" fontId="5" fillId="0" borderId="56" xfId="0" applyNumberFormat="1" applyFont="1" applyBorder="1" applyAlignment="1">
      <alignment horizontal="right" vertical="top"/>
    </xf>
    <xf numFmtId="0" fontId="6" fillId="0" borderId="55" xfId="0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right" vertical="top"/>
    </xf>
    <xf numFmtId="0" fontId="6" fillId="0" borderId="8" xfId="0" applyFont="1" applyBorder="1" applyAlignment="1">
      <alignment horizontal="center" vertical="top"/>
    </xf>
    <xf numFmtId="0" fontId="6" fillId="0" borderId="57" xfId="0" applyFont="1" applyBorder="1"/>
    <xf numFmtId="3" fontId="5" fillId="0" borderId="58" xfId="0" applyNumberFormat="1" applyFont="1" applyBorder="1" applyAlignment="1">
      <alignment horizontal="right" vertical="top"/>
    </xf>
    <xf numFmtId="3" fontId="5" fillId="0" borderId="44" xfId="0" applyNumberFormat="1" applyFont="1" applyBorder="1" applyAlignment="1">
      <alignment horizontal="right" vertical="top"/>
    </xf>
    <xf numFmtId="0" fontId="6" fillId="0" borderId="22" xfId="0" applyFont="1" applyBorder="1"/>
    <xf numFmtId="0" fontId="6" fillId="0" borderId="59" xfId="0" applyFont="1" applyBorder="1"/>
    <xf numFmtId="0" fontId="6" fillId="0" borderId="60" xfId="0" applyFont="1" applyBorder="1"/>
    <xf numFmtId="0" fontId="15" fillId="0" borderId="0" xfId="0" applyFont="1"/>
    <xf numFmtId="0" fontId="15" fillId="2" borderId="61" xfId="0" applyFont="1" applyFill="1" applyBorder="1" applyAlignment="1">
      <alignment horizontal="left" vertical="center"/>
    </xf>
    <xf numFmtId="0" fontId="5" fillId="0" borderId="62" xfId="0" applyFont="1" applyBorder="1"/>
    <xf numFmtId="49" fontId="5" fillId="2" borderId="63" xfId="0" applyNumberFormat="1" applyFont="1" applyFill="1" applyBorder="1"/>
    <xf numFmtId="49" fontId="5" fillId="0" borderId="64" xfId="0" applyNumberFormat="1" applyFont="1" applyBorder="1"/>
    <xf numFmtId="0" fontId="5" fillId="0" borderId="65" xfId="0" applyFont="1" applyBorder="1"/>
    <xf numFmtId="0" fontId="5" fillId="0" borderId="6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8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/>
    </xf>
    <xf numFmtId="3" fontId="5" fillId="0" borderId="68" xfId="0" applyNumberFormat="1" applyFont="1" applyBorder="1" applyAlignment="1">
      <alignment horizontal="right" vertical="top"/>
    </xf>
    <xf numFmtId="3" fontId="5" fillId="0" borderId="53" xfId="0" applyNumberFormat="1" applyFont="1" applyBorder="1" applyAlignment="1">
      <alignment horizontal="right" vertical="top"/>
    </xf>
    <xf numFmtId="3" fontId="15" fillId="2" borderId="37" xfId="0" applyNumberFormat="1" applyFont="1" applyFill="1" applyBorder="1" applyAlignment="1">
      <alignment horizontal="right" vertical="center"/>
    </xf>
    <xf numFmtId="3" fontId="15" fillId="2" borderId="69" xfId="0" applyNumberFormat="1" applyFont="1" applyFill="1" applyBorder="1" applyAlignment="1">
      <alignment horizontal="right" vertical="center"/>
    </xf>
    <xf numFmtId="49" fontId="5" fillId="0" borderId="39" xfId="0" applyNumberFormat="1" applyFont="1" applyBorder="1"/>
    <xf numFmtId="49" fontId="5" fillId="0" borderId="53" xfId="0" applyNumberFormat="1" applyFont="1" applyBorder="1"/>
    <xf numFmtId="0" fontId="5" fillId="0" borderId="35" xfId="0" applyFont="1" applyBorder="1" applyAlignment="1">
      <alignment horizontal="right"/>
    </xf>
    <xf numFmtId="0" fontId="15" fillId="2" borderId="69" xfId="0" applyFont="1" applyFill="1" applyBorder="1" applyAlignment="1">
      <alignment horizontal="left" vertical="center"/>
    </xf>
    <xf numFmtId="0" fontId="0" fillId="0" borderId="70" xfId="0" applyBorder="1"/>
    <xf numFmtId="0" fontId="5" fillId="3" borderId="8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6" fillId="3" borderId="22" xfId="0" applyFont="1" applyFill="1" applyBorder="1" applyProtection="1">
      <protection locked="0"/>
    </xf>
    <xf numFmtId="164" fontId="8" fillId="3" borderId="5" xfId="0" applyNumberFormat="1" applyFont="1" applyFill="1" applyBorder="1" applyAlignment="1" applyProtection="1">
      <alignment vertical="center"/>
      <protection locked="0"/>
    </xf>
    <xf numFmtId="0" fontId="17" fillId="0" borderId="22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33" xfId="0" applyFont="1" applyBorder="1" applyAlignment="1">
      <alignment/>
    </xf>
    <xf numFmtId="0" fontId="16" fillId="0" borderId="49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69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22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70" xfId="0" applyFont="1" applyBorder="1" applyAlignment="1">
      <alignment/>
    </xf>
    <xf numFmtId="0" fontId="5" fillId="3" borderId="19" xfId="0" applyFont="1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3" borderId="35" xfId="0" applyFill="1" applyBorder="1" applyAlignment="1" applyProtection="1">
      <alignment/>
      <protection locked="0"/>
    </xf>
    <xf numFmtId="0" fontId="5" fillId="3" borderId="22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33" xfId="0" applyFill="1" applyBorder="1" applyAlignment="1" applyProtection="1">
      <alignment/>
      <protection locked="0"/>
    </xf>
    <xf numFmtId="0" fontId="0" fillId="3" borderId="22" xfId="0" applyFill="1" applyBorder="1" applyAlignment="1" applyProtection="1">
      <alignment/>
      <protection locked="0"/>
    </xf>
    <xf numFmtId="0" fontId="5" fillId="3" borderId="28" xfId="0" applyFont="1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/>
      <protection locked="0"/>
    </xf>
    <xf numFmtId="0" fontId="0" fillId="3" borderId="70" xfId="0" applyFill="1" applyBorder="1" applyAlignment="1" applyProtection="1">
      <alignment/>
      <protection locked="0"/>
    </xf>
    <xf numFmtId="0" fontId="5" fillId="0" borderId="19" xfId="0" applyFont="1" applyBorder="1" applyAlignment="1">
      <alignment/>
    </xf>
    <xf numFmtId="0" fontId="0" fillId="0" borderId="8" xfId="0" applyBorder="1" applyAlignment="1">
      <alignment/>
    </xf>
    <xf numFmtId="0" fontId="0" fillId="0" borderId="35" xfId="0" applyBorder="1" applyAlignment="1">
      <alignment/>
    </xf>
    <xf numFmtId="0" fontId="5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70" xfId="0" applyBorder="1" applyAlignment="1">
      <alignment/>
    </xf>
    <xf numFmtId="0" fontId="5" fillId="0" borderId="35" xfId="0" applyFont="1" applyBorder="1" applyAlignment="1">
      <alignment/>
    </xf>
    <xf numFmtId="0" fontId="5" fillId="0" borderId="46" xfId="0" applyFont="1" applyBorder="1" applyAlignment="1">
      <alignment/>
    </xf>
    <xf numFmtId="0" fontId="0" fillId="0" borderId="71" xfId="0" applyBorder="1" applyAlignment="1">
      <alignment/>
    </xf>
    <xf numFmtId="3" fontId="5" fillId="0" borderId="47" xfId="0" applyNumberFormat="1" applyFont="1" applyBorder="1" applyAlignment="1">
      <alignment horizontal="right" vertical="top"/>
    </xf>
    <xf numFmtId="0" fontId="15" fillId="2" borderId="49" xfId="0" applyFont="1" applyFill="1" applyBorder="1" applyAlignment="1">
      <alignment horizontal="left" vertical="center"/>
    </xf>
    <xf numFmtId="3" fontId="15" fillId="2" borderId="38" xfId="0" applyNumberFormat="1" applyFont="1" applyFill="1" applyBorder="1" applyAlignment="1">
      <alignment horizontal="right" vertical="center"/>
    </xf>
    <xf numFmtId="0" fontId="5" fillId="0" borderId="57" xfId="0" applyFont="1" applyBorder="1" applyAlignment="1">
      <alignment/>
    </xf>
    <xf numFmtId="0" fontId="0" fillId="0" borderId="55" xfId="0" applyBorder="1" applyAlignment="1">
      <alignment/>
    </xf>
    <xf numFmtId="3" fontId="5" fillId="0" borderId="56" xfId="0" applyNumberFormat="1" applyFont="1" applyBorder="1" applyAlignment="1">
      <alignment horizontal="right" vertical="top"/>
    </xf>
    <xf numFmtId="0" fontId="0" fillId="0" borderId="72" xfId="0" applyBorder="1" applyAlignment="1">
      <alignment/>
    </xf>
    <xf numFmtId="0" fontId="0" fillId="0" borderId="60" xfId="0" applyBorder="1" applyAlignment="1">
      <alignment/>
    </xf>
    <xf numFmtId="0" fontId="15" fillId="0" borderId="57" xfId="0" applyFont="1" applyBorder="1" applyAlignment="1">
      <alignment/>
    </xf>
    <xf numFmtId="3" fontId="15" fillId="0" borderId="56" xfId="0" applyNumberFormat="1" applyFont="1" applyBorder="1" applyAlignment="1">
      <alignment horizontal="right" vertical="top"/>
    </xf>
    <xf numFmtId="0" fontId="2" fillId="0" borderId="55" xfId="0" applyFont="1" applyBorder="1" applyAlignment="1">
      <alignment/>
    </xf>
    <xf numFmtId="0" fontId="5" fillId="3" borderId="20" xfId="0" applyFont="1" applyFill="1" applyBorder="1" applyAlignment="1" applyProtection="1">
      <alignment/>
      <protection locked="0"/>
    </xf>
    <xf numFmtId="0" fontId="5" fillId="3" borderId="8" xfId="0" applyFont="1" applyFill="1" applyBorder="1" applyAlignment="1" applyProtection="1">
      <alignment/>
      <protection locked="0"/>
    </xf>
    <xf numFmtId="0" fontId="0" fillId="3" borderId="53" xfId="0" applyFill="1" applyBorder="1" applyAlignment="1" applyProtection="1">
      <alignment/>
      <protection locked="0"/>
    </xf>
    <xf numFmtId="49" fontId="5" fillId="3" borderId="73" xfId="0" applyNumberFormat="1" applyFont="1" applyFill="1" applyBorder="1" applyAlignment="1" applyProtection="1">
      <alignment/>
      <protection locked="0"/>
    </xf>
    <xf numFmtId="0" fontId="0" fillId="3" borderId="74" xfId="0" applyFill="1" applyBorder="1" applyAlignment="1" applyProtection="1">
      <alignment/>
      <protection locked="0"/>
    </xf>
    <xf numFmtId="0" fontId="0" fillId="3" borderId="75" xfId="0" applyFill="1" applyBorder="1" applyAlignment="1" applyProtection="1">
      <alignment/>
      <protection locked="0"/>
    </xf>
    <xf numFmtId="49" fontId="5" fillId="3" borderId="74" xfId="0" applyNumberFormat="1" applyFont="1" applyFill="1" applyBorder="1" applyAlignment="1" applyProtection="1">
      <alignment/>
      <protection locked="0"/>
    </xf>
    <xf numFmtId="0" fontId="0" fillId="3" borderId="40" xfId="0" applyFill="1" applyBorder="1" applyAlignment="1" applyProtection="1">
      <alignment/>
      <protection locked="0"/>
    </xf>
    <xf numFmtId="0" fontId="14" fillId="0" borderId="49" xfId="0" applyFont="1" applyBorder="1" applyAlignment="1">
      <alignment horizontal="center" vertical="center"/>
    </xf>
    <xf numFmtId="0" fontId="5" fillId="0" borderId="41" xfId="0" applyFont="1" applyBorder="1" applyAlignment="1">
      <alignment/>
    </xf>
    <xf numFmtId="0" fontId="0" fillId="0" borderId="54" xfId="0" applyBorder="1" applyAlignment="1">
      <alignment/>
    </xf>
    <xf numFmtId="0" fontId="0" fillId="0" borderId="76" xfId="0" applyBorder="1" applyAlignment="1">
      <alignment/>
    </xf>
    <xf numFmtId="3" fontId="5" fillId="0" borderId="43" xfId="0" applyNumberFormat="1" applyFont="1" applyBorder="1" applyAlignment="1">
      <alignment horizontal="right" vertical="top"/>
    </xf>
    <xf numFmtId="49" fontId="5" fillId="0" borderId="27" xfId="0" applyNumberFormat="1" applyFont="1" applyBorder="1" applyAlignment="1">
      <alignment/>
    </xf>
    <xf numFmtId="49" fontId="5" fillId="0" borderId="30" xfId="0" applyNumberFormat="1" applyFont="1" applyBorder="1" applyAlignment="1">
      <alignment/>
    </xf>
    <xf numFmtId="0" fontId="0" fillId="0" borderId="77" xfId="0" applyBorder="1" applyAlignment="1">
      <alignment/>
    </xf>
    <xf numFmtId="0" fontId="5" fillId="0" borderId="20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53" xfId="0" applyBorder="1" applyAlignment="1">
      <alignment/>
    </xf>
    <xf numFmtId="0" fontId="13" fillId="0" borderId="74" xfId="0" applyFont="1" applyBorder="1" applyAlignment="1">
      <alignment horizontal="center" vertical="center"/>
    </xf>
    <xf numFmtId="0" fontId="0" fillId="0" borderId="74" xfId="0" applyBorder="1" applyAlignment="1">
      <alignment/>
    </xf>
    <xf numFmtId="0" fontId="5" fillId="0" borderId="78" xfId="0" applyFont="1" applyBorder="1" applyAlignment="1">
      <alignment/>
    </xf>
    <xf numFmtId="0" fontId="0" fillId="0" borderId="34" xfId="0" applyBorder="1" applyAlignment="1">
      <alignment/>
    </xf>
    <xf numFmtId="0" fontId="0" fillId="0" borderId="67" xfId="0" applyBorder="1" applyAlignment="1">
      <alignment/>
    </xf>
    <xf numFmtId="0" fontId="0" fillId="0" borderId="39" xfId="0" applyBorder="1" applyAlignment="1">
      <alignment/>
    </xf>
    <xf numFmtId="49" fontId="5" fillId="2" borderId="28" xfId="0" applyNumberFormat="1" applyFont="1" applyFill="1" applyBorder="1" applyAlignment="1">
      <alignment/>
    </xf>
    <xf numFmtId="49" fontId="5" fillId="0" borderId="28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3" borderId="19" xfId="0" applyNumberFormat="1" applyFont="1" applyFill="1" applyBorder="1" applyAlignment="1" applyProtection="1">
      <alignment/>
      <protection locked="0"/>
    </xf>
    <xf numFmtId="0" fontId="14" fillId="0" borderId="79" xfId="0" applyFont="1" applyBorder="1" applyAlignment="1">
      <alignment horizontal="center" vertical="center"/>
    </xf>
    <xf numFmtId="0" fontId="0" fillId="0" borderId="80" xfId="0" applyBorder="1" applyAlignment="1">
      <alignment/>
    </xf>
    <xf numFmtId="49" fontId="5" fillId="2" borderId="22" xfId="0" applyNumberFormat="1" applyFont="1" applyFill="1" applyBorder="1" applyAlignment="1">
      <alignment/>
    </xf>
    <xf numFmtId="0" fontId="15" fillId="2" borderId="46" xfId="0" applyFont="1" applyFill="1" applyBorder="1" applyAlignment="1">
      <alignment horizontal="left" vertical="center"/>
    </xf>
    <xf numFmtId="0" fontId="15" fillId="0" borderId="71" xfId="0" applyFont="1" applyBorder="1" applyAlignment="1">
      <alignment/>
    </xf>
    <xf numFmtId="3" fontId="15" fillId="2" borderId="71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57" xfId="0" applyFont="1" applyBorder="1" applyAlignment="1">
      <alignment/>
    </xf>
    <xf numFmtId="164" fontId="5" fillId="0" borderId="56" xfId="0" applyNumberFormat="1" applyFont="1" applyBorder="1" applyAlignment="1">
      <alignment horizontal="right"/>
    </xf>
    <xf numFmtId="3" fontId="5" fillId="0" borderId="56" xfId="0" applyNumberFormat="1" applyFont="1" applyBorder="1" applyAlignment="1">
      <alignment horizontal="right"/>
    </xf>
    <xf numFmtId="0" fontId="6" fillId="0" borderId="41" xfId="0" applyFont="1" applyBorder="1" applyAlignment="1">
      <alignment/>
    </xf>
    <xf numFmtId="164" fontId="5" fillId="0" borderId="43" xfId="0" applyNumberFormat="1" applyFont="1" applyBorder="1" applyAlignment="1">
      <alignment horizontal="right"/>
    </xf>
    <xf numFmtId="3" fontId="5" fillId="0" borderId="43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17" fontId="5" fillId="0" borderId="0" xfId="0" applyNumberFormat="1" applyFont="1" applyAlignment="1">
      <alignment/>
    </xf>
    <xf numFmtId="0" fontId="5" fillId="3" borderId="0" xfId="0" applyFont="1" applyFill="1" applyAlignment="1" applyProtection="1">
      <alignment/>
      <protection locked="0"/>
    </xf>
    <xf numFmtId="0" fontId="0" fillId="0" borderId="64" xfId="0" applyBorder="1" applyAlignment="1">
      <alignment/>
    </xf>
    <xf numFmtId="0" fontId="5" fillId="0" borderId="5" xfId="0" applyFont="1" applyBorder="1" applyAlignment="1">
      <alignment vertical="top"/>
    </xf>
    <xf numFmtId="0" fontId="0" fillId="0" borderId="5" xfId="0" applyBorder="1" applyAlignment="1">
      <alignment/>
    </xf>
    <xf numFmtId="0" fontId="6" fillId="3" borderId="22" xfId="0" applyFont="1" applyFill="1" applyBorder="1" applyAlignment="1" applyProtection="1">
      <alignment vertical="top"/>
      <protection locked="0"/>
    </xf>
    <xf numFmtId="0" fontId="6" fillId="0" borderId="22" xfId="0" applyFont="1" applyBorder="1" applyAlignment="1">
      <alignment vertical="top"/>
    </xf>
    <xf numFmtId="3" fontId="15" fillId="0" borderId="78" xfId="0" applyNumberFormat="1" applyFont="1" applyBorder="1" applyAlignment="1">
      <alignment horizontal="right" vertical="top"/>
    </xf>
    <xf numFmtId="0" fontId="7" fillId="0" borderId="41" xfId="0" applyFont="1" applyBorder="1" applyAlignment="1">
      <alignment/>
    </xf>
    <xf numFmtId="0" fontId="0" fillId="0" borderId="54" xfId="0" applyBorder="1" applyAlignment="1">
      <alignment/>
    </xf>
    <xf numFmtId="0" fontId="0" fillId="0" borderId="76" xfId="0" applyBorder="1" applyAlignment="1">
      <alignment/>
    </xf>
    <xf numFmtId="0" fontId="7" fillId="0" borderId="43" xfId="0" applyFont="1" applyBorder="1" applyAlignment="1">
      <alignment/>
    </xf>
    <xf numFmtId="0" fontId="0" fillId="0" borderId="59" xfId="0" applyBorder="1" applyAlignment="1">
      <alignment/>
    </xf>
    <xf numFmtId="49" fontId="5" fillId="0" borderId="20" xfId="0" applyNumberFormat="1" applyFont="1" applyBorder="1" applyAlignment="1">
      <alignment/>
    </xf>
    <xf numFmtId="0" fontId="0" fillId="0" borderId="53" xfId="0" applyBorder="1" applyAlignment="1">
      <alignment/>
    </xf>
    <xf numFmtId="0" fontId="6" fillId="0" borderId="20" xfId="0" applyFont="1" applyBorder="1" applyAlignment="1">
      <alignment/>
    </xf>
    <xf numFmtId="0" fontId="7" fillId="0" borderId="41" xfId="0" applyFont="1" applyBorder="1" applyAlignment="1">
      <alignment horizontal="center" vertical="center"/>
    </xf>
    <xf numFmtId="0" fontId="5" fillId="0" borderId="54" xfId="0" applyFont="1" applyBorder="1" applyAlignment="1">
      <alignment/>
    </xf>
    <xf numFmtId="0" fontId="5" fillId="0" borderId="59" xfId="0" applyFont="1" applyBorder="1" applyAlignment="1">
      <alignment/>
    </xf>
    <xf numFmtId="3" fontId="5" fillId="0" borderId="19" xfId="0" applyNumberFormat="1" applyFont="1" applyBorder="1" applyAlignment="1">
      <alignment horizontal="right" vertical="top"/>
    </xf>
    <xf numFmtId="0" fontId="6" fillId="0" borderId="79" xfId="0" applyFont="1" applyBorder="1" applyAlignment="1">
      <alignment/>
    </xf>
    <xf numFmtId="0" fontId="0" fillId="0" borderId="59" xfId="0" applyBorder="1" applyAlignment="1">
      <alignment/>
    </xf>
    <xf numFmtId="0" fontId="5" fillId="0" borderId="55" xfId="0" applyFont="1" applyBorder="1" applyAlignment="1">
      <alignment/>
    </xf>
    <xf numFmtId="0" fontId="5" fillId="0" borderId="72" xfId="0" applyFont="1" applyBorder="1" applyAlignment="1">
      <alignment/>
    </xf>
    <xf numFmtId="0" fontId="6" fillId="0" borderId="56" xfId="0" applyFont="1" applyBorder="1" applyAlignment="1">
      <alignment/>
    </xf>
    <xf numFmtId="0" fontId="5" fillId="0" borderId="73" xfId="0" applyFont="1" applyBorder="1" applyAlignment="1">
      <alignment/>
    </xf>
    <xf numFmtId="0" fontId="0" fillId="0" borderId="75" xfId="0" applyBorder="1" applyAlignment="1">
      <alignment/>
    </xf>
    <xf numFmtId="0" fontId="5" fillId="0" borderId="81" xfId="0" applyFont="1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59" xfId="0" applyBorder="1" applyAlignment="1">
      <alignment/>
    </xf>
    <xf numFmtId="0" fontId="0" fillId="0" borderId="65" xfId="0" applyBorder="1" applyAlignment="1">
      <alignment/>
    </xf>
    <xf numFmtId="0" fontId="0" fillId="0" borderId="82" xfId="0" applyBorder="1" applyAlignment="1">
      <alignment/>
    </xf>
    <xf numFmtId="49" fontId="5" fillId="0" borderId="55" xfId="0" applyNumberFormat="1" applyFont="1" applyBorder="1" applyAlignment="1">
      <alignment/>
    </xf>
    <xf numFmtId="49" fontId="5" fillId="0" borderId="55" xfId="0" applyNumberFormat="1" applyFont="1" applyBorder="1" applyAlignment="1">
      <alignment vertical="center"/>
    </xf>
    <xf numFmtId="0" fontId="6" fillId="0" borderId="19" xfId="0" applyFon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6" fillId="0" borderId="19" xfId="0" applyFont="1" applyBorder="1" applyAlignment="1">
      <alignment/>
    </xf>
    <xf numFmtId="49" fontId="5" fillId="2" borderId="27" xfId="0" applyNumberFormat="1" applyFont="1" applyFill="1" applyBorder="1" applyAlignment="1">
      <alignment/>
    </xf>
    <xf numFmtId="0" fontId="6" fillId="0" borderId="78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0" fillId="0" borderId="83" xfId="0" applyBorder="1" applyAlignment="1">
      <alignment/>
    </xf>
    <xf numFmtId="0" fontId="8" fillId="0" borderId="66" xfId="0" applyFont="1" applyBorder="1" applyAlignment="1">
      <alignment horizontal="center" vertical="center"/>
    </xf>
    <xf numFmtId="0" fontId="0" fillId="0" borderId="84" xfId="0" applyBorder="1" applyAlignment="1">
      <alignment/>
    </xf>
    <xf numFmtId="3" fontId="10" fillId="2" borderId="50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0" fillId="0" borderId="85" xfId="0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49" fontId="12" fillId="0" borderId="22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64" xfId="0" applyBorder="1" applyAlignment="1">
      <alignment wrapText="1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 topLeftCell="A8">
      <selection activeCell="A31" sqref="A31"/>
    </sheetView>
  </sheetViews>
  <sheetFormatPr defaultColWidth="9.140625" defaultRowHeight="15"/>
  <sheetData>
    <row r="1" spans="1:9" ht="12.75" customHeight="1">
      <c r="A1" s="69"/>
      <c r="B1" s="28"/>
      <c r="C1" s="28"/>
      <c r="D1" s="28"/>
      <c r="E1" s="28"/>
      <c r="F1" s="28"/>
      <c r="G1" s="28"/>
      <c r="H1" s="28"/>
      <c r="I1" s="68"/>
    </row>
    <row r="2" spans="1:9" ht="12.75" customHeight="1">
      <c r="A2" s="62"/>
      <c r="I2" s="63"/>
    </row>
    <row r="3" spans="1:9" ht="12.75" customHeight="1">
      <c r="A3" s="62"/>
      <c r="I3" s="63"/>
    </row>
    <row r="4" spans="1:9" ht="12.75" customHeight="1">
      <c r="A4" s="62"/>
      <c r="I4" s="63"/>
    </row>
    <row r="5" spans="1:9" ht="12.75" customHeight="1">
      <c r="A5" s="62"/>
      <c r="I5" s="63"/>
    </row>
    <row r="6" spans="1:9" ht="49.5" customHeight="1">
      <c r="A6" s="139" t="s">
        <v>332</v>
      </c>
      <c r="B6" s="140"/>
      <c r="C6" s="140"/>
      <c r="D6" s="140"/>
      <c r="E6" s="140"/>
      <c r="F6" s="140"/>
      <c r="G6" s="140"/>
      <c r="H6" s="140"/>
      <c r="I6" s="141"/>
    </row>
    <row r="7" spans="1:9" ht="12.75" customHeight="1" thickBot="1">
      <c r="A7" s="62"/>
      <c r="I7" s="63"/>
    </row>
    <row r="8" spans="1:9" ht="49.5" customHeight="1" thickBot="1">
      <c r="A8" s="142" t="s">
        <v>331</v>
      </c>
      <c r="B8" s="143"/>
      <c r="C8" s="143"/>
      <c r="D8" s="143"/>
      <c r="E8" s="143"/>
      <c r="F8" s="143"/>
      <c r="G8" s="143"/>
      <c r="H8" s="143"/>
      <c r="I8" s="144"/>
    </row>
    <row r="9" spans="1:9" ht="12.75" customHeight="1">
      <c r="A9" s="62"/>
      <c r="I9" s="63"/>
    </row>
    <row r="10" spans="1:9" ht="12.75" customHeight="1">
      <c r="A10" s="62"/>
      <c r="I10" s="63"/>
    </row>
    <row r="11" spans="1:9" ht="12.75" customHeight="1">
      <c r="A11" s="62"/>
      <c r="I11" s="63"/>
    </row>
    <row r="12" spans="1:9" ht="12.75" customHeight="1">
      <c r="A12" s="62"/>
      <c r="I12" s="63"/>
    </row>
    <row r="13" spans="1:9" ht="12.75" customHeight="1">
      <c r="A13" s="62"/>
      <c r="I13" s="63"/>
    </row>
    <row r="14" spans="1:9" ht="12.75" customHeight="1">
      <c r="A14" s="62"/>
      <c r="I14" s="63"/>
    </row>
    <row r="15" spans="1:9" ht="12.75" customHeight="1">
      <c r="A15" s="62"/>
      <c r="I15" s="63"/>
    </row>
    <row r="16" spans="1:9" ht="12.75" customHeight="1">
      <c r="A16" s="62"/>
      <c r="I16" s="63"/>
    </row>
    <row r="17" spans="1:9" ht="12.75" customHeight="1">
      <c r="A17" s="62"/>
      <c r="I17" s="63"/>
    </row>
    <row r="18" spans="1:9" ht="12.75" customHeight="1">
      <c r="A18" s="62"/>
      <c r="I18" s="63"/>
    </row>
    <row r="19" spans="1:9" ht="12.75" customHeight="1">
      <c r="A19" s="62"/>
      <c r="I19" s="63"/>
    </row>
    <row r="20" spans="1:9" ht="12.75" customHeight="1">
      <c r="A20" s="62"/>
      <c r="I20" s="63"/>
    </row>
    <row r="21" spans="1:9" ht="12.75" customHeight="1">
      <c r="A21" s="62"/>
      <c r="I21" s="63"/>
    </row>
    <row r="22" spans="1:9" ht="12.75" customHeight="1">
      <c r="A22" s="62"/>
      <c r="I22" s="63"/>
    </row>
    <row r="23" spans="1:9" ht="12.75" customHeight="1">
      <c r="A23" s="62"/>
      <c r="I23" s="63"/>
    </row>
    <row r="24" spans="1:9" ht="12.75" customHeight="1">
      <c r="A24" s="62"/>
      <c r="I24" s="63"/>
    </row>
    <row r="25" spans="1:9" ht="12.75" customHeight="1">
      <c r="A25" s="62"/>
      <c r="I25" s="63"/>
    </row>
    <row r="26" spans="1:9" ht="12.75" customHeight="1">
      <c r="A26" s="62"/>
      <c r="I26" s="63"/>
    </row>
    <row r="27" spans="1:9" ht="12.75" customHeight="1">
      <c r="A27" s="62"/>
      <c r="I27" s="63"/>
    </row>
    <row r="28" spans="1:9" ht="12.75" customHeight="1">
      <c r="A28" s="62"/>
      <c r="I28" s="63"/>
    </row>
    <row r="29" spans="1:9" ht="12.75" customHeight="1">
      <c r="A29" s="62"/>
      <c r="I29" s="63"/>
    </row>
    <row r="30" spans="1:9" ht="12.75" customHeight="1">
      <c r="A30" s="145" t="s">
        <v>333</v>
      </c>
      <c r="B30" s="146"/>
      <c r="C30" s="146"/>
      <c r="D30" s="146"/>
      <c r="E30" s="146"/>
      <c r="F30" s="146"/>
      <c r="G30" s="146"/>
      <c r="H30" s="146"/>
      <c r="I30" s="147"/>
    </row>
    <row r="31" spans="1:9" ht="12.75" customHeight="1">
      <c r="A31" s="62"/>
      <c r="I31" s="63"/>
    </row>
    <row r="32" spans="1:9" ht="12.75" customHeight="1">
      <c r="A32" s="148"/>
      <c r="B32" s="146"/>
      <c r="C32" s="146"/>
      <c r="D32" s="146"/>
      <c r="E32" s="146"/>
      <c r="F32" s="146"/>
      <c r="G32" s="146"/>
      <c r="H32" s="146"/>
      <c r="I32" s="147"/>
    </row>
    <row r="33" spans="1:9" ht="12.75" customHeight="1">
      <c r="A33" s="62"/>
      <c r="I33" s="63"/>
    </row>
    <row r="34" spans="1:9" ht="12.75" customHeight="1">
      <c r="A34" s="62"/>
      <c r="I34" s="63"/>
    </row>
    <row r="35" spans="1:9" ht="12.75" customHeight="1">
      <c r="A35" s="62"/>
      <c r="I35" s="63"/>
    </row>
    <row r="36" spans="1:9" ht="12.75" customHeight="1">
      <c r="A36" s="62"/>
      <c r="I36" s="63"/>
    </row>
    <row r="37" spans="1:9" ht="12.75" customHeight="1">
      <c r="A37" s="62"/>
      <c r="I37" s="63"/>
    </row>
    <row r="38" spans="1:9" ht="12.75" customHeight="1">
      <c r="A38" s="62"/>
      <c r="I38" s="63"/>
    </row>
    <row r="39" spans="1:9" ht="12.75" customHeight="1">
      <c r="A39" s="62"/>
      <c r="I39" s="63"/>
    </row>
    <row r="40" spans="1:9" ht="12.75" customHeight="1">
      <c r="A40" s="62"/>
      <c r="I40" s="63"/>
    </row>
    <row r="41" spans="1:9" ht="12.75" customHeight="1">
      <c r="A41" s="62"/>
      <c r="I41" s="63"/>
    </row>
    <row r="42" spans="1:9" ht="12.75" customHeight="1">
      <c r="A42" s="62"/>
      <c r="I42" s="63"/>
    </row>
    <row r="43" spans="1:9" ht="12.75" customHeight="1">
      <c r="A43" s="62"/>
      <c r="I43" s="63"/>
    </row>
    <row r="44" spans="1:9" ht="12.75" customHeight="1">
      <c r="A44" s="62"/>
      <c r="I44" s="63"/>
    </row>
    <row r="45" spans="1:9" ht="12.75" customHeight="1">
      <c r="A45" s="145" t="s">
        <v>330</v>
      </c>
      <c r="B45" s="146"/>
      <c r="C45" s="146"/>
      <c r="D45" s="146"/>
      <c r="E45" s="146"/>
      <c r="F45" s="146"/>
      <c r="G45" s="146"/>
      <c r="H45" s="146"/>
      <c r="I45" s="147"/>
    </row>
    <row r="46" spans="1:9" ht="12.75" customHeight="1">
      <c r="A46" s="62"/>
      <c r="I46" s="63"/>
    </row>
    <row r="47" spans="1:9" ht="12.75" customHeight="1">
      <c r="A47" s="62"/>
      <c r="I47" s="63"/>
    </row>
    <row r="48" spans="1:9" ht="12.75" customHeight="1">
      <c r="A48" s="62"/>
      <c r="I48" s="63"/>
    </row>
    <row r="49" spans="1:9" ht="12.75" customHeight="1">
      <c r="A49" s="100"/>
      <c r="B49" s="74"/>
      <c r="C49" s="74"/>
      <c r="D49" s="74"/>
      <c r="E49" s="74"/>
      <c r="F49" s="74"/>
      <c r="G49" s="74"/>
      <c r="H49" s="74"/>
      <c r="I49" s="134"/>
    </row>
  </sheetData>
  <mergeCells count="5">
    <mergeCell ref="A6:I6"/>
    <mergeCell ref="A8:I8"/>
    <mergeCell ref="A30:I30"/>
    <mergeCell ref="A32:I32"/>
    <mergeCell ref="A45:I45"/>
  </mergeCells>
  <printOptions horizontalCentered="1" verticalCentered="1"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 topLeftCell="A20">
      <selection activeCell="B59" sqref="B59"/>
    </sheetView>
  </sheetViews>
  <sheetFormatPr defaultColWidth="9.140625" defaultRowHeight="15"/>
  <cols>
    <col min="1" max="1" width="17.00390625" style="0" customWidth="1"/>
    <col min="2" max="2" width="24.421875" style="0" customWidth="1"/>
    <col min="3" max="3" width="2.57421875" style="0" customWidth="1"/>
    <col min="4" max="4" width="14.7109375" style="0" customWidth="1"/>
    <col min="5" max="5" width="7.28125" style="0" customWidth="1"/>
    <col min="6" max="6" width="15.8515625" style="0" customWidth="1"/>
    <col min="7" max="7" width="3.57421875" style="0" customWidth="1"/>
  </cols>
  <sheetData>
    <row r="1" spans="1:7" s="3" customFormat="1" ht="28.5" customHeight="1" thickBot="1">
      <c r="A1" s="201" t="s">
        <v>316</v>
      </c>
      <c r="B1" s="202"/>
      <c r="C1" s="202"/>
      <c r="D1" s="202"/>
      <c r="E1" s="202"/>
      <c r="F1" s="202"/>
      <c r="G1" s="202"/>
    </row>
    <row r="2" spans="1:7" s="3" customFormat="1" ht="12.95" customHeight="1">
      <c r="A2" s="114" t="s">
        <v>305</v>
      </c>
      <c r="B2" s="203" t="s">
        <v>306</v>
      </c>
      <c r="C2" s="204"/>
      <c r="D2" s="205"/>
      <c r="E2" s="203" t="s">
        <v>307</v>
      </c>
      <c r="F2" s="204"/>
      <c r="G2" s="206"/>
    </row>
    <row r="3" spans="1:7" s="3" customFormat="1" ht="12.95" customHeight="1">
      <c r="A3" s="115" t="s">
        <v>240</v>
      </c>
      <c r="B3" s="207" t="s">
        <v>246</v>
      </c>
      <c r="C3" s="166"/>
      <c r="D3" s="167"/>
      <c r="E3" s="208" t="s">
        <v>240</v>
      </c>
      <c r="F3" s="166"/>
      <c r="G3" s="197"/>
    </row>
    <row r="4" spans="1:7" s="3" customFormat="1" ht="12.95" customHeight="1">
      <c r="A4" s="198" t="s">
        <v>317</v>
      </c>
      <c r="B4" s="162"/>
      <c r="C4" s="162"/>
      <c r="D4" s="162"/>
      <c r="E4" s="162"/>
      <c r="F4" s="162"/>
      <c r="G4" s="200"/>
    </row>
    <row r="5" spans="1:7" s="3" customFormat="1" ht="12.95" customHeight="1">
      <c r="A5" s="195" t="s">
        <v>240</v>
      </c>
      <c r="B5" s="166"/>
      <c r="C5" s="166"/>
      <c r="D5" s="166"/>
      <c r="E5" s="166"/>
      <c r="F5" s="166"/>
      <c r="G5" s="197"/>
    </row>
    <row r="6" spans="1:7" s="3" customFormat="1" ht="12.95" customHeight="1">
      <c r="A6" s="198" t="s">
        <v>318</v>
      </c>
      <c r="B6" s="162"/>
      <c r="C6" s="162"/>
      <c r="D6" s="163"/>
      <c r="E6" s="29" t="s">
        <v>319</v>
      </c>
      <c r="F6" s="199"/>
      <c r="G6" s="200"/>
    </row>
    <row r="7" spans="1:7" s="3" customFormat="1" ht="12.95" customHeight="1">
      <c r="A7" s="195" t="s">
        <v>248</v>
      </c>
      <c r="B7" s="166"/>
      <c r="C7" s="166"/>
      <c r="D7" s="167"/>
      <c r="E7" s="3" t="s">
        <v>320</v>
      </c>
      <c r="F7" s="196"/>
      <c r="G7" s="197"/>
    </row>
    <row r="8" spans="1:7" s="3" customFormat="1" ht="12.95" customHeight="1">
      <c r="A8" s="198" t="s">
        <v>321</v>
      </c>
      <c r="B8" s="162"/>
      <c r="C8" s="162"/>
      <c r="D8" s="163"/>
      <c r="E8" s="29" t="s">
        <v>319</v>
      </c>
      <c r="F8" s="199"/>
      <c r="G8" s="200"/>
    </row>
    <row r="9" spans="1:7" s="3" customFormat="1" ht="12.95" customHeight="1">
      <c r="A9" s="195" t="s">
        <v>251</v>
      </c>
      <c r="B9" s="166"/>
      <c r="C9" s="166"/>
      <c r="D9" s="167"/>
      <c r="E9" s="3" t="s">
        <v>320</v>
      </c>
      <c r="F9" s="196"/>
      <c r="G9" s="197"/>
    </row>
    <row r="10" spans="1:7" s="3" customFormat="1" ht="12.95" customHeight="1">
      <c r="A10" s="198" t="s">
        <v>322</v>
      </c>
      <c r="B10" s="162"/>
      <c r="C10" s="162"/>
      <c r="D10" s="163"/>
      <c r="E10" s="29" t="s">
        <v>319</v>
      </c>
      <c r="F10" s="199"/>
      <c r="G10" s="200"/>
    </row>
    <row r="11" spans="1:7" s="3" customFormat="1" ht="12.95" customHeight="1">
      <c r="A11" s="195" t="s">
        <v>256</v>
      </c>
      <c r="B11" s="166"/>
      <c r="C11" s="166"/>
      <c r="D11" s="167"/>
      <c r="E11" s="3" t="s">
        <v>320</v>
      </c>
      <c r="F11" s="196"/>
      <c r="G11" s="197"/>
    </row>
    <row r="12" spans="1:7" s="3" customFormat="1" ht="12.95" customHeight="1">
      <c r="A12" s="182" t="s">
        <v>323</v>
      </c>
      <c r="B12" s="152"/>
      <c r="C12" s="152"/>
      <c r="D12" s="153"/>
      <c r="E12" s="135" t="s">
        <v>319</v>
      </c>
      <c r="F12" s="183"/>
      <c r="G12" s="184"/>
    </row>
    <row r="13" spans="1:7" s="3" customFormat="1" ht="12.95" customHeight="1" thickBot="1">
      <c r="A13" s="185" t="s">
        <v>240</v>
      </c>
      <c r="B13" s="186"/>
      <c r="C13" s="186"/>
      <c r="D13" s="187"/>
      <c r="E13" s="136" t="s">
        <v>320</v>
      </c>
      <c r="F13" s="188"/>
      <c r="G13" s="189"/>
    </row>
    <row r="14" spans="1:7" s="3" customFormat="1" ht="28.5" customHeight="1" thickBot="1">
      <c r="A14" s="190" t="s">
        <v>258</v>
      </c>
      <c r="B14" s="143"/>
      <c r="C14" s="143"/>
      <c r="D14" s="143"/>
      <c r="E14" s="143"/>
      <c r="F14" s="143"/>
      <c r="G14" s="144"/>
    </row>
    <row r="15" spans="1:7" s="3" customFormat="1" ht="12.95" customHeight="1">
      <c r="A15" s="191" t="s">
        <v>259</v>
      </c>
      <c r="B15" s="192"/>
      <c r="C15" s="192"/>
      <c r="D15" s="193"/>
      <c r="E15" s="194">
        <f>'KRYCÍ LIST'!E19</f>
        <v>0</v>
      </c>
      <c r="F15" s="192"/>
      <c r="G15" s="130" t="s">
        <v>300</v>
      </c>
    </row>
    <row r="16" spans="1:7" s="3" customFormat="1" ht="12.95" customHeight="1">
      <c r="A16" s="174" t="s">
        <v>324</v>
      </c>
      <c r="B16" s="175"/>
      <c r="C16" s="175"/>
      <c r="D16" s="177"/>
      <c r="E16" s="176">
        <f>SUM('KRYCÍ LIST'!E20:'KRYCÍ LIST'!E22)</f>
        <v>0</v>
      </c>
      <c r="F16" s="175"/>
      <c r="G16" s="131" t="s">
        <v>300</v>
      </c>
    </row>
    <row r="17" spans="1:7" s="3" customFormat="1" ht="12.95" customHeight="1">
      <c r="A17" s="174" t="s">
        <v>260</v>
      </c>
      <c r="B17" s="175"/>
      <c r="C17" s="175"/>
      <c r="D17" s="177"/>
      <c r="E17" s="176">
        <f>'KRYCÍ LIST'!E24</f>
        <v>0</v>
      </c>
      <c r="F17" s="175"/>
      <c r="G17" s="131" t="s">
        <v>300</v>
      </c>
    </row>
    <row r="18" spans="1:7" s="3" customFormat="1" ht="12.95" customHeight="1">
      <c r="A18" s="174" t="s">
        <v>286</v>
      </c>
      <c r="B18" s="175"/>
      <c r="C18" s="175"/>
      <c r="D18" s="177"/>
      <c r="E18" s="176">
        <f>'KRYCÍ LIST'!E25</f>
        <v>0</v>
      </c>
      <c r="F18" s="175"/>
      <c r="G18" s="131" t="s">
        <v>300</v>
      </c>
    </row>
    <row r="19" spans="1:7" s="3" customFormat="1" ht="12.95" customHeight="1">
      <c r="A19" s="174" t="s">
        <v>287</v>
      </c>
      <c r="B19" s="175"/>
      <c r="C19" s="175"/>
      <c r="D19" s="177"/>
      <c r="E19" s="176">
        <f>'KRYCÍ LIST'!E26</f>
        <v>0</v>
      </c>
      <c r="F19" s="175"/>
      <c r="G19" s="131" t="s">
        <v>300</v>
      </c>
    </row>
    <row r="20" spans="1:7" s="3" customFormat="1" ht="12.95" customHeight="1">
      <c r="A20" s="174"/>
      <c r="B20" s="175"/>
      <c r="C20" s="175"/>
      <c r="D20" s="175"/>
      <c r="E20" s="175"/>
      <c r="F20" s="175"/>
      <c r="G20" s="178"/>
    </row>
    <row r="21" spans="1:7" s="3" customFormat="1" ht="12.95" customHeight="1">
      <c r="A21" s="179" t="s">
        <v>325</v>
      </c>
      <c r="B21" s="175"/>
      <c r="C21" s="175"/>
      <c r="D21" s="177"/>
      <c r="E21" s="180">
        <f>'KRYCÍ LIST'!E27</f>
        <v>0</v>
      </c>
      <c r="F21" s="181"/>
      <c r="G21" s="131" t="s">
        <v>300</v>
      </c>
    </row>
    <row r="22" spans="1:7" s="3" customFormat="1" ht="12.95" customHeight="1">
      <c r="A22" s="174"/>
      <c r="B22" s="175"/>
      <c r="C22" s="175"/>
      <c r="D22" s="175"/>
      <c r="E22" s="175"/>
      <c r="F22" s="175"/>
      <c r="G22" s="178"/>
    </row>
    <row r="23" spans="1:7" s="3" customFormat="1" ht="12.95" customHeight="1">
      <c r="A23" s="174" t="s">
        <v>298</v>
      </c>
      <c r="B23" s="175"/>
      <c r="C23" s="175"/>
      <c r="D23" s="132" t="s">
        <v>326</v>
      </c>
      <c r="E23" s="176">
        <f>'KRYCÍ LIST'!H34</f>
        <v>0</v>
      </c>
      <c r="F23" s="175"/>
      <c r="G23" s="131" t="s">
        <v>300</v>
      </c>
    </row>
    <row r="24" spans="1:7" s="3" customFormat="1" ht="12.95" customHeight="1">
      <c r="A24" s="174" t="s">
        <v>301</v>
      </c>
      <c r="B24" s="175"/>
      <c r="C24" s="175"/>
      <c r="D24" s="132" t="s">
        <v>326</v>
      </c>
      <c r="E24" s="176">
        <f>'KRYCÍ LIST'!H35</f>
        <v>0</v>
      </c>
      <c r="F24" s="175"/>
      <c r="G24" s="131" t="s">
        <v>300</v>
      </c>
    </row>
    <row r="25" spans="1:7" s="3" customFormat="1" ht="12.95" customHeight="1">
      <c r="A25" s="174" t="s">
        <v>298</v>
      </c>
      <c r="B25" s="175"/>
      <c r="C25" s="175"/>
      <c r="D25" s="132" t="s">
        <v>327</v>
      </c>
      <c r="E25" s="176">
        <f>'KRYCÍ LIST'!H36</f>
        <v>0</v>
      </c>
      <c r="F25" s="175"/>
      <c r="G25" s="131" t="s">
        <v>300</v>
      </c>
    </row>
    <row r="26" spans="1:7" s="3" customFormat="1" ht="12.95" customHeight="1" thickBot="1">
      <c r="A26" s="169" t="s">
        <v>301</v>
      </c>
      <c r="B26" s="170"/>
      <c r="C26" s="170"/>
      <c r="D26" s="132" t="s">
        <v>327</v>
      </c>
      <c r="E26" s="171">
        <f>'KRYCÍ LIST'!H37</f>
        <v>0</v>
      </c>
      <c r="F26" s="170"/>
      <c r="G26" s="131" t="s">
        <v>300</v>
      </c>
    </row>
    <row r="27" spans="1:7" s="3" customFormat="1" ht="19.5" customHeight="1" thickBot="1">
      <c r="A27" s="172" t="s">
        <v>328</v>
      </c>
      <c r="B27" s="143"/>
      <c r="C27" s="143"/>
      <c r="D27" s="143"/>
      <c r="E27" s="173">
        <f>SUM(E23:E26)</f>
        <v>0</v>
      </c>
      <c r="F27" s="143"/>
      <c r="G27" s="133" t="s">
        <v>300</v>
      </c>
    </row>
    <row r="29" spans="1:7" s="3" customFormat="1" ht="15">
      <c r="A29" s="161" t="s">
        <v>247</v>
      </c>
      <c r="B29" s="168"/>
      <c r="D29" s="161" t="s">
        <v>255</v>
      </c>
      <c r="E29" s="162"/>
      <c r="F29" s="162"/>
      <c r="G29" s="163"/>
    </row>
    <row r="30" spans="1:7" s="3" customFormat="1" ht="14.25">
      <c r="A30" s="164"/>
      <c r="B30" s="147"/>
      <c r="D30" s="164"/>
      <c r="E30" s="146"/>
      <c r="F30" s="146"/>
      <c r="G30" s="147"/>
    </row>
    <row r="31" spans="1:7" ht="15">
      <c r="A31" s="165"/>
      <c r="B31" s="147"/>
      <c r="D31" s="165"/>
      <c r="E31" s="146"/>
      <c r="F31" s="146"/>
      <c r="G31" s="147"/>
    </row>
    <row r="32" spans="1:7" ht="15">
      <c r="A32" s="165"/>
      <c r="B32" s="147"/>
      <c r="D32" s="165"/>
      <c r="E32" s="146"/>
      <c r="F32" s="146"/>
      <c r="G32" s="147"/>
    </row>
    <row r="33" spans="1:7" ht="15">
      <c r="A33" s="165"/>
      <c r="B33" s="147"/>
      <c r="D33" s="165"/>
      <c r="E33" s="146"/>
      <c r="F33" s="146"/>
      <c r="G33" s="147"/>
    </row>
    <row r="34" spans="1:7" ht="15">
      <c r="A34" s="165"/>
      <c r="B34" s="147"/>
      <c r="D34" s="165"/>
      <c r="E34" s="146"/>
      <c r="F34" s="146"/>
      <c r="G34" s="147"/>
    </row>
    <row r="35" spans="1:7" ht="15">
      <c r="A35" s="165"/>
      <c r="B35" s="147"/>
      <c r="D35" s="165"/>
      <c r="E35" s="146"/>
      <c r="F35" s="146"/>
      <c r="G35" s="147"/>
    </row>
    <row r="36" spans="1:7" ht="15">
      <c r="A36" s="165"/>
      <c r="B36" s="147"/>
      <c r="D36" s="165"/>
      <c r="E36" s="146"/>
      <c r="F36" s="146"/>
      <c r="G36" s="147"/>
    </row>
    <row r="37" spans="1:7" ht="15">
      <c r="A37" s="165"/>
      <c r="B37" s="147"/>
      <c r="D37" s="165"/>
      <c r="E37" s="146"/>
      <c r="F37" s="146"/>
      <c r="G37" s="147"/>
    </row>
    <row r="38" spans="1:7" ht="15">
      <c r="A38" s="165"/>
      <c r="B38" s="147"/>
      <c r="D38" s="165"/>
      <c r="E38" s="146"/>
      <c r="F38" s="146"/>
      <c r="G38" s="147"/>
    </row>
    <row r="39" spans="1:7" s="3" customFormat="1" ht="15">
      <c r="A39" s="149" t="s">
        <v>329</v>
      </c>
      <c r="B39" s="150"/>
      <c r="D39" s="149" t="s">
        <v>329</v>
      </c>
      <c r="E39" s="166"/>
      <c r="F39" s="166"/>
      <c r="G39" s="167"/>
    </row>
    <row r="41" spans="1:7" s="3" customFormat="1" ht="15">
      <c r="A41" s="161" t="s">
        <v>250</v>
      </c>
      <c r="B41" s="168"/>
      <c r="D41" s="151" t="s">
        <v>257</v>
      </c>
      <c r="E41" s="152"/>
      <c r="F41" s="152"/>
      <c r="G41" s="153"/>
    </row>
    <row r="42" spans="1:7" s="3" customFormat="1" ht="14.25">
      <c r="A42" s="164"/>
      <c r="B42" s="147"/>
      <c r="D42" s="154"/>
      <c r="E42" s="155"/>
      <c r="F42" s="155"/>
      <c r="G42" s="156"/>
    </row>
    <row r="43" spans="1:7" ht="15">
      <c r="A43" s="165"/>
      <c r="B43" s="147"/>
      <c r="D43" s="157"/>
      <c r="E43" s="155"/>
      <c r="F43" s="155"/>
      <c r="G43" s="156"/>
    </row>
    <row r="44" spans="1:7" ht="15">
      <c r="A44" s="165"/>
      <c r="B44" s="147"/>
      <c r="D44" s="157"/>
      <c r="E44" s="155"/>
      <c r="F44" s="155"/>
      <c r="G44" s="156"/>
    </row>
    <row r="45" spans="1:7" ht="15">
      <c r="A45" s="165"/>
      <c r="B45" s="147"/>
      <c r="D45" s="157"/>
      <c r="E45" s="155"/>
      <c r="F45" s="155"/>
      <c r="G45" s="156"/>
    </row>
    <row r="46" spans="1:7" ht="15">
      <c r="A46" s="165"/>
      <c r="B46" s="147"/>
      <c r="D46" s="157"/>
      <c r="E46" s="155"/>
      <c r="F46" s="155"/>
      <c r="G46" s="156"/>
    </row>
    <row r="47" spans="1:7" ht="15">
      <c r="A47" s="165"/>
      <c r="B47" s="147"/>
      <c r="D47" s="157"/>
      <c r="E47" s="155"/>
      <c r="F47" s="155"/>
      <c r="G47" s="156"/>
    </row>
    <row r="48" spans="1:7" ht="15">
      <c r="A48" s="165"/>
      <c r="B48" s="147"/>
      <c r="D48" s="157"/>
      <c r="E48" s="155"/>
      <c r="F48" s="155"/>
      <c r="G48" s="156"/>
    </row>
    <row r="49" spans="1:7" ht="15">
      <c r="A49" s="165"/>
      <c r="B49" s="147"/>
      <c r="D49" s="157"/>
      <c r="E49" s="155"/>
      <c r="F49" s="155"/>
      <c r="G49" s="156"/>
    </row>
    <row r="50" spans="1:7" ht="15">
      <c r="A50" s="165"/>
      <c r="B50" s="147"/>
      <c r="D50" s="157"/>
      <c r="E50" s="155"/>
      <c r="F50" s="155"/>
      <c r="G50" s="156"/>
    </row>
    <row r="51" spans="1:7" s="3" customFormat="1" ht="15">
      <c r="A51" s="149" t="s">
        <v>329</v>
      </c>
      <c r="B51" s="150"/>
      <c r="D51" s="158" t="s">
        <v>329</v>
      </c>
      <c r="E51" s="159"/>
      <c r="F51" s="159"/>
      <c r="G51" s="160"/>
    </row>
  </sheetData>
  <sheetProtection password="CC3D" sheet="1" objects="1" scenarios="1"/>
  <mergeCells count="60">
    <mergeCell ref="A8:D8"/>
    <mergeCell ref="F8:G8"/>
    <mergeCell ref="A1:G1"/>
    <mergeCell ref="B2:D2"/>
    <mergeCell ref="E2:G2"/>
    <mergeCell ref="B3:D3"/>
    <mergeCell ref="E3:G3"/>
    <mergeCell ref="A4:G4"/>
    <mergeCell ref="A5:G5"/>
    <mergeCell ref="A6:D6"/>
    <mergeCell ref="F6:G6"/>
    <mergeCell ref="A7:D7"/>
    <mergeCell ref="F7:G7"/>
    <mergeCell ref="A15:D15"/>
    <mergeCell ref="E15:F15"/>
    <mergeCell ref="A9:D9"/>
    <mergeCell ref="F9:G9"/>
    <mergeCell ref="A10:D10"/>
    <mergeCell ref="F10:G10"/>
    <mergeCell ref="A11:D11"/>
    <mergeCell ref="F11:G11"/>
    <mergeCell ref="A12:D12"/>
    <mergeCell ref="F12:G12"/>
    <mergeCell ref="A13:D13"/>
    <mergeCell ref="F13:G13"/>
    <mergeCell ref="A14:G14"/>
    <mergeCell ref="A22:G22"/>
    <mergeCell ref="A16:D16"/>
    <mergeCell ref="E16:F16"/>
    <mergeCell ref="A17:D17"/>
    <mergeCell ref="E17:F17"/>
    <mergeCell ref="A18:D18"/>
    <mergeCell ref="E18:F18"/>
    <mergeCell ref="A19:D19"/>
    <mergeCell ref="E19:F19"/>
    <mergeCell ref="A20:G20"/>
    <mergeCell ref="A21:D21"/>
    <mergeCell ref="E21:F21"/>
    <mergeCell ref="A23:C23"/>
    <mergeCell ref="E23:F23"/>
    <mergeCell ref="A24:C24"/>
    <mergeCell ref="E24:F24"/>
    <mergeCell ref="A25:C25"/>
    <mergeCell ref="E25:F25"/>
    <mergeCell ref="A26:C26"/>
    <mergeCell ref="E26:F26"/>
    <mergeCell ref="A27:D27"/>
    <mergeCell ref="E27:F27"/>
    <mergeCell ref="A29:B29"/>
    <mergeCell ref="D29:G29"/>
    <mergeCell ref="D30:G38"/>
    <mergeCell ref="D39:G39"/>
    <mergeCell ref="A41:B41"/>
    <mergeCell ref="A42:B50"/>
    <mergeCell ref="A30:B38"/>
    <mergeCell ref="A51:B51"/>
    <mergeCell ref="D41:G41"/>
    <mergeCell ref="D42:G50"/>
    <mergeCell ref="D51:G51"/>
    <mergeCell ref="A39:B39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 topLeftCell="A1">
      <selection activeCell="D16" sqref="D16"/>
    </sheetView>
  </sheetViews>
  <sheetFormatPr defaultColWidth="9.140625" defaultRowHeight="15"/>
  <cols>
    <col min="1" max="1" width="17.00390625" style="0" customWidth="1"/>
    <col min="2" max="2" width="33.7109375" style="0" customWidth="1"/>
    <col min="3" max="3" width="8.00390625" style="0" customWidth="1"/>
    <col min="4" max="4" width="13.28125" style="0" customWidth="1"/>
    <col min="5" max="5" width="13.421875" style="0" customWidth="1"/>
  </cols>
  <sheetData>
    <row r="1" spans="1:5" s="3" customFormat="1" ht="28.5" customHeight="1" thickBot="1">
      <c r="A1" s="201" t="s">
        <v>304</v>
      </c>
      <c r="B1" s="202"/>
      <c r="C1" s="202"/>
      <c r="D1" s="202"/>
      <c r="E1" s="202"/>
    </row>
    <row r="2" spans="1:5" s="3" customFormat="1" ht="12.95" customHeight="1">
      <c r="A2" s="114" t="s">
        <v>305</v>
      </c>
      <c r="B2" s="203" t="s">
        <v>306</v>
      </c>
      <c r="C2" s="204"/>
      <c r="D2" s="205"/>
      <c r="E2" s="75" t="s">
        <v>307</v>
      </c>
    </row>
    <row r="3" spans="1:5" s="3" customFormat="1" ht="12.95" customHeight="1">
      <c r="A3" s="115" t="s">
        <v>240</v>
      </c>
      <c r="B3" s="213" t="s">
        <v>246</v>
      </c>
      <c r="C3" s="146"/>
      <c r="D3" s="147"/>
      <c r="E3" s="116" t="s">
        <v>240</v>
      </c>
    </row>
    <row r="4" spans="1:5" s="3" customFormat="1" ht="12.95" customHeight="1">
      <c r="A4" s="117" t="s">
        <v>308</v>
      </c>
      <c r="B4" s="209" t="s">
        <v>240</v>
      </c>
      <c r="C4" s="162"/>
      <c r="D4" s="162"/>
      <c r="E4" s="200"/>
    </row>
    <row r="5" spans="1:5" s="3" customFormat="1" ht="12.95" customHeight="1">
      <c r="A5" s="117" t="s">
        <v>247</v>
      </c>
      <c r="B5" s="209" t="s">
        <v>248</v>
      </c>
      <c r="C5" s="162"/>
      <c r="D5" s="162"/>
      <c r="E5" s="200"/>
    </row>
    <row r="6" spans="1:5" s="3" customFormat="1" ht="12.95" customHeight="1">
      <c r="A6" s="117" t="s">
        <v>250</v>
      </c>
      <c r="B6" s="209" t="s">
        <v>251</v>
      </c>
      <c r="C6" s="162"/>
      <c r="D6" s="162"/>
      <c r="E6" s="200"/>
    </row>
    <row r="7" spans="1:5" s="3" customFormat="1" ht="12.95" customHeight="1">
      <c r="A7" s="117" t="s">
        <v>255</v>
      </c>
      <c r="B7" s="209" t="s">
        <v>256</v>
      </c>
      <c r="C7" s="162"/>
      <c r="D7" s="162"/>
      <c r="E7" s="200"/>
    </row>
    <row r="8" spans="1:5" s="3" customFormat="1" ht="12.95" customHeight="1" thickBot="1">
      <c r="A8" s="117" t="s">
        <v>257</v>
      </c>
      <c r="B8" s="210" t="s">
        <v>240</v>
      </c>
      <c r="C8" s="152"/>
      <c r="D8" s="152"/>
      <c r="E8" s="184"/>
    </row>
    <row r="9" spans="1:5" s="3" customFormat="1" ht="28.5" customHeight="1" thickBot="1">
      <c r="A9" s="211" t="s">
        <v>309</v>
      </c>
      <c r="B9" s="204"/>
      <c r="C9" s="204"/>
      <c r="D9" s="204"/>
      <c r="E9" s="206"/>
    </row>
    <row r="10" spans="1:5" s="3" customFormat="1" ht="28.5" customHeight="1">
      <c r="A10" s="118" t="s">
        <v>310</v>
      </c>
      <c r="B10" s="119" t="s">
        <v>311</v>
      </c>
      <c r="C10" s="120" t="s">
        <v>312</v>
      </c>
      <c r="D10" s="121" t="s">
        <v>313</v>
      </c>
      <c r="E10" s="122" t="s">
        <v>314</v>
      </c>
    </row>
    <row r="11" spans="1:5" s="3" customFormat="1" ht="15" thickBot="1">
      <c r="A11" s="123" t="s">
        <v>238</v>
      </c>
      <c r="B11" s="124" t="s">
        <v>239</v>
      </c>
      <c r="C11" s="125"/>
      <c r="D11" s="126">
        <f>'KRYCÍ LIST'!E27</f>
        <v>0</v>
      </c>
      <c r="E11" s="127">
        <f>'KRYCÍ LIST'!H38</f>
        <v>0</v>
      </c>
    </row>
    <row r="12" spans="1:5" s="3" customFormat="1" ht="19.5" customHeight="1" thickBot="1">
      <c r="A12" s="172" t="s">
        <v>315</v>
      </c>
      <c r="B12" s="143"/>
      <c r="C12" s="212"/>
      <c r="D12" s="128">
        <f>SUM(D11:D11)</f>
        <v>0</v>
      </c>
      <c r="E12" s="129">
        <f>SUM(E11:E11)</f>
        <v>0</v>
      </c>
    </row>
  </sheetData>
  <sheetProtection password="CC3D" sheet="1" objects="1" scenarios="1"/>
  <mergeCells count="10">
    <mergeCell ref="B7:E7"/>
    <mergeCell ref="B8:E8"/>
    <mergeCell ref="A9:E9"/>
    <mergeCell ref="A12:C12"/>
    <mergeCell ref="A1:E1"/>
    <mergeCell ref="B2:D2"/>
    <mergeCell ref="B3:D3"/>
    <mergeCell ref="B4:E4"/>
    <mergeCell ref="B5:E5"/>
    <mergeCell ref="B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 topLeftCell="A1">
      <selection activeCell="M41" sqref="M41"/>
    </sheetView>
  </sheetViews>
  <sheetFormatPr defaultColWidth="9.140625" defaultRowHeight="1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s="92" customFormat="1" ht="28.5" customHeight="1" thickBot="1">
      <c r="A1" s="201" t="s">
        <v>233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s="4" customFormat="1" ht="12.95" customHeight="1">
      <c r="A2" s="245" t="s">
        <v>234</v>
      </c>
      <c r="B2" s="204"/>
      <c r="C2" s="204"/>
      <c r="D2" s="205"/>
      <c r="E2" s="266" t="s">
        <v>235</v>
      </c>
      <c r="F2" s="204"/>
      <c r="G2" s="204"/>
      <c r="H2" s="204"/>
      <c r="I2" s="204"/>
      <c r="J2" s="205"/>
      <c r="K2" s="266" t="s">
        <v>236</v>
      </c>
      <c r="L2" s="205"/>
      <c r="M2" s="93" t="s">
        <v>237</v>
      </c>
    </row>
    <row r="3" spans="1:13" s="3" customFormat="1" ht="12.95" customHeight="1">
      <c r="A3" s="265" t="s">
        <v>238</v>
      </c>
      <c r="B3" s="166"/>
      <c r="C3" s="166"/>
      <c r="D3" s="167"/>
      <c r="E3" s="207" t="s">
        <v>239</v>
      </c>
      <c r="F3" s="166"/>
      <c r="G3" s="166"/>
      <c r="H3" s="166"/>
      <c r="I3" s="166"/>
      <c r="J3" s="167"/>
      <c r="K3" s="208" t="s">
        <v>240</v>
      </c>
      <c r="L3" s="167"/>
      <c r="M3" s="94" t="s">
        <v>241</v>
      </c>
    </row>
    <row r="4" spans="1:13" s="4" customFormat="1" ht="12.95" customHeight="1">
      <c r="A4" s="240" t="s">
        <v>242</v>
      </c>
      <c r="B4" s="162"/>
      <c r="C4" s="162"/>
      <c r="D4" s="163"/>
      <c r="E4" s="264" t="s">
        <v>243</v>
      </c>
      <c r="F4" s="162"/>
      <c r="G4" s="162"/>
      <c r="H4" s="162"/>
      <c r="I4" s="162"/>
      <c r="J4" s="163"/>
      <c r="K4" s="264" t="s">
        <v>244</v>
      </c>
      <c r="L4" s="163"/>
      <c r="M4" s="95" t="s">
        <v>245</v>
      </c>
    </row>
    <row r="5" spans="1:13" s="3" customFormat="1" ht="12.95" customHeight="1">
      <c r="A5" s="265" t="s">
        <v>240</v>
      </c>
      <c r="B5" s="166"/>
      <c r="C5" s="166"/>
      <c r="D5" s="167"/>
      <c r="E5" s="207" t="s">
        <v>246</v>
      </c>
      <c r="F5" s="166"/>
      <c r="G5" s="166"/>
      <c r="H5" s="166"/>
      <c r="I5" s="166"/>
      <c r="J5" s="167"/>
      <c r="K5" s="208" t="s">
        <v>240</v>
      </c>
      <c r="L5" s="167"/>
      <c r="M5" s="94" t="s">
        <v>240</v>
      </c>
    </row>
    <row r="6" spans="1:13" s="3" customFormat="1" ht="12.95" customHeight="1">
      <c r="A6" s="218" t="s">
        <v>247</v>
      </c>
      <c r="B6" s="175"/>
      <c r="C6" s="175"/>
      <c r="D6" s="247" t="s">
        <v>248</v>
      </c>
      <c r="E6" s="175"/>
      <c r="F6" s="175"/>
      <c r="G6" s="177"/>
      <c r="H6" s="249" t="s">
        <v>249</v>
      </c>
      <c r="I6" s="175"/>
      <c r="J6" s="175"/>
      <c r="K6" s="175"/>
      <c r="L6" s="175"/>
      <c r="M6" s="96"/>
    </row>
    <row r="7" spans="1:13" s="3" customFormat="1" ht="12.95" customHeight="1">
      <c r="A7" s="218" t="s">
        <v>250</v>
      </c>
      <c r="B7" s="175"/>
      <c r="C7" s="175"/>
      <c r="D7" s="247" t="s">
        <v>251</v>
      </c>
      <c r="E7" s="175"/>
      <c r="F7" s="175"/>
      <c r="G7" s="177"/>
      <c r="H7" s="249" t="s">
        <v>252</v>
      </c>
      <c r="I7" s="175"/>
      <c r="J7" s="175"/>
      <c r="K7" s="175"/>
      <c r="L7" s="175"/>
      <c r="M7" s="97" t="str">
        <f>IF(M6=0,"",E27/M6)</f>
        <v/>
      </c>
    </row>
    <row r="8" spans="1:13" s="3" customFormat="1" ht="12.95" customHeight="1">
      <c r="A8" s="218" t="s">
        <v>253</v>
      </c>
      <c r="B8" s="175"/>
      <c r="C8" s="175"/>
      <c r="D8" s="258" t="s">
        <v>240</v>
      </c>
      <c r="E8" s="175"/>
      <c r="F8" s="175"/>
      <c r="G8" s="177"/>
      <c r="H8" s="249" t="s">
        <v>254</v>
      </c>
      <c r="I8" s="175"/>
      <c r="J8" s="175"/>
      <c r="K8" s="259"/>
      <c r="L8" s="175"/>
      <c r="M8" s="178"/>
    </row>
    <row r="9" spans="1:13" s="3" customFormat="1" ht="12.95" customHeight="1">
      <c r="A9" s="240" t="s">
        <v>255</v>
      </c>
      <c r="B9" s="162"/>
      <c r="C9" s="162"/>
      <c r="D9" s="199" t="s">
        <v>256</v>
      </c>
      <c r="E9" s="162"/>
      <c r="F9" s="162"/>
      <c r="G9" s="163"/>
      <c r="H9" s="260" t="s">
        <v>257</v>
      </c>
      <c r="I9" s="261"/>
      <c r="J9" s="262"/>
      <c r="K9" s="261"/>
      <c r="L9" s="261"/>
      <c r="M9" s="263"/>
    </row>
    <row r="10" spans="1:13" s="3" customFormat="1" ht="12.95" customHeight="1" thickBot="1">
      <c r="A10" s="250"/>
      <c r="B10" s="202"/>
      <c r="C10" s="202"/>
      <c r="D10" s="202"/>
      <c r="E10" s="202"/>
      <c r="F10" s="202"/>
      <c r="G10" s="251"/>
      <c r="H10" s="252"/>
      <c r="I10" s="253"/>
      <c r="J10" s="253"/>
      <c r="K10" s="253"/>
      <c r="L10" s="253"/>
      <c r="M10" s="254"/>
    </row>
    <row r="11" spans="1:13" s="98" customFormat="1" ht="28.5" customHeight="1" thickBot="1">
      <c r="A11" s="190" t="s">
        <v>258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</row>
    <row r="12" spans="1:13" s="5" customFormat="1" ht="12.95" customHeight="1">
      <c r="A12" s="241" t="s">
        <v>259</v>
      </c>
      <c r="B12" s="192"/>
      <c r="C12" s="192"/>
      <c r="D12" s="192"/>
      <c r="E12" s="192"/>
      <c r="F12" s="192"/>
      <c r="G12" s="241" t="s">
        <v>260</v>
      </c>
      <c r="H12" s="192"/>
      <c r="I12" s="192"/>
      <c r="J12" s="192"/>
      <c r="K12" s="192"/>
      <c r="L12" s="192"/>
      <c r="M12" s="255"/>
    </row>
    <row r="13" spans="1:13" s="3" customFormat="1" ht="12.95" customHeight="1">
      <c r="A13" s="256"/>
      <c r="B13" s="249" t="s">
        <v>261</v>
      </c>
      <c r="C13" s="247"/>
      <c r="D13" s="248"/>
      <c r="E13" s="176"/>
      <c r="F13" s="247"/>
      <c r="G13" s="218" t="s">
        <v>276</v>
      </c>
      <c r="H13" s="175"/>
      <c r="I13" s="175"/>
      <c r="J13" s="177"/>
      <c r="K13" s="102"/>
      <c r="L13" s="103" t="s">
        <v>277</v>
      </c>
      <c r="M13" s="107">
        <f>E23*K13/100</f>
        <v>0</v>
      </c>
    </row>
    <row r="14" spans="1:13" s="3" customFormat="1" ht="12.95" customHeight="1">
      <c r="A14" s="257"/>
      <c r="B14" s="249" t="s">
        <v>262</v>
      </c>
      <c r="C14" s="247"/>
      <c r="D14" s="248"/>
      <c r="E14" s="176"/>
      <c r="F14" s="247"/>
      <c r="G14" s="218" t="s">
        <v>278</v>
      </c>
      <c r="H14" s="175"/>
      <c r="I14" s="175"/>
      <c r="J14" s="177"/>
      <c r="K14" s="102"/>
      <c r="L14" s="103" t="s">
        <v>277</v>
      </c>
      <c r="M14" s="107">
        <f>E23*K14/100</f>
        <v>0</v>
      </c>
    </row>
    <row r="15" spans="1:13" s="3" customFormat="1" ht="12.95" customHeight="1">
      <c r="A15" s="106" t="s">
        <v>263</v>
      </c>
      <c r="B15" s="249" t="s">
        <v>264</v>
      </c>
      <c r="C15" s="247"/>
      <c r="D15" s="248"/>
      <c r="E15" s="176">
        <f>REKAPITULACE!C13</f>
        <v>0</v>
      </c>
      <c r="F15" s="247"/>
      <c r="G15" s="218" t="s">
        <v>279</v>
      </c>
      <c r="H15" s="175"/>
      <c r="I15" s="175"/>
      <c r="J15" s="177"/>
      <c r="K15" s="102"/>
      <c r="L15" s="103" t="s">
        <v>277</v>
      </c>
      <c r="M15" s="107">
        <f>E23*K15/100</f>
        <v>0</v>
      </c>
    </row>
    <row r="16" spans="1:13" s="3" customFormat="1" ht="12.95" customHeight="1">
      <c r="A16" s="106" t="s">
        <v>265</v>
      </c>
      <c r="B16" s="249" t="s">
        <v>266</v>
      </c>
      <c r="C16" s="247"/>
      <c r="D16" s="248"/>
      <c r="E16" s="176">
        <f>REKAPITULACE!C17</f>
        <v>0</v>
      </c>
      <c r="F16" s="247"/>
      <c r="G16" s="218" t="s">
        <v>280</v>
      </c>
      <c r="H16" s="175"/>
      <c r="I16" s="175"/>
      <c r="J16" s="177"/>
      <c r="K16" s="102"/>
      <c r="L16" s="103" t="s">
        <v>277</v>
      </c>
      <c r="M16" s="107">
        <f>E23*K16/100</f>
        <v>0</v>
      </c>
    </row>
    <row r="17" spans="1:13" s="3" customFormat="1" ht="12.95" customHeight="1">
      <c r="A17" s="106" t="s">
        <v>267</v>
      </c>
      <c r="B17" s="249" t="s">
        <v>268</v>
      </c>
      <c r="C17" s="247"/>
      <c r="D17" s="248"/>
      <c r="E17" s="176">
        <f>REKAPITULACE!C22</f>
        <v>0</v>
      </c>
      <c r="F17" s="247"/>
      <c r="G17" s="218" t="s">
        <v>281</v>
      </c>
      <c r="H17" s="175"/>
      <c r="I17" s="175"/>
      <c r="J17" s="177"/>
      <c r="K17" s="102"/>
      <c r="L17" s="103" t="s">
        <v>277</v>
      </c>
      <c r="M17" s="107">
        <f>E23*K17/100</f>
        <v>0</v>
      </c>
    </row>
    <row r="18" spans="1:13" s="3" customFormat="1" ht="12.95" customHeight="1">
      <c r="A18" s="106" t="s">
        <v>269</v>
      </c>
      <c r="B18" s="249" t="s">
        <v>270</v>
      </c>
      <c r="C18" s="247"/>
      <c r="D18" s="248"/>
      <c r="E18" s="176">
        <f>REKAPITULACE!C26</f>
        <v>0</v>
      </c>
      <c r="F18" s="247"/>
      <c r="G18" s="218" t="s">
        <v>282</v>
      </c>
      <c r="H18" s="175"/>
      <c r="I18" s="175"/>
      <c r="J18" s="177"/>
      <c r="K18" s="102"/>
      <c r="L18" s="103" t="s">
        <v>277</v>
      </c>
      <c r="M18" s="107">
        <f>E23*K18/100</f>
        <v>0</v>
      </c>
    </row>
    <row r="19" spans="1:13" s="3" customFormat="1" ht="12.95" customHeight="1">
      <c r="A19" s="218" t="s">
        <v>271</v>
      </c>
      <c r="B19" s="247"/>
      <c r="C19" s="247"/>
      <c r="D19" s="248"/>
      <c r="E19" s="176">
        <f>SUM(E15:E18)</f>
        <v>0</v>
      </c>
      <c r="F19" s="247"/>
      <c r="G19" s="218" t="s">
        <v>283</v>
      </c>
      <c r="H19" s="175"/>
      <c r="I19" s="175"/>
      <c r="J19" s="177"/>
      <c r="K19" s="102"/>
      <c r="L19" s="103" t="s">
        <v>277</v>
      </c>
      <c r="M19" s="107">
        <f>E23*K19/100</f>
        <v>0</v>
      </c>
    </row>
    <row r="20" spans="1:13" s="3" customFormat="1" ht="12.95" customHeight="1">
      <c r="A20" s="218" t="s">
        <v>272</v>
      </c>
      <c r="B20" s="247"/>
      <c r="C20" s="247"/>
      <c r="D20" s="248"/>
      <c r="E20" s="176">
        <v>0</v>
      </c>
      <c r="F20" s="247"/>
      <c r="G20" s="218" t="s">
        <v>284</v>
      </c>
      <c r="H20" s="175"/>
      <c r="I20" s="175"/>
      <c r="J20" s="177"/>
      <c r="K20" s="102"/>
      <c r="L20" s="103" t="s">
        <v>277</v>
      </c>
      <c r="M20" s="107">
        <f>E23*K20/100</f>
        <v>0</v>
      </c>
    </row>
    <row r="21" spans="1:13" s="3" customFormat="1" ht="12.95" customHeight="1">
      <c r="A21" s="218" t="s">
        <v>273</v>
      </c>
      <c r="B21" s="247"/>
      <c r="C21" s="247"/>
      <c r="D21" s="248"/>
      <c r="E21" s="176">
        <v>0</v>
      </c>
      <c r="F21" s="247"/>
      <c r="G21" s="218" t="s">
        <v>285</v>
      </c>
      <c r="H21" s="175"/>
      <c r="I21" s="175"/>
      <c r="J21" s="177"/>
      <c r="K21" s="102"/>
      <c r="L21" s="103" t="s">
        <v>277</v>
      </c>
      <c r="M21" s="107">
        <f>E23*K21/100</f>
        <v>0</v>
      </c>
    </row>
    <row r="22" spans="1:13" s="3" customFormat="1" ht="12.95" customHeight="1" thickBot="1">
      <c r="A22" s="218" t="s">
        <v>274</v>
      </c>
      <c r="B22" s="247"/>
      <c r="C22" s="247"/>
      <c r="D22" s="248"/>
      <c r="E22" s="176">
        <v>0</v>
      </c>
      <c r="F22" s="247"/>
      <c r="G22" s="240"/>
      <c r="H22" s="162"/>
      <c r="I22" s="162"/>
      <c r="J22" s="163"/>
      <c r="K22" s="104"/>
      <c r="L22" s="105" t="s">
        <v>277</v>
      </c>
      <c r="M22" s="108">
        <f>E23*K22/100</f>
        <v>0</v>
      </c>
    </row>
    <row r="23" spans="1:13" s="3" customFormat="1" ht="12.95" customHeight="1">
      <c r="A23" s="218" t="s">
        <v>275</v>
      </c>
      <c r="B23" s="247"/>
      <c r="C23" s="247"/>
      <c r="D23" s="247"/>
      <c r="E23" s="176">
        <f>SUM(E19:E22)</f>
        <v>0</v>
      </c>
      <c r="F23" s="247"/>
      <c r="G23" s="241" t="s">
        <v>286</v>
      </c>
      <c r="H23" s="192"/>
      <c r="I23" s="192"/>
      <c r="J23" s="192"/>
      <c r="K23" s="192"/>
      <c r="L23" s="192"/>
      <c r="M23" s="246"/>
    </row>
    <row r="24" spans="1:13" s="3" customFormat="1" ht="12.95" customHeight="1">
      <c r="A24" s="218" t="s">
        <v>288</v>
      </c>
      <c r="B24" s="175"/>
      <c r="C24" s="175"/>
      <c r="D24" s="177"/>
      <c r="E24" s="176">
        <f>SUM(M13:M22)</f>
        <v>0</v>
      </c>
      <c r="F24" s="175"/>
      <c r="G24" s="218"/>
      <c r="H24" s="247"/>
      <c r="I24" s="247"/>
      <c r="J24" s="248"/>
      <c r="K24" s="102"/>
      <c r="L24" s="103" t="s">
        <v>277</v>
      </c>
      <c r="M24" s="107">
        <f>E23*K24/100</f>
        <v>0</v>
      </c>
    </row>
    <row r="25" spans="1:13" s="3" customFormat="1" ht="12.95" customHeight="1" thickBot="1">
      <c r="A25" s="218" t="s">
        <v>289</v>
      </c>
      <c r="B25" s="175"/>
      <c r="C25" s="175"/>
      <c r="D25" s="177"/>
      <c r="E25" s="176">
        <f>SUM(M24:M25)</f>
        <v>0</v>
      </c>
      <c r="F25" s="175"/>
      <c r="G25" s="240"/>
      <c r="H25" s="199"/>
      <c r="I25" s="199"/>
      <c r="J25" s="168"/>
      <c r="K25" s="104"/>
      <c r="L25" s="105" t="s">
        <v>277</v>
      </c>
      <c r="M25" s="108">
        <f>E23*K25/100</f>
        <v>0</v>
      </c>
    </row>
    <row r="26" spans="1:13" s="3" customFormat="1" ht="12.95" customHeight="1" thickBot="1">
      <c r="A26" s="240" t="s">
        <v>290</v>
      </c>
      <c r="B26" s="162"/>
      <c r="C26" s="162"/>
      <c r="D26" s="163"/>
      <c r="E26" s="244">
        <f>SUM(M27:M27)</f>
        <v>0</v>
      </c>
      <c r="F26" s="162"/>
      <c r="G26" s="241" t="s">
        <v>287</v>
      </c>
      <c r="H26" s="242"/>
      <c r="I26" s="242"/>
      <c r="J26" s="242"/>
      <c r="K26" s="242"/>
      <c r="L26" s="242"/>
      <c r="M26" s="243"/>
    </row>
    <row r="27" spans="1:13" s="3" customFormat="1" ht="12.95" customHeight="1" thickBot="1">
      <c r="A27" s="245" t="s">
        <v>291</v>
      </c>
      <c r="B27" s="204"/>
      <c r="C27" s="204"/>
      <c r="D27" s="205"/>
      <c r="E27" s="232">
        <f>SUM(E23:E26)</f>
        <v>0</v>
      </c>
      <c r="F27" s="204"/>
      <c r="G27" s="240"/>
      <c r="H27" s="199"/>
      <c r="I27" s="199"/>
      <c r="J27" s="168"/>
      <c r="K27" s="104"/>
      <c r="L27" s="105" t="s">
        <v>277</v>
      </c>
      <c r="M27" s="108">
        <f>E23*K27/100</f>
        <v>0</v>
      </c>
    </row>
    <row r="28" spans="1:13" s="5" customFormat="1" ht="12.95" customHeight="1">
      <c r="A28" s="233" t="s">
        <v>292</v>
      </c>
      <c r="B28" s="234"/>
      <c r="C28" s="234"/>
      <c r="D28" s="235"/>
      <c r="E28" s="236" t="s">
        <v>293</v>
      </c>
      <c r="F28" s="234"/>
      <c r="G28" s="235"/>
      <c r="H28" s="236" t="s">
        <v>294</v>
      </c>
      <c r="I28" s="234"/>
      <c r="J28" s="234"/>
      <c r="K28" s="234"/>
      <c r="L28" s="234"/>
      <c r="M28" s="237"/>
    </row>
    <row r="29" spans="1:13" s="3" customFormat="1" ht="12.95" customHeight="1">
      <c r="A29" s="238" t="s">
        <v>240</v>
      </c>
      <c r="B29" s="162"/>
      <c r="C29" s="162"/>
      <c r="D29" s="163"/>
      <c r="E29" s="137" t="s">
        <v>295</v>
      </c>
      <c r="F29" s="183"/>
      <c r="G29" s="153"/>
      <c r="H29" s="109" t="s">
        <v>295</v>
      </c>
      <c r="I29" s="199"/>
      <c r="J29" s="162"/>
      <c r="K29" s="162"/>
      <c r="L29" s="162"/>
      <c r="M29" s="239"/>
    </row>
    <row r="30" spans="1:13" s="3" customFormat="1" ht="12.95" customHeight="1">
      <c r="A30" s="224" t="s">
        <v>296</v>
      </c>
      <c r="B30" s="146"/>
      <c r="C30" s="225">
        <v>43221</v>
      </c>
      <c r="D30" s="147"/>
      <c r="E30" s="137" t="s">
        <v>296</v>
      </c>
      <c r="F30" s="226"/>
      <c r="G30" s="156"/>
      <c r="H30" s="109" t="s">
        <v>296</v>
      </c>
      <c r="I30" s="217"/>
      <c r="J30" s="146"/>
      <c r="K30" s="146"/>
      <c r="L30" s="146"/>
      <c r="M30" s="227"/>
    </row>
    <row r="31" spans="1:13" s="3" customFormat="1" ht="12.95" customHeight="1">
      <c r="A31" s="228"/>
      <c r="B31" s="146"/>
      <c r="C31" s="146"/>
      <c r="D31" s="147"/>
      <c r="E31" s="230" t="s">
        <v>297</v>
      </c>
      <c r="F31" s="155"/>
      <c r="G31" s="156"/>
      <c r="H31" s="231" t="s">
        <v>297</v>
      </c>
      <c r="I31" s="146"/>
      <c r="J31" s="146"/>
      <c r="K31" s="146"/>
      <c r="L31" s="146"/>
      <c r="M31" s="227"/>
    </row>
    <row r="32" spans="1:13" ht="15">
      <c r="A32" s="229"/>
      <c r="B32" s="146"/>
      <c r="C32" s="146"/>
      <c r="D32" s="147"/>
      <c r="E32" s="157"/>
      <c r="F32" s="155"/>
      <c r="G32" s="156"/>
      <c r="H32" s="165"/>
      <c r="I32" s="146"/>
      <c r="J32" s="146"/>
      <c r="K32" s="146"/>
      <c r="L32" s="146"/>
      <c r="M32" s="227"/>
    </row>
    <row r="33" spans="1:13" s="3" customFormat="1" ht="56.25" customHeight="1" thickBot="1">
      <c r="A33" s="229"/>
      <c r="B33" s="146"/>
      <c r="C33" s="146"/>
      <c r="D33" s="147"/>
      <c r="E33" s="157"/>
      <c r="F33" s="155"/>
      <c r="G33" s="156"/>
      <c r="H33" s="165"/>
      <c r="I33" s="146"/>
      <c r="J33" s="146"/>
      <c r="K33" s="146"/>
      <c r="L33" s="146"/>
      <c r="M33" s="227"/>
    </row>
    <row r="34" spans="1:13" s="3" customFormat="1" ht="12.95" customHeight="1">
      <c r="A34" s="221" t="s">
        <v>298</v>
      </c>
      <c r="B34" s="192"/>
      <c r="C34" s="192"/>
      <c r="D34" s="193"/>
      <c r="E34" s="222">
        <v>21</v>
      </c>
      <c r="F34" s="192"/>
      <c r="G34" s="99" t="s">
        <v>299</v>
      </c>
      <c r="H34" s="223">
        <f>ROUND(E27-H36,0)</f>
        <v>0</v>
      </c>
      <c r="I34" s="192"/>
      <c r="J34" s="192"/>
      <c r="K34" s="192"/>
      <c r="L34" s="192"/>
      <c r="M34" s="110" t="s">
        <v>300</v>
      </c>
    </row>
    <row r="35" spans="1:13" s="3" customFormat="1" ht="12.95" customHeight="1">
      <c r="A35" s="218" t="s">
        <v>301</v>
      </c>
      <c r="B35" s="175"/>
      <c r="C35" s="175"/>
      <c r="D35" s="177"/>
      <c r="E35" s="219">
        <v>21</v>
      </c>
      <c r="F35" s="175"/>
      <c r="G35" s="101" t="s">
        <v>299</v>
      </c>
      <c r="H35" s="220">
        <f>ROUND(H34*E35/100,0)</f>
        <v>0</v>
      </c>
      <c r="I35" s="175"/>
      <c r="J35" s="175"/>
      <c r="K35" s="175"/>
      <c r="L35" s="175"/>
      <c r="M35" s="111" t="s">
        <v>300</v>
      </c>
    </row>
    <row r="36" spans="1:13" s="3" customFormat="1" ht="12.95" customHeight="1">
      <c r="A36" s="218" t="s">
        <v>298</v>
      </c>
      <c r="B36" s="175"/>
      <c r="C36" s="175"/>
      <c r="D36" s="177"/>
      <c r="E36" s="219">
        <v>15</v>
      </c>
      <c r="F36" s="175"/>
      <c r="G36" s="101" t="s">
        <v>299</v>
      </c>
      <c r="H36" s="220">
        <v>0</v>
      </c>
      <c r="I36" s="175"/>
      <c r="J36" s="175"/>
      <c r="K36" s="175"/>
      <c r="L36" s="175"/>
      <c r="M36" s="111" t="s">
        <v>300</v>
      </c>
    </row>
    <row r="37" spans="1:13" s="3" customFormat="1" ht="12.95" customHeight="1">
      <c r="A37" s="218" t="s">
        <v>301</v>
      </c>
      <c r="B37" s="175"/>
      <c r="C37" s="175"/>
      <c r="D37" s="177"/>
      <c r="E37" s="219">
        <v>15</v>
      </c>
      <c r="F37" s="175"/>
      <c r="G37" s="101" t="s">
        <v>299</v>
      </c>
      <c r="H37" s="220">
        <f>ROUND(H36*E37/100,0)</f>
        <v>0</v>
      </c>
      <c r="I37" s="175"/>
      <c r="J37" s="175"/>
      <c r="K37" s="175"/>
      <c r="L37" s="175"/>
      <c r="M37" s="111" t="s">
        <v>300</v>
      </c>
    </row>
    <row r="38" spans="1:13" s="112" customFormat="1" ht="19.5" customHeight="1" thickBot="1">
      <c r="A38" s="214" t="s">
        <v>302</v>
      </c>
      <c r="B38" s="215"/>
      <c r="C38" s="215"/>
      <c r="D38" s="215"/>
      <c r="E38" s="215"/>
      <c r="F38" s="215"/>
      <c r="G38" s="215"/>
      <c r="H38" s="216">
        <f>CEILING(SUM(H34:H37),1)</f>
        <v>0</v>
      </c>
      <c r="I38" s="170"/>
      <c r="J38" s="170"/>
      <c r="K38" s="170"/>
      <c r="L38" s="170"/>
      <c r="M38" s="113" t="s">
        <v>300</v>
      </c>
    </row>
    <row r="39" s="3" customFormat="1" ht="12.95" customHeight="1"/>
    <row r="40" spans="1:13" s="3" customFormat="1" ht="12.95" customHeight="1">
      <c r="A40" s="217" t="s">
        <v>303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</row>
  </sheetData>
  <sheetProtection password="CC3D" sheet="1" objects="1" scenarios="1"/>
  <mergeCells count="106">
    <mergeCell ref="A4:D4"/>
    <mergeCell ref="E4:J4"/>
    <mergeCell ref="K4:L4"/>
    <mergeCell ref="A5:D5"/>
    <mergeCell ref="E5:J5"/>
    <mergeCell ref="K5:L5"/>
    <mergeCell ref="A1:M1"/>
    <mergeCell ref="A2:D2"/>
    <mergeCell ref="E2:J2"/>
    <mergeCell ref="K2:L2"/>
    <mergeCell ref="A3:D3"/>
    <mergeCell ref="E3:J3"/>
    <mergeCell ref="K3:L3"/>
    <mergeCell ref="A8:C8"/>
    <mergeCell ref="D8:G8"/>
    <mergeCell ref="H8:J8"/>
    <mergeCell ref="K8:M8"/>
    <mergeCell ref="A9:C9"/>
    <mergeCell ref="D9:G9"/>
    <mergeCell ref="H9:I9"/>
    <mergeCell ref="J9:M9"/>
    <mergeCell ref="A6:C6"/>
    <mergeCell ref="D6:G6"/>
    <mergeCell ref="H6:L6"/>
    <mergeCell ref="A7:C7"/>
    <mergeCell ref="D7:G7"/>
    <mergeCell ref="H7:L7"/>
    <mergeCell ref="A10:G10"/>
    <mergeCell ref="H10:M10"/>
    <mergeCell ref="A11:M11"/>
    <mergeCell ref="A12:F12"/>
    <mergeCell ref="G12:M12"/>
    <mergeCell ref="A13:A14"/>
    <mergeCell ref="B13:D13"/>
    <mergeCell ref="E13:F13"/>
    <mergeCell ref="B14:D14"/>
    <mergeCell ref="E14:F14"/>
    <mergeCell ref="G13:J13"/>
    <mergeCell ref="G14:J14"/>
    <mergeCell ref="G15:J15"/>
    <mergeCell ref="G16:J16"/>
    <mergeCell ref="G17:J17"/>
    <mergeCell ref="G18:J18"/>
    <mergeCell ref="A21:D21"/>
    <mergeCell ref="E21:F21"/>
    <mergeCell ref="A22:D22"/>
    <mergeCell ref="E22:F22"/>
    <mergeCell ref="B18:D18"/>
    <mergeCell ref="E18:F18"/>
    <mergeCell ref="A19:D19"/>
    <mergeCell ref="E19:F19"/>
    <mergeCell ref="A20:D20"/>
    <mergeCell ref="E20:F20"/>
    <mergeCell ref="B15:D15"/>
    <mergeCell ref="E15:F15"/>
    <mergeCell ref="B16:D16"/>
    <mergeCell ref="E16:F16"/>
    <mergeCell ref="B17:D17"/>
    <mergeCell ref="E17:F17"/>
    <mergeCell ref="A24:D24"/>
    <mergeCell ref="E24:F24"/>
    <mergeCell ref="A25:D25"/>
    <mergeCell ref="E25:F25"/>
    <mergeCell ref="A26:D26"/>
    <mergeCell ref="E26:F26"/>
    <mergeCell ref="A27:D27"/>
    <mergeCell ref="G19:J19"/>
    <mergeCell ref="G20:J20"/>
    <mergeCell ref="G21:J21"/>
    <mergeCell ref="G22:J22"/>
    <mergeCell ref="G23:M23"/>
    <mergeCell ref="G24:J24"/>
    <mergeCell ref="A23:D23"/>
    <mergeCell ref="E23:F23"/>
    <mergeCell ref="E27:F27"/>
    <mergeCell ref="A28:D28"/>
    <mergeCell ref="E28:G28"/>
    <mergeCell ref="H28:M28"/>
    <mergeCell ref="A29:D29"/>
    <mergeCell ref="F29:G29"/>
    <mergeCell ref="I29:M29"/>
    <mergeCell ref="G25:J25"/>
    <mergeCell ref="G26:M26"/>
    <mergeCell ref="G27:J27"/>
    <mergeCell ref="A34:D34"/>
    <mergeCell ref="E34:F34"/>
    <mergeCell ref="H34:L34"/>
    <mergeCell ref="A35:D35"/>
    <mergeCell ref="E35:F35"/>
    <mergeCell ref="H35:L35"/>
    <mergeCell ref="A30:B30"/>
    <mergeCell ref="C30:D30"/>
    <mergeCell ref="F30:G30"/>
    <mergeCell ref="I30:M30"/>
    <mergeCell ref="A31:D33"/>
    <mergeCell ref="E31:G33"/>
    <mergeCell ref="H31:M33"/>
    <mergeCell ref="A38:G38"/>
    <mergeCell ref="H38:L38"/>
    <mergeCell ref="A40:M40"/>
    <mergeCell ref="A36:D36"/>
    <mergeCell ref="E36:F36"/>
    <mergeCell ref="H36:L36"/>
    <mergeCell ref="A37:D37"/>
    <mergeCell ref="E37:F37"/>
    <mergeCell ref="H37:L3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 topLeftCell="A1">
      <selection activeCell="A8" sqref="A8:XFD8"/>
    </sheetView>
  </sheetViews>
  <sheetFormatPr defaultColWidth="9.140625" defaultRowHeight="1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9">
      <c r="A1" s="2" t="s">
        <v>0</v>
      </c>
      <c r="C1" s="2" t="s">
        <v>1</v>
      </c>
    </row>
    <row r="2" spans="1:3" s="2" customFormat="1" ht="9">
      <c r="A2" s="2" t="s">
        <v>2</v>
      </c>
      <c r="C2" s="2" t="s">
        <v>3</v>
      </c>
    </row>
    <row r="3" s="1" customFormat="1" ht="9"/>
    <row r="4" spans="1:3" s="5" customFormat="1" ht="15">
      <c r="A4" s="267" t="s">
        <v>216</v>
      </c>
      <c r="B4" s="146"/>
      <c r="C4" s="146"/>
    </row>
    <row r="5" s="6" customFormat="1" ht="10.5" thickBot="1"/>
    <row r="6" spans="1:3" s="6" customFormat="1" ht="9.75" customHeight="1">
      <c r="A6" s="268" t="s">
        <v>217</v>
      </c>
      <c r="B6" s="270" t="s">
        <v>218</v>
      </c>
      <c r="C6" s="76" t="s">
        <v>17</v>
      </c>
    </row>
    <row r="7" spans="1:3" s="6" customFormat="1" ht="9.75" customHeight="1" thickBot="1">
      <c r="A7" s="269"/>
      <c r="B7" s="271"/>
      <c r="C7" s="77" t="s">
        <v>219</v>
      </c>
    </row>
    <row r="8" spans="1:3" s="20" customFormat="1" ht="11.25">
      <c r="A8" s="78"/>
      <c r="B8" s="80" t="s">
        <v>25</v>
      </c>
      <c r="C8" s="79"/>
    </row>
    <row r="9" spans="1:3" s="20" customFormat="1" ht="11.25">
      <c r="A9" s="81">
        <v>1</v>
      </c>
      <c r="B9" s="34" t="s">
        <v>220</v>
      </c>
      <c r="C9" s="82">
        <f>ROZPOČET!G14</f>
        <v>0</v>
      </c>
    </row>
    <row r="10" spans="1:3" s="20" customFormat="1" ht="11.25">
      <c r="A10" s="83">
        <v>4</v>
      </c>
      <c r="B10" s="84" t="s">
        <v>221</v>
      </c>
      <c r="C10" s="85">
        <f>ROZPOČET!G18</f>
        <v>0</v>
      </c>
    </row>
    <row r="11" spans="1:3" s="20" customFormat="1" ht="11.25">
      <c r="A11" s="83">
        <v>9</v>
      </c>
      <c r="B11" s="84" t="s">
        <v>222</v>
      </c>
      <c r="C11" s="85">
        <f>ROZPOČET!G36</f>
        <v>0</v>
      </c>
    </row>
    <row r="12" spans="1:3" s="20" customFormat="1" ht="11.25">
      <c r="A12" s="83">
        <v>96</v>
      </c>
      <c r="B12" s="84" t="s">
        <v>223</v>
      </c>
      <c r="C12" s="85">
        <f>ROZPOČET!G118</f>
        <v>0</v>
      </c>
    </row>
    <row r="13" spans="1:3" s="20" customFormat="1" ht="12" thickBot="1">
      <c r="A13" s="86"/>
      <c r="B13" s="87" t="s">
        <v>224</v>
      </c>
      <c r="C13" s="88">
        <f>SUM(C9:C12)</f>
        <v>0</v>
      </c>
    </row>
    <row r="14" s="6" customFormat="1" ht="10.5" thickBot="1"/>
    <row r="15" spans="1:3" s="20" customFormat="1" ht="11.25">
      <c r="A15" s="78"/>
      <c r="B15" s="80" t="s">
        <v>170</v>
      </c>
      <c r="C15" s="79"/>
    </row>
    <row r="16" spans="1:3" s="20" customFormat="1" ht="11.25">
      <c r="A16" s="81">
        <v>767</v>
      </c>
      <c r="B16" s="34" t="s">
        <v>225</v>
      </c>
      <c r="C16" s="82">
        <f>ROZPOČET!G130</f>
        <v>0</v>
      </c>
    </row>
    <row r="17" spans="1:3" s="20" customFormat="1" ht="12" thickBot="1">
      <c r="A17" s="86"/>
      <c r="B17" s="87" t="s">
        <v>226</v>
      </c>
      <c r="C17" s="88">
        <f>SUM(C16:C16)</f>
        <v>0</v>
      </c>
    </row>
    <row r="18" s="6" customFormat="1" ht="10.5" thickBot="1"/>
    <row r="19" spans="1:3" s="20" customFormat="1" ht="11.25">
      <c r="A19" s="78"/>
      <c r="B19" s="80" t="s">
        <v>181</v>
      </c>
      <c r="C19" s="79"/>
    </row>
    <row r="20" spans="1:3" s="20" customFormat="1" ht="11.25">
      <c r="A20" s="81">
        <v>720</v>
      </c>
      <c r="B20" s="34" t="s">
        <v>227</v>
      </c>
      <c r="C20" s="82">
        <f>ROZPOČET!G139+ROZPOČET!G142+ROZPOČET!G145</f>
        <v>0</v>
      </c>
    </row>
    <row r="21" spans="1:3" s="20" customFormat="1" ht="11.25">
      <c r="A21" s="83">
        <v>730</v>
      </c>
      <c r="B21" s="84" t="s">
        <v>228</v>
      </c>
      <c r="C21" s="85">
        <f>ROZPOČET!G148+ROZPOČET!G151</f>
        <v>0</v>
      </c>
    </row>
    <row r="22" spans="1:3" s="20" customFormat="1" ht="12" thickBot="1">
      <c r="A22" s="86"/>
      <c r="B22" s="87" t="s">
        <v>229</v>
      </c>
      <c r="C22" s="88">
        <f>SUM(C20:C21)</f>
        <v>0</v>
      </c>
    </row>
    <row r="23" s="6" customFormat="1" ht="10.5" thickBot="1"/>
    <row r="24" spans="1:3" s="20" customFormat="1" ht="11.25">
      <c r="A24" s="78"/>
      <c r="B24" s="80" t="s">
        <v>208</v>
      </c>
      <c r="C24" s="79"/>
    </row>
    <row r="25" spans="1:3" s="20" customFormat="1" ht="11.25">
      <c r="A25" s="81" t="s">
        <v>213</v>
      </c>
      <c r="B25" s="34" t="s">
        <v>230</v>
      </c>
      <c r="C25" s="82">
        <f>ROZPOČET!G160</f>
        <v>0</v>
      </c>
    </row>
    <row r="26" spans="1:3" s="20" customFormat="1" ht="12" thickBot="1">
      <c r="A26" s="86"/>
      <c r="B26" s="87" t="s">
        <v>231</v>
      </c>
      <c r="C26" s="88">
        <f>SUM(C25:C25)</f>
        <v>0</v>
      </c>
    </row>
    <row r="27" s="6" customFormat="1" ht="10.5" thickBot="1"/>
    <row r="28" spans="1:3" s="20" customFormat="1" ht="12" thickBot="1">
      <c r="A28" s="89"/>
      <c r="B28" s="90" t="s">
        <v>232</v>
      </c>
      <c r="C28" s="91">
        <f>C13+C17+C22+C26</f>
        <v>0</v>
      </c>
    </row>
  </sheetData>
  <sheetProtection password="CC3D" sheet="1" objects="1" scenarios="1"/>
  <mergeCells count="3">
    <mergeCell ref="A4:C4"/>
    <mergeCell ref="A6:A7"/>
    <mergeCell ref="B6:B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workbookViewId="0" topLeftCell="A134">
      <selection activeCell="I165" sqref="I165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8" s="2" customFormat="1" ht="9">
      <c r="A1" s="2" t="s">
        <v>0</v>
      </c>
      <c r="H1" s="2" t="s">
        <v>1</v>
      </c>
    </row>
    <row r="2" spans="1:8" s="2" customFormat="1" ht="9">
      <c r="A2" s="2" t="s">
        <v>2</v>
      </c>
      <c r="H2" s="2" t="s">
        <v>3</v>
      </c>
    </row>
    <row r="3" s="1" customFormat="1" ht="9"/>
    <row r="4" spans="1:9" s="4" customFormat="1" ht="15">
      <c r="A4" s="282" t="s">
        <v>4</v>
      </c>
      <c r="B4" s="146"/>
      <c r="C4" s="146"/>
      <c r="D4" s="146"/>
      <c r="E4" s="146"/>
      <c r="F4" s="146"/>
      <c r="G4" s="146"/>
      <c r="H4" s="146"/>
      <c r="I4" s="146"/>
    </row>
    <row r="5" s="6" customFormat="1" ht="10.5" thickBot="1"/>
    <row r="6" spans="1:9" s="6" customFormat="1" ht="9.75" customHeight="1" thickTop="1">
      <c r="A6" s="7" t="s">
        <v>5</v>
      </c>
      <c r="B6" s="273" t="s">
        <v>9</v>
      </c>
      <c r="C6" s="273" t="s">
        <v>11</v>
      </c>
      <c r="D6" s="273" t="s">
        <v>13</v>
      </c>
      <c r="E6" s="273" t="s">
        <v>15</v>
      </c>
      <c r="F6" s="274" t="s">
        <v>17</v>
      </c>
      <c r="G6" s="275"/>
      <c r="H6" s="276" t="s">
        <v>22</v>
      </c>
      <c r="I6" s="277"/>
    </row>
    <row r="7" spans="1:9" s="6" customFormat="1" ht="9.75" customHeight="1">
      <c r="A7" s="8" t="s">
        <v>6</v>
      </c>
      <c r="B7" s="165"/>
      <c r="C7" s="165"/>
      <c r="D7" s="165"/>
      <c r="E7" s="165"/>
      <c r="F7" s="229"/>
      <c r="G7" s="146"/>
      <c r="H7" s="165"/>
      <c r="I7" s="278"/>
    </row>
    <row r="8" spans="1:9" s="6" customFormat="1" ht="9.75" customHeight="1">
      <c r="A8" s="8" t="s">
        <v>7</v>
      </c>
      <c r="B8" s="165"/>
      <c r="C8" s="165"/>
      <c r="D8" s="165"/>
      <c r="E8" s="165"/>
      <c r="F8" s="12" t="s">
        <v>18</v>
      </c>
      <c r="G8" s="14" t="s">
        <v>20</v>
      </c>
      <c r="H8" s="16" t="s">
        <v>18</v>
      </c>
      <c r="I8" s="18" t="s">
        <v>20</v>
      </c>
    </row>
    <row r="9" spans="1:9" s="6" customFormat="1" ht="9.75" customHeight="1" thickBot="1">
      <c r="A9" s="9" t="s">
        <v>8</v>
      </c>
      <c r="B9" s="10" t="s">
        <v>10</v>
      </c>
      <c r="C9" s="10" t="s">
        <v>12</v>
      </c>
      <c r="D9" s="10" t="s">
        <v>14</v>
      </c>
      <c r="E9" s="10" t="s">
        <v>16</v>
      </c>
      <c r="F9" s="13" t="s">
        <v>19</v>
      </c>
      <c r="G9" s="15" t="s">
        <v>21</v>
      </c>
      <c r="H9" s="17" t="s">
        <v>23</v>
      </c>
      <c r="I9" s="19" t="s">
        <v>24</v>
      </c>
    </row>
    <row r="10" spans="1:9" s="21" customFormat="1" ht="12" thickTop="1">
      <c r="A10" s="23"/>
      <c r="B10" s="22"/>
      <c r="C10" s="24" t="s">
        <v>25</v>
      </c>
      <c r="D10" s="22"/>
      <c r="E10" s="22"/>
      <c r="F10" s="25"/>
      <c r="H10" s="26"/>
      <c r="I10" s="27"/>
    </row>
    <row r="11" spans="1:9" s="21" customFormat="1" ht="11.25">
      <c r="A11" s="32"/>
      <c r="B11" s="33" t="s">
        <v>26</v>
      </c>
      <c r="C11" s="34" t="s">
        <v>27</v>
      </c>
      <c r="D11" s="31"/>
      <c r="E11" s="31"/>
      <c r="F11" s="35"/>
      <c r="G11" s="30"/>
      <c r="H11" s="36"/>
      <c r="I11" s="37"/>
    </row>
    <row r="12" spans="1:9" s="6" customFormat="1" ht="32.25" customHeight="1">
      <c r="A12" s="38">
        <v>1</v>
      </c>
      <c r="B12" s="39" t="s">
        <v>28</v>
      </c>
      <c r="C12" s="40" t="s">
        <v>29</v>
      </c>
      <c r="D12" s="41" t="s">
        <v>30</v>
      </c>
      <c r="E12" s="42">
        <v>173.51</v>
      </c>
      <c r="F12" s="138"/>
      <c r="G12" s="43">
        <f>E12*F12</f>
        <v>0</v>
      </c>
      <c r="H12" s="44">
        <v>0</v>
      </c>
      <c r="I12" s="45">
        <f>E12*H12</f>
        <v>0</v>
      </c>
    </row>
    <row r="13" spans="1:9" s="6" customFormat="1" ht="28.5" customHeight="1">
      <c r="A13" s="38">
        <f>A12+1</f>
        <v>2</v>
      </c>
      <c r="B13" s="39" t="s">
        <v>31</v>
      </c>
      <c r="C13" s="40" t="s">
        <v>32</v>
      </c>
      <c r="D13" s="41" t="s">
        <v>33</v>
      </c>
      <c r="E13" s="46">
        <v>1874.2</v>
      </c>
      <c r="F13" s="138"/>
      <c r="G13" s="43">
        <f>E13*F13</f>
        <v>0</v>
      </c>
      <c r="H13" s="44">
        <v>0</v>
      </c>
      <c r="I13" s="45">
        <f>E13*H13</f>
        <v>0</v>
      </c>
    </row>
    <row r="14" spans="1:9" s="21" customFormat="1" ht="11.25">
      <c r="A14" s="54"/>
      <c r="B14" s="55">
        <v>1</v>
      </c>
      <c r="C14" s="56" t="s">
        <v>34</v>
      </c>
      <c r="D14" s="57"/>
      <c r="E14" s="57"/>
      <c r="F14" s="58"/>
      <c r="G14" s="59">
        <f>SUM(G12:G13)</f>
        <v>0</v>
      </c>
      <c r="H14" s="60"/>
      <c r="I14" s="61">
        <f>SUM(I12:I13)</f>
        <v>0</v>
      </c>
    </row>
    <row r="15" spans="1:9" s="21" customFormat="1" ht="11.25">
      <c r="A15" s="32"/>
      <c r="B15" s="33" t="s">
        <v>35</v>
      </c>
      <c r="C15" s="34" t="s">
        <v>36</v>
      </c>
      <c r="D15" s="31"/>
      <c r="E15" s="31"/>
      <c r="F15" s="35"/>
      <c r="G15" s="30"/>
      <c r="H15" s="36"/>
      <c r="I15" s="37"/>
    </row>
    <row r="16" spans="1:9" s="6" customFormat="1" ht="24.75" customHeight="1">
      <c r="A16" s="38">
        <f>A13+1</f>
        <v>3</v>
      </c>
      <c r="B16" s="39" t="s">
        <v>37</v>
      </c>
      <c r="C16" s="40" t="s">
        <v>38</v>
      </c>
      <c r="D16" s="41" t="s">
        <v>30</v>
      </c>
      <c r="E16" s="44">
        <v>149.936</v>
      </c>
      <c r="F16" s="138"/>
      <c r="G16" s="43">
        <f>E16*F16</f>
        <v>0</v>
      </c>
      <c r="H16" s="44">
        <v>2.16</v>
      </c>
      <c r="I16" s="45">
        <f>E16*H16</f>
        <v>323.86176000000006</v>
      </c>
    </row>
    <row r="17" spans="1:9" s="6" customFormat="1" ht="15.75" customHeight="1">
      <c r="A17" s="11"/>
      <c r="B17" s="64" t="s">
        <v>39</v>
      </c>
      <c r="C17" s="279" t="s">
        <v>40</v>
      </c>
      <c r="D17" s="280"/>
      <c r="E17" s="280"/>
      <c r="F17" s="280"/>
      <c r="G17" s="280"/>
      <c r="H17" s="280"/>
      <c r="I17" s="281"/>
    </row>
    <row r="18" spans="1:9" s="21" customFormat="1" ht="11.25">
      <c r="A18" s="54"/>
      <c r="B18" s="55">
        <v>4</v>
      </c>
      <c r="C18" s="56" t="s">
        <v>41</v>
      </c>
      <c r="D18" s="57"/>
      <c r="E18" s="57"/>
      <c r="F18" s="58"/>
      <c r="G18" s="59">
        <f>SUM(G16:G17)</f>
        <v>0</v>
      </c>
      <c r="H18" s="60"/>
      <c r="I18" s="61">
        <f>SUM(I16:I17)</f>
        <v>323.86176000000006</v>
      </c>
    </row>
    <row r="19" spans="1:9" s="21" customFormat="1" ht="13.5" customHeight="1">
      <c r="A19" s="32"/>
      <c r="B19" s="33" t="s">
        <v>42</v>
      </c>
      <c r="C19" s="34" t="s">
        <v>43</v>
      </c>
      <c r="D19" s="31"/>
      <c r="E19" s="31"/>
      <c r="F19" s="35"/>
      <c r="G19" s="30"/>
      <c r="H19" s="36"/>
      <c r="I19" s="37"/>
    </row>
    <row r="20" spans="1:9" s="6" customFormat="1" ht="42" customHeight="1">
      <c r="A20" s="38">
        <f>A16+1</f>
        <v>4</v>
      </c>
      <c r="B20" s="39" t="s">
        <v>44</v>
      </c>
      <c r="C20" s="40" t="s">
        <v>45</v>
      </c>
      <c r="D20" s="41" t="s">
        <v>46</v>
      </c>
      <c r="E20" s="46">
        <v>32</v>
      </c>
      <c r="F20" s="138"/>
      <c r="G20" s="43">
        <f>E20*F20</f>
        <v>0</v>
      </c>
      <c r="H20" s="44">
        <v>0.096</v>
      </c>
      <c r="I20" s="45">
        <f>E20*H20</f>
        <v>3.072</v>
      </c>
    </row>
    <row r="21" spans="1:9" s="6" customFormat="1" ht="9.75" customHeight="1">
      <c r="A21" s="11"/>
      <c r="B21" s="64" t="s">
        <v>39</v>
      </c>
      <c r="C21" s="279" t="s">
        <v>47</v>
      </c>
      <c r="D21" s="280"/>
      <c r="E21" s="280"/>
      <c r="F21" s="280"/>
      <c r="G21" s="280"/>
      <c r="H21" s="280"/>
      <c r="I21" s="281"/>
    </row>
    <row r="22" spans="1:9" s="6" customFormat="1" ht="29.25" customHeight="1">
      <c r="A22" s="38">
        <f>A20+1</f>
        <v>5</v>
      </c>
      <c r="B22" s="39" t="s">
        <v>48</v>
      </c>
      <c r="C22" s="40" t="s">
        <v>49</v>
      </c>
      <c r="D22" s="41" t="s">
        <v>30</v>
      </c>
      <c r="E22" s="44">
        <v>1.2800000000000002</v>
      </c>
      <c r="F22" s="138"/>
      <c r="G22" s="43">
        <f>E22*F22</f>
        <v>0</v>
      </c>
      <c r="H22" s="44">
        <v>0</v>
      </c>
      <c r="I22" s="45">
        <f>E22*H22</f>
        <v>0</v>
      </c>
    </row>
    <row r="23" spans="1:9" s="6" customFormat="1" ht="9.75" customHeight="1">
      <c r="A23" s="11"/>
      <c r="B23" s="64" t="s">
        <v>39</v>
      </c>
      <c r="C23" s="279" t="s">
        <v>50</v>
      </c>
      <c r="D23" s="280"/>
      <c r="E23" s="280"/>
      <c r="F23" s="280"/>
      <c r="G23" s="280"/>
      <c r="H23" s="280"/>
      <c r="I23" s="281"/>
    </row>
    <row r="24" spans="1:9" s="6" customFormat="1" ht="30" customHeight="1">
      <c r="A24" s="38">
        <f>A22+1</f>
        <v>6</v>
      </c>
      <c r="B24" s="39" t="s">
        <v>51</v>
      </c>
      <c r="C24" s="40" t="s">
        <v>52</v>
      </c>
      <c r="D24" s="41" t="s">
        <v>53</v>
      </c>
      <c r="E24" s="65">
        <v>40</v>
      </c>
      <c r="F24" s="138"/>
      <c r="G24" s="43">
        <f>E24*F24</f>
        <v>0</v>
      </c>
      <c r="H24" s="44">
        <v>0.265</v>
      </c>
      <c r="I24" s="45">
        <f>E24*H24</f>
        <v>10.600000000000001</v>
      </c>
    </row>
    <row r="25" spans="1:9" s="6" customFormat="1" ht="18.75" customHeight="1">
      <c r="A25" s="38">
        <f>A24+1</f>
        <v>7</v>
      </c>
      <c r="B25" s="39" t="s">
        <v>54</v>
      </c>
      <c r="C25" s="40" t="s">
        <v>55</v>
      </c>
      <c r="D25" s="41" t="s">
        <v>53</v>
      </c>
      <c r="E25" s="65">
        <v>40</v>
      </c>
      <c r="F25" s="138"/>
      <c r="G25" s="43">
        <f>E25*F25</f>
        <v>0</v>
      </c>
      <c r="H25" s="44">
        <v>0.0856</v>
      </c>
      <c r="I25" s="45">
        <f>E25*H25</f>
        <v>3.424</v>
      </c>
    </row>
    <row r="26" spans="1:9" s="6" customFormat="1" ht="28.5" customHeight="1">
      <c r="A26" s="38">
        <f>A25+1</f>
        <v>8</v>
      </c>
      <c r="B26" s="39" t="s">
        <v>56</v>
      </c>
      <c r="C26" s="40" t="s">
        <v>57</v>
      </c>
      <c r="D26" s="41" t="s">
        <v>53</v>
      </c>
      <c r="E26" s="65">
        <v>8</v>
      </c>
      <c r="F26" s="138"/>
      <c r="G26" s="43">
        <f>E26*F26</f>
        <v>0</v>
      </c>
      <c r="H26" s="44">
        <v>0.101</v>
      </c>
      <c r="I26" s="45">
        <f>E26*H26</f>
        <v>0.808</v>
      </c>
    </row>
    <row r="27" spans="1:9" s="6" customFormat="1" ht="24.75" customHeight="1">
      <c r="A27" s="38">
        <f>A26+1</f>
        <v>9</v>
      </c>
      <c r="B27" s="39" t="s">
        <v>58</v>
      </c>
      <c r="C27" s="40" t="s">
        <v>59</v>
      </c>
      <c r="D27" s="41" t="s">
        <v>46</v>
      </c>
      <c r="E27" s="46">
        <v>300</v>
      </c>
      <c r="F27" s="138"/>
      <c r="G27" s="43">
        <f>E27*F27</f>
        <v>0</v>
      </c>
      <c r="H27" s="44">
        <v>4E-05</v>
      </c>
      <c r="I27" s="45">
        <f>E27*H27</f>
        <v>0.012</v>
      </c>
    </row>
    <row r="28" spans="1:9" s="6" customFormat="1" ht="17.25" customHeight="1">
      <c r="A28" s="11"/>
      <c r="B28" s="64" t="s">
        <v>39</v>
      </c>
      <c r="C28" s="279" t="s">
        <v>60</v>
      </c>
      <c r="D28" s="280"/>
      <c r="E28" s="280"/>
      <c r="F28" s="280"/>
      <c r="G28" s="280"/>
      <c r="H28" s="280"/>
      <c r="I28" s="281"/>
    </row>
    <row r="29" spans="1:9" s="6" customFormat="1" ht="29.25" customHeight="1">
      <c r="A29" s="38">
        <f>A27+1</f>
        <v>10</v>
      </c>
      <c r="B29" s="39" t="s">
        <v>61</v>
      </c>
      <c r="C29" s="40" t="s">
        <v>62</v>
      </c>
      <c r="D29" s="41" t="s">
        <v>46</v>
      </c>
      <c r="E29" s="46">
        <v>300</v>
      </c>
      <c r="F29" s="138"/>
      <c r="G29" s="43">
        <f>E29*F29</f>
        <v>0</v>
      </c>
      <c r="H29" s="44">
        <v>0</v>
      </c>
      <c r="I29" s="45">
        <f>E29*H29</f>
        <v>0</v>
      </c>
    </row>
    <row r="30" spans="1:9" s="6" customFormat="1" ht="9.75" customHeight="1">
      <c r="A30" s="11"/>
      <c r="B30" s="64" t="s">
        <v>39</v>
      </c>
      <c r="C30" s="279" t="s">
        <v>60</v>
      </c>
      <c r="D30" s="280"/>
      <c r="E30" s="280"/>
      <c r="F30" s="280"/>
      <c r="G30" s="280"/>
      <c r="H30" s="280"/>
      <c r="I30" s="281"/>
    </row>
    <row r="31" spans="1:9" s="6" customFormat="1" ht="23.25" customHeight="1">
      <c r="A31" s="38">
        <f>A29+1</f>
        <v>11</v>
      </c>
      <c r="B31" s="39" t="s">
        <v>63</v>
      </c>
      <c r="C31" s="40" t="s">
        <v>64</v>
      </c>
      <c r="D31" s="41" t="s">
        <v>46</v>
      </c>
      <c r="E31" s="46">
        <v>200</v>
      </c>
      <c r="F31" s="138"/>
      <c r="G31" s="43">
        <f>E31*F31</f>
        <v>0</v>
      </c>
      <c r="H31" s="44">
        <v>0.0015</v>
      </c>
      <c r="I31" s="45">
        <f>E31*H31</f>
        <v>0.3</v>
      </c>
    </row>
    <row r="32" spans="1:9" s="6" customFormat="1" ht="14.25" customHeight="1">
      <c r="A32" s="11"/>
      <c r="B32" s="64" t="s">
        <v>39</v>
      </c>
      <c r="C32" s="279" t="s">
        <v>65</v>
      </c>
      <c r="D32" s="280"/>
      <c r="E32" s="280"/>
      <c r="F32" s="280"/>
      <c r="G32" s="280"/>
      <c r="H32" s="280"/>
      <c r="I32" s="281"/>
    </row>
    <row r="33" spans="1:9" s="6" customFormat="1" ht="34.5" customHeight="1">
      <c r="A33" s="38">
        <f>A31+1</f>
        <v>12</v>
      </c>
      <c r="B33" s="39" t="s">
        <v>66</v>
      </c>
      <c r="C33" s="40" t="s">
        <v>67</v>
      </c>
      <c r="D33" s="41" t="s">
        <v>46</v>
      </c>
      <c r="E33" s="65">
        <v>100</v>
      </c>
      <c r="F33" s="138"/>
      <c r="G33" s="43">
        <f>E33*F33</f>
        <v>0</v>
      </c>
      <c r="H33" s="44">
        <v>0</v>
      </c>
      <c r="I33" s="45">
        <f>E33*H33</f>
        <v>0</v>
      </c>
    </row>
    <row r="34" spans="1:9" s="6" customFormat="1" ht="28.5" customHeight="1">
      <c r="A34" s="38">
        <f>A33+1</f>
        <v>13</v>
      </c>
      <c r="B34" s="39" t="s">
        <v>68</v>
      </c>
      <c r="C34" s="40" t="s">
        <v>69</v>
      </c>
      <c r="D34" s="41" t="s">
        <v>46</v>
      </c>
      <c r="E34" s="46">
        <v>300</v>
      </c>
      <c r="F34" s="138"/>
      <c r="G34" s="43">
        <f>E34*F34</f>
        <v>0</v>
      </c>
      <c r="H34" s="44">
        <v>0</v>
      </c>
      <c r="I34" s="45">
        <f>E34*H34</f>
        <v>0</v>
      </c>
    </row>
    <row r="35" spans="1:9" s="6" customFormat="1" ht="19.5" customHeight="1">
      <c r="A35" s="11"/>
      <c r="B35" s="64" t="s">
        <v>39</v>
      </c>
      <c r="C35" s="279" t="s">
        <v>60</v>
      </c>
      <c r="D35" s="280"/>
      <c r="E35" s="280"/>
      <c r="F35" s="280"/>
      <c r="G35" s="280"/>
      <c r="H35" s="280"/>
      <c r="I35" s="281"/>
    </row>
    <row r="36" spans="1:9" s="21" customFormat="1" ht="11.25">
      <c r="A36" s="54"/>
      <c r="B36" s="55">
        <v>9</v>
      </c>
      <c r="C36" s="56" t="s">
        <v>70</v>
      </c>
      <c r="D36" s="57"/>
      <c r="E36" s="57"/>
      <c r="F36" s="58"/>
      <c r="G36" s="59">
        <f>SUM(G20:G35)</f>
        <v>0</v>
      </c>
      <c r="H36" s="60"/>
      <c r="I36" s="61">
        <f>SUM(I20:I35)</f>
        <v>18.216</v>
      </c>
    </row>
    <row r="37" spans="1:9" s="21" customFormat="1" ht="11.25">
      <c r="A37" s="32"/>
      <c r="B37" s="33" t="s">
        <v>71</v>
      </c>
      <c r="C37" s="34" t="s">
        <v>72</v>
      </c>
      <c r="D37" s="31"/>
      <c r="E37" s="31"/>
      <c r="F37" s="35"/>
      <c r="G37" s="30"/>
      <c r="H37" s="36"/>
      <c r="I37" s="37"/>
    </row>
    <row r="38" spans="1:9" s="6" customFormat="1" ht="19.5" customHeight="1">
      <c r="A38" s="38">
        <f>A34+1</f>
        <v>14</v>
      </c>
      <c r="B38" s="39" t="s">
        <v>73</v>
      </c>
      <c r="C38" s="40" t="s">
        <v>74</v>
      </c>
      <c r="D38" s="41" t="s">
        <v>30</v>
      </c>
      <c r="E38" s="44">
        <v>70.304</v>
      </c>
      <c r="F38" s="138"/>
      <c r="G38" s="43">
        <f>E38*F38</f>
        <v>0</v>
      </c>
      <c r="H38" s="44">
        <v>2.251366032</v>
      </c>
      <c r="I38" s="45">
        <f>E38*H38</f>
        <v>158.280037513728</v>
      </c>
    </row>
    <row r="39" spans="1:9" s="6" customFormat="1" ht="9.75" customHeight="1">
      <c r="A39" s="11"/>
      <c r="B39" s="64" t="s">
        <v>39</v>
      </c>
      <c r="C39" s="279" t="s">
        <v>75</v>
      </c>
      <c r="D39" s="280"/>
      <c r="E39" s="280"/>
      <c r="F39" s="280"/>
      <c r="G39" s="280"/>
      <c r="H39" s="280"/>
      <c r="I39" s="281"/>
    </row>
    <row r="40" spans="1:9" s="6" customFormat="1" ht="30" customHeight="1">
      <c r="A40" s="38">
        <f>A38+1</f>
        <v>15</v>
      </c>
      <c r="B40" s="39" t="s">
        <v>76</v>
      </c>
      <c r="C40" s="40" t="s">
        <v>77</v>
      </c>
      <c r="D40" s="41" t="s">
        <v>78</v>
      </c>
      <c r="E40" s="44">
        <v>5354.15773</v>
      </c>
      <c r="F40" s="138"/>
      <c r="G40" s="43">
        <f>E40*F40</f>
        <v>0</v>
      </c>
      <c r="H40" s="44">
        <v>0</v>
      </c>
      <c r="I40" s="45">
        <f>E40*H40</f>
        <v>0</v>
      </c>
    </row>
    <row r="41" spans="1:9" s="6" customFormat="1" ht="9.75" customHeight="1">
      <c r="A41" s="11"/>
      <c r="B41" s="64" t="s">
        <v>39</v>
      </c>
      <c r="C41" s="279" t="s">
        <v>79</v>
      </c>
      <c r="D41" s="280"/>
      <c r="E41" s="280"/>
      <c r="F41" s="280"/>
      <c r="G41" s="280"/>
      <c r="H41" s="280"/>
      <c r="I41" s="281"/>
    </row>
    <row r="42" spans="1:9" s="6" customFormat="1" ht="18.75" customHeight="1">
      <c r="A42" s="38">
        <f>A40+1</f>
        <v>16</v>
      </c>
      <c r="B42" s="39" t="s">
        <v>80</v>
      </c>
      <c r="C42" s="40" t="s">
        <v>81</v>
      </c>
      <c r="D42" s="41" t="s">
        <v>78</v>
      </c>
      <c r="E42" s="44">
        <v>5354.15773</v>
      </c>
      <c r="F42" s="138"/>
      <c r="G42" s="43">
        <f>E42*F42</f>
        <v>0</v>
      </c>
      <c r="H42" s="44">
        <v>0</v>
      </c>
      <c r="I42" s="45">
        <f>E42*H42</f>
        <v>0</v>
      </c>
    </row>
    <row r="43" spans="1:9" s="6" customFormat="1" ht="14.25" customHeight="1">
      <c r="A43" s="11"/>
      <c r="B43" s="64" t="s">
        <v>39</v>
      </c>
      <c r="C43" s="279" t="s">
        <v>79</v>
      </c>
      <c r="D43" s="280"/>
      <c r="E43" s="280"/>
      <c r="F43" s="280"/>
      <c r="G43" s="280"/>
      <c r="H43" s="280"/>
      <c r="I43" s="281"/>
    </row>
    <row r="44" spans="1:9" s="6" customFormat="1" ht="19.5" customHeight="1">
      <c r="A44" s="38">
        <f>A42+1</f>
        <v>17</v>
      </c>
      <c r="B44" s="39" t="s">
        <v>82</v>
      </c>
      <c r="C44" s="40" t="s">
        <v>83</v>
      </c>
      <c r="D44" s="41" t="s">
        <v>78</v>
      </c>
      <c r="E44" s="44">
        <v>5354.15773</v>
      </c>
      <c r="F44" s="138"/>
      <c r="G44" s="43">
        <f>E44*F44</f>
        <v>0</v>
      </c>
      <c r="H44" s="44">
        <v>0</v>
      </c>
      <c r="I44" s="45">
        <f>E44*H44</f>
        <v>0</v>
      </c>
    </row>
    <row r="45" spans="1:9" s="6" customFormat="1" ht="15" customHeight="1">
      <c r="A45" s="11"/>
      <c r="B45" s="64" t="s">
        <v>39</v>
      </c>
      <c r="C45" s="279" t="s">
        <v>79</v>
      </c>
      <c r="D45" s="280"/>
      <c r="E45" s="280"/>
      <c r="F45" s="280"/>
      <c r="G45" s="280"/>
      <c r="H45" s="280"/>
      <c r="I45" s="281"/>
    </row>
    <row r="46" spans="1:9" s="6" customFormat="1" ht="30" customHeight="1">
      <c r="A46" s="38">
        <f>A44+1</f>
        <v>18</v>
      </c>
      <c r="B46" s="39" t="s">
        <v>84</v>
      </c>
      <c r="C46" s="40" t="s">
        <v>85</v>
      </c>
      <c r="D46" s="41" t="s">
        <v>86</v>
      </c>
      <c r="E46" s="65">
        <v>8066</v>
      </c>
      <c r="F46" s="138"/>
      <c r="G46" s="43">
        <f aca="true" t="shared" si="0" ref="G46:G54">E46*F46</f>
        <v>0</v>
      </c>
      <c r="H46" s="44">
        <v>0.222554664</v>
      </c>
      <c r="I46" s="45">
        <f aca="true" t="shared" si="1" ref="I46:I54">E46*H46</f>
        <v>1795.125919824</v>
      </c>
    </row>
    <row r="47" spans="1:9" s="6" customFormat="1" ht="30" customHeight="1">
      <c r="A47" s="38">
        <f aca="true" t="shared" si="2" ref="A47:A54">A46+1</f>
        <v>19</v>
      </c>
      <c r="B47" s="39" t="s">
        <v>76</v>
      </c>
      <c r="C47" s="40" t="s">
        <v>87</v>
      </c>
      <c r="D47" s="41" t="s">
        <v>78</v>
      </c>
      <c r="E47" s="65">
        <v>46</v>
      </c>
      <c r="F47" s="138"/>
      <c r="G47" s="43">
        <f t="shared" si="0"/>
        <v>0</v>
      </c>
      <c r="H47" s="44">
        <v>0</v>
      </c>
      <c r="I47" s="45">
        <f t="shared" si="1"/>
        <v>0</v>
      </c>
    </row>
    <row r="48" spans="1:9" s="6" customFormat="1" ht="18" customHeight="1">
      <c r="A48" s="38">
        <f t="shared" si="2"/>
        <v>20</v>
      </c>
      <c r="B48" s="39" t="s">
        <v>76</v>
      </c>
      <c r="C48" s="40" t="s">
        <v>88</v>
      </c>
      <c r="D48" s="41" t="s">
        <v>78</v>
      </c>
      <c r="E48" s="46">
        <v>15.4</v>
      </c>
      <c r="F48" s="138"/>
      <c r="G48" s="43">
        <f t="shared" si="0"/>
        <v>0</v>
      </c>
      <c r="H48" s="44">
        <v>0</v>
      </c>
      <c r="I48" s="45">
        <f t="shared" si="1"/>
        <v>0</v>
      </c>
    </row>
    <row r="49" spans="1:9" s="6" customFormat="1" ht="62.25" customHeight="1">
      <c r="A49" s="38">
        <f t="shared" si="2"/>
        <v>21</v>
      </c>
      <c r="B49" s="39" t="s">
        <v>89</v>
      </c>
      <c r="C49" s="40" t="s">
        <v>90</v>
      </c>
      <c r="D49" s="41" t="s">
        <v>78</v>
      </c>
      <c r="E49" s="46">
        <v>15.4</v>
      </c>
      <c r="F49" s="138"/>
      <c r="G49" s="43">
        <f t="shared" si="0"/>
        <v>0</v>
      </c>
      <c r="H49" s="44">
        <v>0</v>
      </c>
      <c r="I49" s="45">
        <f t="shared" si="1"/>
        <v>0</v>
      </c>
    </row>
    <row r="50" spans="1:9" s="6" customFormat="1" ht="31.5" customHeight="1">
      <c r="A50" s="38">
        <f t="shared" si="2"/>
        <v>22</v>
      </c>
      <c r="B50" s="39" t="s">
        <v>76</v>
      </c>
      <c r="C50" s="40" t="s">
        <v>91</v>
      </c>
      <c r="D50" s="41" t="s">
        <v>78</v>
      </c>
      <c r="E50" s="46">
        <v>5.1</v>
      </c>
      <c r="F50" s="138"/>
      <c r="G50" s="43">
        <f t="shared" si="0"/>
        <v>0</v>
      </c>
      <c r="H50" s="44">
        <v>0</v>
      </c>
      <c r="I50" s="45">
        <f t="shared" si="1"/>
        <v>0</v>
      </c>
    </row>
    <row r="51" spans="1:9" s="6" customFormat="1" ht="33.75" customHeight="1">
      <c r="A51" s="38">
        <f t="shared" si="2"/>
        <v>23</v>
      </c>
      <c r="B51" s="39" t="s">
        <v>92</v>
      </c>
      <c r="C51" s="40" t="s">
        <v>93</v>
      </c>
      <c r="D51" s="41" t="s">
        <v>78</v>
      </c>
      <c r="E51" s="65">
        <v>46</v>
      </c>
      <c r="F51" s="138"/>
      <c r="G51" s="43">
        <f t="shared" si="0"/>
        <v>0</v>
      </c>
      <c r="H51" s="44">
        <v>0</v>
      </c>
      <c r="I51" s="45">
        <f t="shared" si="1"/>
        <v>0</v>
      </c>
    </row>
    <row r="52" spans="1:9" s="6" customFormat="1" ht="21.75" customHeight="1">
      <c r="A52" s="38">
        <f t="shared" si="2"/>
        <v>24</v>
      </c>
      <c r="B52" s="39" t="s">
        <v>94</v>
      </c>
      <c r="C52" s="40" t="s">
        <v>95</v>
      </c>
      <c r="D52" s="41" t="s">
        <v>78</v>
      </c>
      <c r="E52" s="46">
        <v>15.4</v>
      </c>
      <c r="F52" s="138"/>
      <c r="G52" s="43">
        <f t="shared" si="0"/>
        <v>0</v>
      </c>
      <c r="H52" s="44">
        <v>0</v>
      </c>
      <c r="I52" s="45">
        <f t="shared" si="1"/>
        <v>0</v>
      </c>
    </row>
    <row r="53" spans="1:9" s="6" customFormat="1" ht="21" customHeight="1">
      <c r="A53" s="38">
        <f t="shared" si="2"/>
        <v>25</v>
      </c>
      <c r="B53" s="39" t="s">
        <v>96</v>
      </c>
      <c r="C53" s="40" t="s">
        <v>97</v>
      </c>
      <c r="D53" s="41" t="s">
        <v>78</v>
      </c>
      <c r="E53" s="46">
        <v>5.1</v>
      </c>
      <c r="F53" s="138"/>
      <c r="G53" s="43">
        <f t="shared" si="0"/>
        <v>0</v>
      </c>
      <c r="H53" s="44">
        <v>0</v>
      </c>
      <c r="I53" s="45">
        <f t="shared" si="1"/>
        <v>0</v>
      </c>
    </row>
    <row r="54" spans="1:9" s="6" customFormat="1" ht="28.5" customHeight="1">
      <c r="A54" s="38">
        <f t="shared" si="2"/>
        <v>26</v>
      </c>
      <c r="B54" s="39" t="s">
        <v>80</v>
      </c>
      <c r="C54" s="40" t="s">
        <v>98</v>
      </c>
      <c r="D54" s="41" t="s">
        <v>78</v>
      </c>
      <c r="E54" s="44">
        <v>66.5</v>
      </c>
      <c r="F54" s="138"/>
      <c r="G54" s="43">
        <f t="shared" si="0"/>
        <v>0</v>
      </c>
      <c r="H54" s="44">
        <v>0</v>
      </c>
      <c r="I54" s="45">
        <f t="shared" si="1"/>
        <v>0</v>
      </c>
    </row>
    <row r="55" spans="1:9" s="6" customFormat="1" ht="9.75" customHeight="1">
      <c r="A55" s="11"/>
      <c r="B55" s="64" t="s">
        <v>39</v>
      </c>
      <c r="C55" s="279" t="s">
        <v>99</v>
      </c>
      <c r="D55" s="280"/>
      <c r="E55" s="280"/>
      <c r="F55" s="280"/>
      <c r="G55" s="280"/>
      <c r="H55" s="280"/>
      <c r="I55" s="281"/>
    </row>
    <row r="56" spans="1:9" s="6" customFormat="1" ht="22.5" customHeight="1">
      <c r="A56" s="38">
        <f>A54+1</f>
        <v>27</v>
      </c>
      <c r="B56" s="39" t="s">
        <v>84</v>
      </c>
      <c r="C56" s="40" t="s">
        <v>100</v>
      </c>
      <c r="D56" s="41" t="s">
        <v>86</v>
      </c>
      <c r="E56" s="65">
        <v>3420</v>
      </c>
      <c r="F56" s="138"/>
      <c r="G56" s="43">
        <f aca="true" t="shared" si="3" ref="G56:G68">E56*F56</f>
        <v>0</v>
      </c>
      <c r="H56" s="44">
        <v>0.222554664</v>
      </c>
      <c r="I56" s="45">
        <f aca="true" t="shared" si="4" ref="I56:I68">E56*H56</f>
        <v>761.1369508800001</v>
      </c>
    </row>
    <row r="57" spans="1:9" s="6" customFormat="1" ht="39.75" customHeight="1">
      <c r="A57" s="38">
        <f aca="true" t="shared" si="5" ref="A57:A68">A56+1</f>
        <v>28</v>
      </c>
      <c r="B57" s="39" t="s">
        <v>76</v>
      </c>
      <c r="C57" s="40" t="s">
        <v>101</v>
      </c>
      <c r="D57" s="41" t="s">
        <v>78</v>
      </c>
      <c r="E57" s="44">
        <v>3.897</v>
      </c>
      <c r="F57" s="138"/>
      <c r="G57" s="43">
        <f t="shared" si="3"/>
        <v>0</v>
      </c>
      <c r="H57" s="44">
        <v>0</v>
      </c>
      <c r="I57" s="45">
        <f t="shared" si="4"/>
        <v>0</v>
      </c>
    </row>
    <row r="58" spans="1:9" s="6" customFormat="1" ht="31.5" customHeight="1">
      <c r="A58" s="38">
        <f t="shared" si="5"/>
        <v>29</v>
      </c>
      <c r="B58" s="39" t="s">
        <v>76</v>
      </c>
      <c r="C58" s="40" t="s">
        <v>102</v>
      </c>
      <c r="D58" s="41" t="s">
        <v>78</v>
      </c>
      <c r="E58" s="44">
        <v>1.212</v>
      </c>
      <c r="F58" s="138"/>
      <c r="G58" s="43">
        <f t="shared" si="3"/>
        <v>0</v>
      </c>
      <c r="H58" s="44">
        <v>0</v>
      </c>
      <c r="I58" s="45">
        <f t="shared" si="4"/>
        <v>0</v>
      </c>
    </row>
    <row r="59" spans="1:9" s="6" customFormat="1" ht="33" customHeight="1">
      <c r="A59" s="38">
        <f t="shared" si="5"/>
        <v>30</v>
      </c>
      <c r="B59" s="39" t="s">
        <v>76</v>
      </c>
      <c r="C59" s="40" t="s">
        <v>103</v>
      </c>
      <c r="D59" s="41" t="s">
        <v>78</v>
      </c>
      <c r="E59" s="44">
        <v>0.433</v>
      </c>
      <c r="F59" s="138"/>
      <c r="G59" s="43">
        <f t="shared" si="3"/>
        <v>0</v>
      </c>
      <c r="H59" s="44">
        <v>0</v>
      </c>
      <c r="I59" s="45">
        <f t="shared" si="4"/>
        <v>0</v>
      </c>
    </row>
    <row r="60" spans="1:9" s="6" customFormat="1" ht="33.75" customHeight="1">
      <c r="A60" s="38">
        <f t="shared" si="5"/>
        <v>31</v>
      </c>
      <c r="B60" s="39" t="s">
        <v>80</v>
      </c>
      <c r="C60" s="40" t="s">
        <v>104</v>
      </c>
      <c r="D60" s="41" t="s">
        <v>78</v>
      </c>
      <c r="E60" s="44">
        <v>5.542</v>
      </c>
      <c r="F60" s="138"/>
      <c r="G60" s="43">
        <f t="shared" si="3"/>
        <v>0</v>
      </c>
      <c r="H60" s="44">
        <v>0</v>
      </c>
      <c r="I60" s="45">
        <f t="shared" si="4"/>
        <v>0</v>
      </c>
    </row>
    <row r="61" spans="1:9" s="6" customFormat="1" ht="34.5" customHeight="1">
      <c r="A61" s="38">
        <f t="shared" si="5"/>
        <v>32</v>
      </c>
      <c r="B61" s="39" t="s">
        <v>92</v>
      </c>
      <c r="C61" s="40" t="s">
        <v>105</v>
      </c>
      <c r="D61" s="41" t="s">
        <v>78</v>
      </c>
      <c r="E61" s="44">
        <v>3.897</v>
      </c>
      <c r="F61" s="138"/>
      <c r="G61" s="43">
        <f t="shared" si="3"/>
        <v>0</v>
      </c>
      <c r="H61" s="44">
        <v>0</v>
      </c>
      <c r="I61" s="45">
        <f t="shared" si="4"/>
        <v>0</v>
      </c>
    </row>
    <row r="62" spans="1:9" s="6" customFormat="1" ht="33" customHeight="1">
      <c r="A62" s="38">
        <f t="shared" si="5"/>
        <v>33</v>
      </c>
      <c r="B62" s="39" t="s">
        <v>94</v>
      </c>
      <c r="C62" s="40" t="s">
        <v>106</v>
      </c>
      <c r="D62" s="41" t="s">
        <v>78</v>
      </c>
      <c r="E62" s="44">
        <v>1.212</v>
      </c>
      <c r="F62" s="138"/>
      <c r="G62" s="43">
        <f t="shared" si="3"/>
        <v>0</v>
      </c>
      <c r="H62" s="44">
        <v>0</v>
      </c>
      <c r="I62" s="45">
        <f t="shared" si="4"/>
        <v>0</v>
      </c>
    </row>
    <row r="63" spans="1:9" s="6" customFormat="1" ht="30.75" customHeight="1">
      <c r="A63" s="38">
        <f t="shared" si="5"/>
        <v>34</v>
      </c>
      <c r="B63" s="39" t="s">
        <v>96</v>
      </c>
      <c r="C63" s="40" t="s">
        <v>107</v>
      </c>
      <c r="D63" s="41" t="s">
        <v>78</v>
      </c>
      <c r="E63" s="44">
        <v>0.433</v>
      </c>
      <c r="F63" s="138"/>
      <c r="G63" s="43">
        <f t="shared" si="3"/>
        <v>0</v>
      </c>
      <c r="H63" s="44">
        <v>0</v>
      </c>
      <c r="I63" s="45">
        <f t="shared" si="4"/>
        <v>0</v>
      </c>
    </row>
    <row r="64" spans="1:9" s="6" customFormat="1" ht="29.25">
      <c r="A64" s="38">
        <f t="shared" si="5"/>
        <v>35</v>
      </c>
      <c r="B64" s="39" t="s">
        <v>76</v>
      </c>
      <c r="C64" s="40" t="s">
        <v>108</v>
      </c>
      <c r="D64" s="41" t="s">
        <v>78</v>
      </c>
      <c r="E64" s="44">
        <v>81.686</v>
      </c>
      <c r="F64" s="138"/>
      <c r="G64" s="43">
        <f t="shared" si="3"/>
        <v>0</v>
      </c>
      <c r="H64" s="44">
        <v>0</v>
      </c>
      <c r="I64" s="45">
        <f t="shared" si="4"/>
        <v>0</v>
      </c>
    </row>
    <row r="65" spans="1:9" s="6" customFormat="1" ht="29.25">
      <c r="A65" s="38">
        <f t="shared" si="5"/>
        <v>36</v>
      </c>
      <c r="B65" s="39" t="s">
        <v>92</v>
      </c>
      <c r="C65" s="40" t="s">
        <v>109</v>
      </c>
      <c r="D65" s="41" t="s">
        <v>78</v>
      </c>
      <c r="E65" s="44">
        <v>81.686</v>
      </c>
      <c r="F65" s="138"/>
      <c r="G65" s="43">
        <f t="shared" si="3"/>
        <v>0</v>
      </c>
      <c r="H65" s="44">
        <v>0</v>
      </c>
      <c r="I65" s="45">
        <f t="shared" si="4"/>
        <v>0</v>
      </c>
    </row>
    <row r="66" spans="1:9" s="6" customFormat="1" ht="30.75" customHeight="1">
      <c r="A66" s="38">
        <f t="shared" si="5"/>
        <v>37</v>
      </c>
      <c r="B66" s="39" t="s">
        <v>76</v>
      </c>
      <c r="C66" s="40" t="s">
        <v>110</v>
      </c>
      <c r="D66" s="41" t="s">
        <v>78</v>
      </c>
      <c r="E66" s="42">
        <v>4.89</v>
      </c>
      <c r="F66" s="138"/>
      <c r="G66" s="43">
        <f t="shared" si="3"/>
        <v>0</v>
      </c>
      <c r="H66" s="44">
        <v>0</v>
      </c>
      <c r="I66" s="45">
        <f t="shared" si="4"/>
        <v>0</v>
      </c>
    </row>
    <row r="67" spans="1:9" s="6" customFormat="1" ht="22.5" customHeight="1">
      <c r="A67" s="38">
        <f t="shared" si="5"/>
        <v>38</v>
      </c>
      <c r="B67" s="39" t="s">
        <v>111</v>
      </c>
      <c r="C67" s="40" t="s">
        <v>112</v>
      </c>
      <c r="D67" s="41" t="s">
        <v>78</v>
      </c>
      <c r="E67" s="42">
        <v>4.89</v>
      </c>
      <c r="F67" s="138"/>
      <c r="G67" s="43">
        <f t="shared" si="3"/>
        <v>0</v>
      </c>
      <c r="H67" s="44">
        <v>0</v>
      </c>
      <c r="I67" s="45">
        <f t="shared" si="4"/>
        <v>0</v>
      </c>
    </row>
    <row r="68" spans="1:9" s="6" customFormat="1" ht="32.25" customHeight="1">
      <c r="A68" s="38">
        <f t="shared" si="5"/>
        <v>39</v>
      </c>
      <c r="B68" s="39" t="s">
        <v>76</v>
      </c>
      <c r="C68" s="40" t="s">
        <v>113</v>
      </c>
      <c r="D68" s="41" t="s">
        <v>78</v>
      </c>
      <c r="E68" s="44">
        <v>3.266</v>
      </c>
      <c r="F68" s="138"/>
      <c r="G68" s="43">
        <f t="shared" si="3"/>
        <v>0</v>
      </c>
      <c r="H68" s="44">
        <v>0</v>
      </c>
      <c r="I68" s="45">
        <f t="shared" si="4"/>
        <v>0</v>
      </c>
    </row>
    <row r="69" spans="1:9" s="6" customFormat="1" ht="9.75" customHeight="1">
      <c r="A69" s="11"/>
      <c r="B69" s="64" t="s">
        <v>39</v>
      </c>
      <c r="C69" s="279" t="s">
        <v>114</v>
      </c>
      <c r="D69" s="280"/>
      <c r="E69" s="280"/>
      <c r="F69" s="280"/>
      <c r="G69" s="280"/>
      <c r="H69" s="280"/>
      <c r="I69" s="281"/>
    </row>
    <row r="70" spans="1:9" s="6" customFormat="1" ht="19.5" customHeight="1">
      <c r="A70" s="38">
        <f>A68+1</f>
        <v>40</v>
      </c>
      <c r="B70" s="39" t="s">
        <v>115</v>
      </c>
      <c r="C70" s="40" t="s">
        <v>116</v>
      </c>
      <c r="D70" s="41" t="s">
        <v>78</v>
      </c>
      <c r="E70" s="44">
        <v>3.266</v>
      </c>
      <c r="F70" s="138"/>
      <c r="G70" s="43">
        <f>E70*F70</f>
        <v>0</v>
      </c>
      <c r="H70" s="44">
        <v>0</v>
      </c>
      <c r="I70" s="45">
        <f>E70*H70</f>
        <v>0</v>
      </c>
    </row>
    <row r="71" spans="1:9" s="6" customFormat="1" ht="9.75" customHeight="1">
      <c r="A71" s="11"/>
      <c r="B71" s="64" t="s">
        <v>39</v>
      </c>
      <c r="C71" s="279" t="s">
        <v>114</v>
      </c>
      <c r="D71" s="280"/>
      <c r="E71" s="280"/>
      <c r="F71" s="280"/>
      <c r="G71" s="280"/>
      <c r="H71" s="280"/>
      <c r="I71" s="281"/>
    </row>
    <row r="72" spans="1:9" s="6" customFormat="1" ht="31.5" customHeight="1">
      <c r="A72" s="38">
        <f>A70+1</f>
        <v>41</v>
      </c>
      <c r="B72" s="39" t="s">
        <v>80</v>
      </c>
      <c r="C72" s="40" t="s">
        <v>117</v>
      </c>
      <c r="D72" s="41" t="s">
        <v>78</v>
      </c>
      <c r="E72" s="44">
        <v>89.84200000000001</v>
      </c>
      <c r="F72" s="138"/>
      <c r="G72" s="43">
        <f>E72*F72</f>
        <v>0</v>
      </c>
      <c r="H72" s="44">
        <v>0</v>
      </c>
      <c r="I72" s="45">
        <f>E72*H72</f>
        <v>0</v>
      </c>
    </row>
    <row r="73" spans="1:9" s="6" customFormat="1" ht="9.75" customHeight="1">
      <c r="A73" s="11"/>
      <c r="B73" s="64" t="s">
        <v>39</v>
      </c>
      <c r="C73" s="279" t="s">
        <v>118</v>
      </c>
      <c r="D73" s="280"/>
      <c r="E73" s="280"/>
      <c r="F73" s="280"/>
      <c r="G73" s="280"/>
      <c r="H73" s="280"/>
      <c r="I73" s="281"/>
    </row>
    <row r="74" spans="1:9" s="6" customFormat="1" ht="53.25" customHeight="1">
      <c r="A74" s="38">
        <f>A72+1</f>
        <v>42</v>
      </c>
      <c r="B74" s="39" t="s">
        <v>76</v>
      </c>
      <c r="C74" s="40" t="s">
        <v>119</v>
      </c>
      <c r="D74" s="41" t="s">
        <v>78</v>
      </c>
      <c r="E74" s="44">
        <v>12.55</v>
      </c>
      <c r="F74" s="138"/>
      <c r="G74" s="43">
        <f>E74*F74</f>
        <v>0</v>
      </c>
      <c r="H74" s="44">
        <v>0</v>
      </c>
      <c r="I74" s="45">
        <f>E74*H74</f>
        <v>0</v>
      </c>
    </row>
    <row r="75" spans="1:9" s="6" customFormat="1" ht="9.75" customHeight="1">
      <c r="A75" s="11"/>
      <c r="B75" s="64" t="s">
        <v>39</v>
      </c>
      <c r="C75" s="279" t="s">
        <v>120</v>
      </c>
      <c r="D75" s="280"/>
      <c r="E75" s="280"/>
      <c r="F75" s="280"/>
      <c r="G75" s="280"/>
      <c r="H75" s="280"/>
      <c r="I75" s="281"/>
    </row>
    <row r="76" spans="1:9" s="6" customFormat="1" ht="25.5" customHeight="1">
      <c r="A76" s="38">
        <f>A74+1</f>
        <v>43</v>
      </c>
      <c r="B76" s="39" t="s">
        <v>80</v>
      </c>
      <c r="C76" s="40" t="s">
        <v>121</v>
      </c>
      <c r="D76" s="41" t="s">
        <v>78</v>
      </c>
      <c r="E76" s="42">
        <v>12.55</v>
      </c>
      <c r="F76" s="138"/>
      <c r="G76" s="43">
        <f>E76*F76</f>
        <v>0</v>
      </c>
      <c r="H76" s="44">
        <v>0</v>
      </c>
      <c r="I76" s="45">
        <f>E76*H76</f>
        <v>0</v>
      </c>
    </row>
    <row r="77" spans="1:9" s="6" customFormat="1" ht="19.5" customHeight="1">
      <c r="A77" s="38">
        <f>A76+1</f>
        <v>44</v>
      </c>
      <c r="B77" s="39" t="s">
        <v>92</v>
      </c>
      <c r="C77" s="40" t="s">
        <v>122</v>
      </c>
      <c r="D77" s="41" t="s">
        <v>78</v>
      </c>
      <c r="E77" s="42">
        <v>12.55</v>
      </c>
      <c r="F77" s="138"/>
      <c r="G77" s="43">
        <f>E77*F77</f>
        <v>0</v>
      </c>
      <c r="H77" s="44">
        <v>0</v>
      </c>
      <c r="I77" s="45">
        <f>E77*H77</f>
        <v>0</v>
      </c>
    </row>
    <row r="78" spans="1:9" s="6" customFormat="1" ht="30.75" customHeight="1">
      <c r="A78" s="38">
        <f>A77+1</f>
        <v>45</v>
      </c>
      <c r="B78" s="39" t="s">
        <v>123</v>
      </c>
      <c r="C78" s="40" t="s">
        <v>124</v>
      </c>
      <c r="D78" s="41" t="s">
        <v>78</v>
      </c>
      <c r="E78" s="44">
        <v>10.693000000000001</v>
      </c>
      <c r="F78" s="138"/>
      <c r="G78" s="43">
        <f>E78*F78</f>
        <v>0</v>
      </c>
      <c r="H78" s="44">
        <v>1.00023</v>
      </c>
      <c r="I78" s="45">
        <f>E78*H78</f>
        <v>10.695459390000002</v>
      </c>
    </row>
    <row r="79" spans="1:9" s="6" customFormat="1" ht="9.75" customHeight="1">
      <c r="A79" s="11"/>
      <c r="B79" s="64" t="s">
        <v>39</v>
      </c>
      <c r="C79" s="279" t="s">
        <v>125</v>
      </c>
      <c r="D79" s="280"/>
      <c r="E79" s="280"/>
      <c r="F79" s="280"/>
      <c r="G79" s="280"/>
      <c r="H79" s="280"/>
      <c r="I79" s="281"/>
    </row>
    <row r="80" spans="1:9" s="6" customFormat="1" ht="22.5" customHeight="1">
      <c r="A80" s="38">
        <f>A78+1</f>
        <v>46</v>
      </c>
      <c r="B80" s="39" t="s">
        <v>80</v>
      </c>
      <c r="C80" s="40" t="s">
        <v>81</v>
      </c>
      <c r="D80" s="41" t="s">
        <v>78</v>
      </c>
      <c r="E80" s="44">
        <v>10.693</v>
      </c>
      <c r="F80" s="138"/>
      <c r="G80" s="43">
        <f>E80*F80</f>
        <v>0</v>
      </c>
      <c r="H80" s="44">
        <v>0</v>
      </c>
      <c r="I80" s="45">
        <f>E80*H80</f>
        <v>0</v>
      </c>
    </row>
    <row r="81" spans="1:9" s="6" customFormat="1" ht="19.5" customHeight="1">
      <c r="A81" s="38">
        <f>A80+1</f>
        <v>47</v>
      </c>
      <c r="B81" s="39" t="s">
        <v>126</v>
      </c>
      <c r="C81" s="40" t="s">
        <v>127</v>
      </c>
      <c r="D81" s="41" t="s">
        <v>78</v>
      </c>
      <c r="E81" s="44">
        <v>10.693</v>
      </c>
      <c r="F81" s="138"/>
      <c r="G81" s="43">
        <f>E81*F81</f>
        <v>0</v>
      </c>
      <c r="H81" s="44">
        <v>0</v>
      </c>
      <c r="I81" s="45">
        <f>E81*H81</f>
        <v>0</v>
      </c>
    </row>
    <row r="82" spans="1:9" s="6" customFormat="1" ht="78" customHeight="1">
      <c r="A82" s="38">
        <f>A81+1</f>
        <v>48</v>
      </c>
      <c r="B82" s="39" t="s">
        <v>128</v>
      </c>
      <c r="C82" s="40" t="s">
        <v>129</v>
      </c>
      <c r="D82" s="41" t="s">
        <v>86</v>
      </c>
      <c r="E82" s="44">
        <v>1112.4499999999998</v>
      </c>
      <c r="F82" s="138"/>
      <c r="G82" s="43">
        <f>E82*F82</f>
        <v>0</v>
      </c>
      <c r="H82" s="44">
        <v>0.27840000000000004</v>
      </c>
      <c r="I82" s="45">
        <f>E82*H82</f>
        <v>309.70608</v>
      </c>
    </row>
    <row r="83" spans="1:9" s="6" customFormat="1" ht="13.5" customHeight="1">
      <c r="A83" s="11"/>
      <c r="B83" s="64" t="s">
        <v>39</v>
      </c>
      <c r="C83" s="279" t="s">
        <v>130</v>
      </c>
      <c r="D83" s="280"/>
      <c r="E83" s="280"/>
      <c r="F83" s="280"/>
      <c r="G83" s="280"/>
      <c r="H83" s="280"/>
      <c r="I83" s="281"/>
    </row>
    <row r="84" spans="1:9" s="6" customFormat="1" ht="55.5" customHeight="1">
      <c r="A84" s="38">
        <f>A82+1</f>
        <v>49</v>
      </c>
      <c r="B84" s="39" t="s">
        <v>76</v>
      </c>
      <c r="C84" s="40" t="s">
        <v>131</v>
      </c>
      <c r="D84" s="41" t="s">
        <v>78</v>
      </c>
      <c r="E84" s="44">
        <v>515.74</v>
      </c>
      <c r="F84" s="138"/>
      <c r="G84" s="43">
        <f>E84*F84</f>
        <v>0</v>
      </c>
      <c r="H84" s="44">
        <v>0</v>
      </c>
      <c r="I84" s="45">
        <f>E84*H84</f>
        <v>0</v>
      </c>
    </row>
    <row r="85" spans="1:9" s="6" customFormat="1" ht="9.75" customHeight="1">
      <c r="A85" s="11"/>
      <c r="B85" s="64" t="s">
        <v>39</v>
      </c>
      <c r="C85" s="279" t="s">
        <v>132</v>
      </c>
      <c r="D85" s="280"/>
      <c r="E85" s="280"/>
      <c r="F85" s="280"/>
      <c r="G85" s="280"/>
      <c r="H85" s="280"/>
      <c r="I85" s="281"/>
    </row>
    <row r="86" spans="1:9" s="6" customFormat="1" ht="51.75" customHeight="1">
      <c r="A86" s="38">
        <f>A84+1</f>
        <v>50</v>
      </c>
      <c r="B86" s="39" t="s">
        <v>133</v>
      </c>
      <c r="C86" s="40" t="s">
        <v>134</v>
      </c>
      <c r="D86" s="41" t="s">
        <v>78</v>
      </c>
      <c r="E86" s="44">
        <v>515.74</v>
      </c>
      <c r="F86" s="138"/>
      <c r="G86" s="43">
        <f>E86*F86</f>
        <v>0</v>
      </c>
      <c r="H86" s="44">
        <v>0</v>
      </c>
      <c r="I86" s="45">
        <f>E86*H86</f>
        <v>0</v>
      </c>
    </row>
    <row r="87" spans="1:9" s="6" customFormat="1" ht="9.75" customHeight="1">
      <c r="A87" s="11"/>
      <c r="B87" s="64" t="s">
        <v>39</v>
      </c>
      <c r="C87" s="279" t="s">
        <v>132</v>
      </c>
      <c r="D87" s="280"/>
      <c r="E87" s="280"/>
      <c r="F87" s="280"/>
      <c r="G87" s="280"/>
      <c r="H87" s="280"/>
      <c r="I87" s="281"/>
    </row>
    <row r="88" spans="1:9" s="6" customFormat="1" ht="52.5" customHeight="1">
      <c r="A88" s="38">
        <f>A86+1</f>
        <v>51</v>
      </c>
      <c r="B88" s="39" t="s">
        <v>80</v>
      </c>
      <c r="C88" s="40" t="s">
        <v>135</v>
      </c>
      <c r="D88" s="41" t="s">
        <v>78</v>
      </c>
      <c r="E88" s="44">
        <v>515.74</v>
      </c>
      <c r="F88" s="138"/>
      <c r="G88" s="43">
        <f>E88*F88</f>
        <v>0</v>
      </c>
      <c r="H88" s="44">
        <v>0</v>
      </c>
      <c r="I88" s="45">
        <f>E88*H88</f>
        <v>0</v>
      </c>
    </row>
    <row r="89" spans="1:9" s="6" customFormat="1" ht="9.75" customHeight="1">
      <c r="A89" s="11"/>
      <c r="B89" s="64" t="s">
        <v>39</v>
      </c>
      <c r="C89" s="279" t="s">
        <v>132</v>
      </c>
      <c r="D89" s="280"/>
      <c r="E89" s="280"/>
      <c r="F89" s="280"/>
      <c r="G89" s="280"/>
      <c r="H89" s="280"/>
      <c r="I89" s="281"/>
    </row>
    <row r="90" spans="1:9" s="6" customFormat="1" ht="30.75" customHeight="1">
      <c r="A90" s="38">
        <f>A88+1</f>
        <v>52</v>
      </c>
      <c r="B90" s="39" t="s">
        <v>76</v>
      </c>
      <c r="C90" s="40" t="s">
        <v>136</v>
      </c>
      <c r="D90" s="41" t="s">
        <v>78</v>
      </c>
      <c r="E90" s="44">
        <v>80.699</v>
      </c>
      <c r="F90" s="138"/>
      <c r="G90" s="43">
        <f>E90*F90</f>
        <v>0</v>
      </c>
      <c r="H90" s="44">
        <v>0</v>
      </c>
      <c r="I90" s="45">
        <f>E90*H90</f>
        <v>0</v>
      </c>
    </row>
    <row r="91" spans="1:9" s="6" customFormat="1" ht="9.75" customHeight="1">
      <c r="A91" s="11"/>
      <c r="B91" s="64" t="s">
        <v>39</v>
      </c>
      <c r="C91" s="279" t="s">
        <v>137</v>
      </c>
      <c r="D91" s="280"/>
      <c r="E91" s="280"/>
      <c r="F91" s="280"/>
      <c r="G91" s="280"/>
      <c r="H91" s="280"/>
      <c r="I91" s="281"/>
    </row>
    <row r="92" spans="1:9" s="6" customFormat="1" ht="24" customHeight="1">
      <c r="A92" s="38">
        <f>A90+1</f>
        <v>53</v>
      </c>
      <c r="B92" s="39" t="s">
        <v>80</v>
      </c>
      <c r="C92" s="40" t="s">
        <v>138</v>
      </c>
      <c r="D92" s="41" t="s">
        <v>78</v>
      </c>
      <c r="E92" s="44">
        <v>80.699</v>
      </c>
      <c r="F92" s="138"/>
      <c r="G92" s="43">
        <f>E92*F92</f>
        <v>0</v>
      </c>
      <c r="H92" s="44">
        <v>0</v>
      </c>
      <c r="I92" s="45">
        <f>E92*H92</f>
        <v>0</v>
      </c>
    </row>
    <row r="93" spans="1:9" s="6" customFormat="1" ht="39" customHeight="1">
      <c r="A93" s="38">
        <f>A92+1</f>
        <v>54</v>
      </c>
      <c r="B93" s="39" t="s">
        <v>82</v>
      </c>
      <c r="C93" s="40" t="s">
        <v>139</v>
      </c>
      <c r="D93" s="41" t="s">
        <v>78</v>
      </c>
      <c r="E93" s="44">
        <v>80.699</v>
      </c>
      <c r="F93" s="138"/>
      <c r="G93" s="43">
        <f>E93*F93</f>
        <v>0</v>
      </c>
      <c r="H93" s="44">
        <v>0</v>
      </c>
      <c r="I93" s="45">
        <f>E93*H93</f>
        <v>0</v>
      </c>
    </row>
    <row r="94" spans="1:9" s="6" customFormat="1" ht="34.5" customHeight="1">
      <c r="A94" s="38">
        <f>A93+1</f>
        <v>55</v>
      </c>
      <c r="B94" s="39" t="s">
        <v>140</v>
      </c>
      <c r="C94" s="40" t="s">
        <v>141</v>
      </c>
      <c r="D94" s="41" t="s">
        <v>30</v>
      </c>
      <c r="E94" s="44">
        <v>281.13</v>
      </c>
      <c r="F94" s="138"/>
      <c r="G94" s="43">
        <f>E94*F94</f>
        <v>0</v>
      </c>
      <c r="H94" s="44">
        <v>2.041</v>
      </c>
      <c r="I94" s="45">
        <f>E94*H94</f>
        <v>573.78633</v>
      </c>
    </row>
    <row r="95" spans="1:9" s="6" customFormat="1" ht="9.75" customHeight="1">
      <c r="A95" s="11"/>
      <c r="B95" s="64" t="s">
        <v>39</v>
      </c>
      <c r="C95" s="279" t="s">
        <v>142</v>
      </c>
      <c r="D95" s="280"/>
      <c r="E95" s="280"/>
      <c r="F95" s="280"/>
      <c r="G95" s="280"/>
      <c r="H95" s="280"/>
      <c r="I95" s="281"/>
    </row>
    <row r="96" spans="1:9" s="6" customFormat="1" ht="25.5" customHeight="1">
      <c r="A96" s="38">
        <f>A94+1</f>
        <v>56</v>
      </c>
      <c r="B96" s="39" t="s">
        <v>76</v>
      </c>
      <c r="C96" s="40" t="s">
        <v>143</v>
      </c>
      <c r="D96" s="41" t="s">
        <v>78</v>
      </c>
      <c r="E96" s="44">
        <v>573.78633</v>
      </c>
      <c r="F96" s="138"/>
      <c r="G96" s="43">
        <f>E96*F96</f>
        <v>0</v>
      </c>
      <c r="H96" s="44">
        <v>0</v>
      </c>
      <c r="I96" s="45">
        <f>E96*H96</f>
        <v>0</v>
      </c>
    </row>
    <row r="97" spans="1:9" s="6" customFormat="1" ht="9.75" customHeight="1">
      <c r="A97" s="11"/>
      <c r="B97" s="64" t="s">
        <v>39</v>
      </c>
      <c r="C97" s="279" t="s">
        <v>144</v>
      </c>
      <c r="D97" s="280"/>
      <c r="E97" s="280"/>
      <c r="F97" s="280"/>
      <c r="G97" s="280"/>
      <c r="H97" s="280"/>
      <c r="I97" s="281"/>
    </row>
    <row r="98" spans="1:9" s="6" customFormat="1" ht="26.25" customHeight="1">
      <c r="A98" s="38">
        <f>A96+1</f>
        <v>57</v>
      </c>
      <c r="B98" s="39" t="s">
        <v>80</v>
      </c>
      <c r="C98" s="40" t="s">
        <v>145</v>
      </c>
      <c r="D98" s="41" t="s">
        <v>78</v>
      </c>
      <c r="E98" s="44">
        <v>573.786</v>
      </c>
      <c r="F98" s="138"/>
      <c r="G98" s="43">
        <f>E98*F98</f>
        <v>0</v>
      </c>
      <c r="H98" s="44">
        <v>0</v>
      </c>
      <c r="I98" s="45">
        <f>E98*H98</f>
        <v>0</v>
      </c>
    </row>
    <row r="99" spans="1:9" s="6" customFormat="1" ht="34.5" customHeight="1">
      <c r="A99" s="38">
        <f>A98+1</f>
        <v>58</v>
      </c>
      <c r="B99" s="39" t="s">
        <v>82</v>
      </c>
      <c r="C99" s="40" t="s">
        <v>146</v>
      </c>
      <c r="D99" s="41" t="s">
        <v>78</v>
      </c>
      <c r="E99" s="44">
        <v>573.786</v>
      </c>
      <c r="F99" s="138"/>
      <c r="G99" s="43">
        <f>E99*F99</f>
        <v>0</v>
      </c>
      <c r="H99" s="44">
        <v>0</v>
      </c>
      <c r="I99" s="45">
        <f>E99*H99</f>
        <v>0</v>
      </c>
    </row>
    <row r="100" spans="1:9" s="6" customFormat="1" ht="18.75" customHeight="1">
      <c r="A100" s="38">
        <f>A99+1</f>
        <v>59</v>
      </c>
      <c r="B100" s="39" t="s">
        <v>147</v>
      </c>
      <c r="C100" s="40" t="s">
        <v>148</v>
      </c>
      <c r="D100" s="41" t="s">
        <v>30</v>
      </c>
      <c r="E100" s="44">
        <v>899.616</v>
      </c>
      <c r="F100" s="138"/>
      <c r="G100" s="43">
        <f>E100*F100</f>
        <v>0</v>
      </c>
      <c r="H100" s="44">
        <v>1.5</v>
      </c>
      <c r="I100" s="45">
        <f>E100*H100</f>
        <v>1349.424</v>
      </c>
    </row>
    <row r="101" spans="1:9" s="6" customFormat="1" ht="12.75" customHeight="1">
      <c r="A101" s="11"/>
      <c r="B101" s="64" t="s">
        <v>39</v>
      </c>
      <c r="C101" s="279" t="s">
        <v>149</v>
      </c>
      <c r="D101" s="280"/>
      <c r="E101" s="280"/>
      <c r="F101" s="280"/>
      <c r="G101" s="280"/>
      <c r="H101" s="280"/>
      <c r="I101" s="281"/>
    </row>
    <row r="102" spans="1:9" s="6" customFormat="1" ht="27.75" customHeight="1">
      <c r="A102" s="38">
        <f>A100+1</f>
        <v>60</v>
      </c>
      <c r="B102" s="39" t="s">
        <v>76</v>
      </c>
      <c r="C102" s="40" t="s">
        <v>150</v>
      </c>
      <c r="D102" s="41" t="s">
        <v>78</v>
      </c>
      <c r="E102" s="44">
        <v>1349.424</v>
      </c>
      <c r="F102" s="138"/>
      <c r="G102" s="43">
        <f>E102*F102</f>
        <v>0</v>
      </c>
      <c r="H102" s="44">
        <v>0</v>
      </c>
      <c r="I102" s="45">
        <f>E102*H102</f>
        <v>0</v>
      </c>
    </row>
    <row r="103" spans="1:9" s="6" customFormat="1" ht="9.75" customHeight="1">
      <c r="A103" s="11"/>
      <c r="B103" s="64" t="s">
        <v>39</v>
      </c>
      <c r="C103" s="279" t="s">
        <v>151</v>
      </c>
      <c r="D103" s="280"/>
      <c r="E103" s="280"/>
      <c r="F103" s="280"/>
      <c r="G103" s="280"/>
      <c r="H103" s="280"/>
      <c r="I103" s="281"/>
    </row>
    <row r="104" spans="1:9" s="6" customFormat="1" ht="20.25" customHeight="1">
      <c r="A104" s="38">
        <f>A102+1</f>
        <v>61</v>
      </c>
      <c r="B104" s="39" t="s">
        <v>80</v>
      </c>
      <c r="C104" s="40" t="s">
        <v>152</v>
      </c>
      <c r="D104" s="41" t="s">
        <v>78</v>
      </c>
      <c r="E104" s="44">
        <v>1349.424</v>
      </c>
      <c r="F104" s="138"/>
      <c r="G104" s="43">
        <f>E104*F104</f>
        <v>0</v>
      </c>
      <c r="H104" s="44">
        <v>0</v>
      </c>
      <c r="I104" s="45">
        <f>E104*H104</f>
        <v>0</v>
      </c>
    </row>
    <row r="105" spans="1:9" s="6" customFormat="1" ht="17.25" customHeight="1">
      <c r="A105" s="38">
        <f>A104+1</f>
        <v>62</v>
      </c>
      <c r="B105" s="39" t="s">
        <v>153</v>
      </c>
      <c r="C105" s="40" t="s">
        <v>154</v>
      </c>
      <c r="D105" s="41" t="s">
        <v>78</v>
      </c>
      <c r="E105" s="44">
        <v>1349.424</v>
      </c>
      <c r="F105" s="138"/>
      <c r="G105" s="43">
        <f>E105*F105</f>
        <v>0</v>
      </c>
      <c r="H105" s="44">
        <v>0</v>
      </c>
      <c r="I105" s="45">
        <f>E105*H105</f>
        <v>0</v>
      </c>
    </row>
    <row r="106" spans="1:9" s="6" customFormat="1" ht="18" customHeight="1">
      <c r="A106" s="38">
        <f>A105+1</f>
        <v>63</v>
      </c>
      <c r="B106" s="39" t="s">
        <v>76</v>
      </c>
      <c r="C106" s="40" t="s">
        <v>155</v>
      </c>
      <c r="D106" s="41" t="s">
        <v>78</v>
      </c>
      <c r="E106" s="44">
        <v>7.2299999999999995</v>
      </c>
      <c r="F106" s="138"/>
      <c r="G106" s="43">
        <f>E106*F106</f>
        <v>0</v>
      </c>
      <c r="H106" s="44">
        <v>0</v>
      </c>
      <c r="I106" s="45">
        <f>E106*H106</f>
        <v>0</v>
      </c>
    </row>
    <row r="107" spans="1:9" s="6" customFormat="1" ht="10.5" customHeight="1">
      <c r="A107" s="11"/>
      <c r="B107" s="64" t="s">
        <v>39</v>
      </c>
      <c r="C107" s="279" t="s">
        <v>156</v>
      </c>
      <c r="D107" s="280"/>
      <c r="E107" s="280"/>
      <c r="F107" s="280"/>
      <c r="G107" s="280"/>
      <c r="H107" s="280"/>
      <c r="I107" s="281"/>
    </row>
    <row r="108" spans="1:9" s="6" customFormat="1" ht="21" customHeight="1">
      <c r="A108" s="38">
        <f>A106+1</f>
        <v>64</v>
      </c>
      <c r="B108" s="39" t="s">
        <v>80</v>
      </c>
      <c r="C108" s="40" t="s">
        <v>157</v>
      </c>
      <c r="D108" s="41" t="s">
        <v>78</v>
      </c>
      <c r="E108" s="44">
        <v>7.23</v>
      </c>
      <c r="F108" s="138"/>
      <c r="G108" s="43">
        <f>E108*F108</f>
        <v>0</v>
      </c>
      <c r="H108" s="44">
        <v>0</v>
      </c>
      <c r="I108" s="45">
        <f>E108*H108</f>
        <v>0</v>
      </c>
    </row>
    <row r="109" spans="1:9" s="6" customFormat="1" ht="28.5" customHeight="1">
      <c r="A109" s="38">
        <f>A108+1</f>
        <v>65</v>
      </c>
      <c r="B109" s="39" t="s">
        <v>82</v>
      </c>
      <c r="C109" s="40" t="s">
        <v>158</v>
      </c>
      <c r="D109" s="41" t="s">
        <v>78</v>
      </c>
      <c r="E109" s="44">
        <v>7.23</v>
      </c>
      <c r="F109" s="138"/>
      <c r="G109" s="43">
        <f>E109*F109</f>
        <v>0</v>
      </c>
      <c r="H109" s="44">
        <v>0</v>
      </c>
      <c r="I109" s="45">
        <f>E109*H109</f>
        <v>0</v>
      </c>
    </row>
    <row r="110" spans="1:9" s="6" customFormat="1" ht="47.25" customHeight="1">
      <c r="A110" s="38">
        <f>A109+1</f>
        <v>66</v>
      </c>
      <c r="B110" s="39" t="s">
        <v>159</v>
      </c>
      <c r="C110" s="40" t="s">
        <v>160</v>
      </c>
      <c r="D110" s="41" t="s">
        <v>30</v>
      </c>
      <c r="E110" s="44">
        <v>173.51</v>
      </c>
      <c r="F110" s="138"/>
      <c r="G110" s="43">
        <f>E110*F110</f>
        <v>0</v>
      </c>
      <c r="H110" s="44">
        <v>2.3</v>
      </c>
      <c r="I110" s="45">
        <f>E110*H110</f>
        <v>399.0729999999999</v>
      </c>
    </row>
    <row r="111" spans="1:9" s="6" customFormat="1" ht="9.75" customHeight="1">
      <c r="A111" s="11"/>
      <c r="B111" s="64" t="s">
        <v>39</v>
      </c>
      <c r="C111" s="279" t="s">
        <v>161</v>
      </c>
      <c r="D111" s="280"/>
      <c r="E111" s="280"/>
      <c r="F111" s="280"/>
      <c r="G111" s="280"/>
      <c r="H111" s="280"/>
      <c r="I111" s="281"/>
    </row>
    <row r="112" spans="1:9" s="6" customFormat="1" ht="30.75" customHeight="1">
      <c r="A112" s="38">
        <f>A110+1</f>
        <v>67</v>
      </c>
      <c r="B112" s="39" t="s">
        <v>76</v>
      </c>
      <c r="C112" s="40" t="s">
        <v>162</v>
      </c>
      <c r="D112" s="41" t="s">
        <v>78</v>
      </c>
      <c r="E112" s="44">
        <v>399.0729999999999</v>
      </c>
      <c r="F112" s="138"/>
      <c r="G112" s="43">
        <f>E112*F112</f>
        <v>0</v>
      </c>
      <c r="H112" s="44">
        <v>0</v>
      </c>
      <c r="I112" s="45">
        <f>E112*H112</f>
        <v>0</v>
      </c>
    </row>
    <row r="113" spans="1:9" s="6" customFormat="1" ht="9.75" customHeight="1">
      <c r="A113" s="11"/>
      <c r="B113" s="64" t="s">
        <v>39</v>
      </c>
      <c r="C113" s="279" t="s">
        <v>163</v>
      </c>
      <c r="D113" s="280"/>
      <c r="E113" s="280"/>
      <c r="F113" s="280"/>
      <c r="G113" s="280"/>
      <c r="H113" s="280"/>
      <c r="I113" s="281"/>
    </row>
    <row r="114" spans="1:9" s="6" customFormat="1" ht="30" customHeight="1">
      <c r="A114" s="38">
        <f>A112+1</f>
        <v>68</v>
      </c>
      <c r="B114" s="39" t="s">
        <v>80</v>
      </c>
      <c r="C114" s="40" t="s">
        <v>164</v>
      </c>
      <c r="D114" s="41" t="s">
        <v>78</v>
      </c>
      <c r="E114" s="44">
        <v>399.073</v>
      </c>
      <c r="F114" s="138"/>
      <c r="G114" s="43">
        <f>E114*F114</f>
        <v>0</v>
      </c>
      <c r="H114" s="44">
        <v>0</v>
      </c>
      <c r="I114" s="45">
        <f>E114*H114</f>
        <v>0</v>
      </c>
    </row>
    <row r="115" spans="1:9" s="6" customFormat="1" ht="29.25" customHeight="1">
      <c r="A115" s="38">
        <f>A114+1</f>
        <v>69</v>
      </c>
      <c r="B115" s="39" t="s">
        <v>82</v>
      </c>
      <c r="C115" s="40" t="s">
        <v>165</v>
      </c>
      <c r="D115" s="41" t="s">
        <v>78</v>
      </c>
      <c r="E115" s="44">
        <v>399.073</v>
      </c>
      <c r="F115" s="138"/>
      <c r="G115" s="43">
        <f>E115*F115</f>
        <v>0</v>
      </c>
      <c r="H115" s="44">
        <v>0</v>
      </c>
      <c r="I115" s="45">
        <f>E115*H115</f>
        <v>0</v>
      </c>
    </row>
    <row r="116" spans="1:9" s="6" customFormat="1" ht="39.75" customHeight="1">
      <c r="A116" s="38">
        <f>A115+1</f>
        <v>70</v>
      </c>
      <c r="B116" s="39" t="s">
        <v>166</v>
      </c>
      <c r="C116" s="40" t="s">
        <v>167</v>
      </c>
      <c r="D116" s="41" t="s">
        <v>78</v>
      </c>
      <c r="E116" s="44">
        <v>347.02</v>
      </c>
      <c r="F116" s="138"/>
      <c r="G116" s="43">
        <f>E116*F116</f>
        <v>0</v>
      </c>
      <c r="H116" s="44">
        <v>1</v>
      </c>
      <c r="I116" s="45">
        <f>E116*H116</f>
        <v>347.02</v>
      </c>
    </row>
    <row r="117" spans="1:9" s="6" customFormat="1" ht="9.75" customHeight="1">
      <c r="A117" s="11"/>
      <c r="B117" s="64" t="s">
        <v>39</v>
      </c>
      <c r="C117" s="279" t="s">
        <v>168</v>
      </c>
      <c r="D117" s="280"/>
      <c r="E117" s="280"/>
      <c r="F117" s="280"/>
      <c r="G117" s="280"/>
      <c r="H117" s="280"/>
      <c r="I117" s="281"/>
    </row>
    <row r="118" spans="1:9" s="21" customFormat="1" ht="12" thickBot="1">
      <c r="A118" s="47"/>
      <c r="B118" s="49">
        <v>96</v>
      </c>
      <c r="C118" s="50" t="s">
        <v>169</v>
      </c>
      <c r="D118" s="48"/>
      <c r="E118" s="48"/>
      <c r="F118" s="51"/>
      <c r="G118" s="66">
        <f>SUM(G38:G117)</f>
        <v>0</v>
      </c>
      <c r="H118" s="52"/>
      <c r="I118" s="53">
        <f>SUM(I38:I117)</f>
        <v>5704.2477776077285</v>
      </c>
    </row>
    <row r="119" spans="1:9" ht="15.75" thickBot="1">
      <c r="A119" s="67"/>
      <c r="B119" s="67"/>
      <c r="C119" s="67"/>
      <c r="D119" s="67"/>
      <c r="E119" s="67"/>
      <c r="F119" s="67"/>
      <c r="G119" s="67"/>
      <c r="H119" s="67"/>
      <c r="I119" s="67"/>
    </row>
    <row r="120" spans="1:9" s="6" customFormat="1" ht="9.75" customHeight="1" thickTop="1">
      <c r="A120" s="7" t="s">
        <v>5</v>
      </c>
      <c r="B120" s="273" t="s">
        <v>9</v>
      </c>
      <c r="C120" s="273" t="s">
        <v>11</v>
      </c>
      <c r="D120" s="273" t="s">
        <v>13</v>
      </c>
      <c r="E120" s="273" t="s">
        <v>15</v>
      </c>
      <c r="F120" s="274" t="s">
        <v>17</v>
      </c>
      <c r="G120" s="275"/>
      <c r="H120" s="276" t="s">
        <v>22</v>
      </c>
      <c r="I120" s="277"/>
    </row>
    <row r="121" spans="1:9" s="6" customFormat="1" ht="9.75" customHeight="1">
      <c r="A121" s="8" t="s">
        <v>6</v>
      </c>
      <c r="B121" s="165"/>
      <c r="C121" s="165"/>
      <c r="D121" s="165"/>
      <c r="E121" s="165"/>
      <c r="F121" s="229"/>
      <c r="G121" s="146"/>
      <c r="H121" s="165"/>
      <c r="I121" s="278"/>
    </row>
    <row r="122" spans="1:9" s="6" customFormat="1" ht="9.75" customHeight="1">
      <c r="A122" s="8" t="s">
        <v>7</v>
      </c>
      <c r="B122" s="165"/>
      <c r="C122" s="165"/>
      <c r="D122" s="165"/>
      <c r="E122" s="165"/>
      <c r="F122" s="12" t="s">
        <v>18</v>
      </c>
      <c r="G122" s="14" t="s">
        <v>20</v>
      </c>
      <c r="H122" s="16" t="s">
        <v>18</v>
      </c>
      <c r="I122" s="18" t="s">
        <v>20</v>
      </c>
    </row>
    <row r="123" spans="1:9" s="6" customFormat="1" ht="9.75" customHeight="1" thickBot="1">
      <c r="A123" s="9" t="s">
        <v>8</v>
      </c>
      <c r="B123" s="10" t="s">
        <v>10</v>
      </c>
      <c r="C123" s="10" t="s">
        <v>12</v>
      </c>
      <c r="D123" s="10" t="s">
        <v>14</v>
      </c>
      <c r="E123" s="10" t="s">
        <v>16</v>
      </c>
      <c r="F123" s="13" t="s">
        <v>19</v>
      </c>
      <c r="G123" s="15" t="s">
        <v>21</v>
      </c>
      <c r="H123" s="17" t="s">
        <v>23</v>
      </c>
      <c r="I123" s="19" t="s">
        <v>24</v>
      </c>
    </row>
    <row r="124" spans="1:9" s="21" customFormat="1" ht="12" thickTop="1">
      <c r="A124" s="23"/>
      <c r="B124" s="22"/>
      <c r="C124" s="24" t="s">
        <v>170</v>
      </c>
      <c r="D124" s="22"/>
      <c r="E124" s="22"/>
      <c r="F124" s="25"/>
      <c r="H124" s="26"/>
      <c r="I124" s="27"/>
    </row>
    <row r="125" spans="1:9" s="21" customFormat="1" ht="11.25">
      <c r="A125" s="32"/>
      <c r="B125" s="33" t="s">
        <v>171</v>
      </c>
      <c r="C125" s="34" t="s">
        <v>172</v>
      </c>
      <c r="D125" s="31"/>
      <c r="E125" s="31"/>
      <c r="F125" s="35"/>
      <c r="G125" s="30"/>
      <c r="H125" s="36"/>
      <c r="I125" s="37"/>
    </row>
    <row r="126" spans="1:9" s="6" customFormat="1" ht="48.75" customHeight="1">
      <c r="A126" s="38">
        <f>A116+1</f>
        <v>71</v>
      </c>
      <c r="B126" s="39" t="s">
        <v>173</v>
      </c>
      <c r="C126" s="40" t="s">
        <v>174</v>
      </c>
      <c r="D126" s="41" t="s">
        <v>46</v>
      </c>
      <c r="E126" s="65">
        <v>200</v>
      </c>
      <c r="F126" s="138"/>
      <c r="G126" s="43">
        <f>E126*F126</f>
        <v>0</v>
      </c>
      <c r="H126" s="44">
        <v>0.00024</v>
      </c>
      <c r="I126" s="45">
        <f>E126*H126</f>
        <v>0.048</v>
      </c>
    </row>
    <row r="127" spans="1:9" s="6" customFormat="1" ht="46.5" customHeight="1">
      <c r="A127" s="38">
        <f>A126+1</f>
        <v>72</v>
      </c>
      <c r="B127" s="39" t="s">
        <v>175</v>
      </c>
      <c r="C127" s="40" t="s">
        <v>176</v>
      </c>
      <c r="D127" s="41" t="s">
        <v>46</v>
      </c>
      <c r="E127" s="65">
        <v>200</v>
      </c>
      <c r="F127" s="138"/>
      <c r="G127" s="43">
        <f>E127*F127</f>
        <v>0</v>
      </c>
      <c r="H127" s="44">
        <v>0.0142</v>
      </c>
      <c r="I127" s="45">
        <f>E127*H127</f>
        <v>2.8400000000000003</v>
      </c>
    </row>
    <row r="128" spans="1:9" s="6" customFormat="1" ht="48" customHeight="1">
      <c r="A128" s="38">
        <f>A127+1</f>
        <v>73</v>
      </c>
      <c r="B128" s="39" t="s">
        <v>177</v>
      </c>
      <c r="C128" s="40" t="s">
        <v>178</v>
      </c>
      <c r="D128" s="41" t="s">
        <v>78</v>
      </c>
      <c r="E128" s="44">
        <v>5.680000000000001</v>
      </c>
      <c r="F128" s="138"/>
      <c r="G128" s="43">
        <f>E128*F128</f>
        <v>0</v>
      </c>
      <c r="H128" s="44">
        <v>0</v>
      </c>
      <c r="I128" s="45">
        <f>E128*H128</f>
        <v>0</v>
      </c>
    </row>
    <row r="129" spans="1:9" s="6" customFormat="1" ht="9.75" customHeight="1">
      <c r="A129" s="11"/>
      <c r="B129" s="64" t="s">
        <v>39</v>
      </c>
      <c r="C129" s="279" t="s">
        <v>179</v>
      </c>
      <c r="D129" s="280"/>
      <c r="E129" s="280"/>
      <c r="F129" s="280"/>
      <c r="G129" s="280"/>
      <c r="H129" s="280"/>
      <c r="I129" s="281"/>
    </row>
    <row r="130" spans="1:9" s="21" customFormat="1" ht="12" thickBot="1">
      <c r="A130" s="47"/>
      <c r="B130" s="49">
        <v>767</v>
      </c>
      <c r="C130" s="50" t="s">
        <v>180</v>
      </c>
      <c r="D130" s="48"/>
      <c r="E130" s="48"/>
      <c r="F130" s="51"/>
      <c r="G130" s="66">
        <f>SUM(G126:G129)</f>
        <v>0</v>
      </c>
      <c r="H130" s="52"/>
      <c r="I130" s="53">
        <f>SUM(I126:I129)</f>
        <v>2.8880000000000003</v>
      </c>
    </row>
    <row r="131" spans="1:9" ht="15.75" thickBot="1">
      <c r="A131" s="67"/>
      <c r="B131" s="67"/>
      <c r="C131" s="67"/>
      <c r="D131" s="67"/>
      <c r="E131" s="67"/>
      <c r="F131" s="67"/>
      <c r="G131" s="67"/>
      <c r="H131" s="67"/>
      <c r="I131" s="67"/>
    </row>
    <row r="132" spans="1:9" s="6" customFormat="1" ht="9.75" customHeight="1" thickTop="1">
      <c r="A132" s="7" t="s">
        <v>5</v>
      </c>
      <c r="B132" s="273" t="s">
        <v>9</v>
      </c>
      <c r="C132" s="273" t="s">
        <v>11</v>
      </c>
      <c r="D132" s="273" t="s">
        <v>13</v>
      </c>
      <c r="E132" s="273" t="s">
        <v>15</v>
      </c>
      <c r="F132" s="274" t="s">
        <v>17</v>
      </c>
      <c r="G132" s="275"/>
      <c r="H132" s="276" t="s">
        <v>22</v>
      </c>
      <c r="I132" s="277"/>
    </row>
    <row r="133" spans="1:9" s="6" customFormat="1" ht="9.75" customHeight="1">
      <c r="A133" s="8" t="s">
        <v>6</v>
      </c>
      <c r="B133" s="165"/>
      <c r="C133" s="165"/>
      <c r="D133" s="165"/>
      <c r="E133" s="165"/>
      <c r="F133" s="229"/>
      <c r="G133" s="146"/>
      <c r="H133" s="165"/>
      <c r="I133" s="278"/>
    </row>
    <row r="134" spans="1:9" s="6" customFormat="1" ht="9.75" customHeight="1">
      <c r="A134" s="8" t="s">
        <v>7</v>
      </c>
      <c r="B134" s="165"/>
      <c r="C134" s="165"/>
      <c r="D134" s="165"/>
      <c r="E134" s="165"/>
      <c r="F134" s="12" t="s">
        <v>18</v>
      </c>
      <c r="G134" s="14" t="s">
        <v>20</v>
      </c>
      <c r="H134" s="16" t="s">
        <v>18</v>
      </c>
      <c r="I134" s="18" t="s">
        <v>20</v>
      </c>
    </row>
    <row r="135" spans="1:9" s="6" customFormat="1" ht="9.75" customHeight="1" thickBot="1">
      <c r="A135" s="9" t="s">
        <v>8</v>
      </c>
      <c r="B135" s="10" t="s">
        <v>10</v>
      </c>
      <c r="C135" s="10" t="s">
        <v>12</v>
      </c>
      <c r="D135" s="10" t="s">
        <v>14</v>
      </c>
      <c r="E135" s="10" t="s">
        <v>16</v>
      </c>
      <c r="F135" s="13" t="s">
        <v>19</v>
      </c>
      <c r="G135" s="15" t="s">
        <v>21</v>
      </c>
      <c r="H135" s="17" t="s">
        <v>23</v>
      </c>
      <c r="I135" s="19" t="s">
        <v>24</v>
      </c>
    </row>
    <row r="136" spans="1:9" s="21" customFormat="1" ht="12" thickTop="1">
      <c r="A136" s="23"/>
      <c r="B136" s="22"/>
      <c r="C136" s="24" t="s">
        <v>181</v>
      </c>
      <c r="D136" s="22"/>
      <c r="E136" s="22"/>
      <c r="F136" s="25"/>
      <c r="H136" s="26"/>
      <c r="I136" s="27"/>
    </row>
    <row r="137" spans="1:9" s="21" customFormat="1" ht="11.25">
      <c r="A137" s="32"/>
      <c r="B137" s="33" t="s">
        <v>182</v>
      </c>
      <c r="C137" s="34" t="s">
        <v>183</v>
      </c>
      <c r="D137" s="31"/>
      <c r="E137" s="31"/>
      <c r="F137" s="35"/>
      <c r="G137" s="30"/>
      <c r="H137" s="36"/>
      <c r="I137" s="37"/>
    </row>
    <row r="138" spans="1:9" s="6" customFormat="1" ht="15.75" customHeight="1">
      <c r="A138" s="38">
        <f>A128+1</f>
        <v>74</v>
      </c>
      <c r="B138" s="39" t="s">
        <v>184</v>
      </c>
      <c r="C138" s="40" t="s">
        <v>185</v>
      </c>
      <c r="D138" s="41" t="s">
        <v>53</v>
      </c>
      <c r="E138" s="65">
        <v>1</v>
      </c>
      <c r="F138" s="138"/>
      <c r="G138" s="43">
        <f>E138*F138</f>
        <v>0</v>
      </c>
      <c r="H138" s="44">
        <v>0.0021000000000000003</v>
      </c>
      <c r="I138" s="45">
        <f>E138*H138</f>
        <v>0.0021000000000000003</v>
      </c>
    </row>
    <row r="139" spans="1:9" s="21" customFormat="1" ht="11.25">
      <c r="A139" s="54"/>
      <c r="B139" s="55">
        <v>721</v>
      </c>
      <c r="C139" s="56" t="s">
        <v>186</v>
      </c>
      <c r="D139" s="57"/>
      <c r="E139" s="57"/>
      <c r="F139" s="58"/>
      <c r="G139" s="59">
        <f>SUM(G138:G138)</f>
        <v>0</v>
      </c>
      <c r="H139" s="60"/>
      <c r="I139" s="61">
        <f>SUM(I138:I138)</f>
        <v>0.0021000000000000003</v>
      </c>
    </row>
    <row r="140" spans="1:9" s="21" customFormat="1" ht="11.25">
      <c r="A140" s="32"/>
      <c r="B140" s="33" t="s">
        <v>187</v>
      </c>
      <c r="C140" s="34" t="s">
        <v>188</v>
      </c>
      <c r="D140" s="31"/>
      <c r="E140" s="31"/>
      <c r="F140" s="35"/>
      <c r="G140" s="30"/>
      <c r="H140" s="36"/>
      <c r="I140" s="37"/>
    </row>
    <row r="141" spans="1:9" s="6" customFormat="1" ht="18" customHeight="1">
      <c r="A141" s="38">
        <f>A138+1</f>
        <v>75</v>
      </c>
      <c r="B141" s="39" t="s">
        <v>189</v>
      </c>
      <c r="C141" s="40" t="s">
        <v>190</v>
      </c>
      <c r="D141" s="41" t="s">
        <v>191</v>
      </c>
      <c r="E141" s="65">
        <v>1</v>
      </c>
      <c r="F141" s="138"/>
      <c r="G141" s="43">
        <f>E141*F141</f>
        <v>0</v>
      </c>
      <c r="H141" s="44">
        <v>0.0074</v>
      </c>
      <c r="I141" s="45">
        <f>E141*H141</f>
        <v>0.0074</v>
      </c>
    </row>
    <row r="142" spans="1:9" s="21" customFormat="1" ht="11.25">
      <c r="A142" s="54"/>
      <c r="B142" s="55">
        <v>722</v>
      </c>
      <c r="C142" s="56" t="s">
        <v>192</v>
      </c>
      <c r="D142" s="57"/>
      <c r="E142" s="57"/>
      <c r="F142" s="58"/>
      <c r="G142" s="59">
        <f>SUM(G141:G141)</f>
        <v>0</v>
      </c>
      <c r="H142" s="60"/>
      <c r="I142" s="61">
        <f>SUM(I141:I141)</f>
        <v>0.0074</v>
      </c>
    </row>
    <row r="143" spans="1:9" s="21" customFormat="1" ht="11.25">
      <c r="A143" s="32"/>
      <c r="B143" s="33" t="s">
        <v>193</v>
      </c>
      <c r="C143" s="34" t="s">
        <v>194</v>
      </c>
      <c r="D143" s="31"/>
      <c r="E143" s="31"/>
      <c r="F143" s="35"/>
      <c r="G143" s="30"/>
      <c r="H143" s="36"/>
      <c r="I143" s="37"/>
    </row>
    <row r="144" spans="1:9" s="6" customFormat="1" ht="27" customHeight="1">
      <c r="A144" s="38">
        <f>A141+1</f>
        <v>76</v>
      </c>
      <c r="B144" s="39" t="s">
        <v>195</v>
      </c>
      <c r="C144" s="40" t="s">
        <v>196</v>
      </c>
      <c r="D144" s="41" t="s">
        <v>191</v>
      </c>
      <c r="E144" s="65">
        <v>1</v>
      </c>
      <c r="F144" s="138"/>
      <c r="G144" s="43">
        <f>E144*F144</f>
        <v>0</v>
      </c>
      <c r="H144" s="44">
        <v>0.0427</v>
      </c>
      <c r="I144" s="45">
        <f>E144*H144</f>
        <v>0.0427</v>
      </c>
    </row>
    <row r="145" spans="1:9" s="21" customFormat="1" ht="11.25">
      <c r="A145" s="54"/>
      <c r="B145" s="55">
        <v>723</v>
      </c>
      <c r="C145" s="56" t="s">
        <v>197</v>
      </c>
      <c r="D145" s="57"/>
      <c r="E145" s="57"/>
      <c r="F145" s="58"/>
      <c r="G145" s="59">
        <f>SUM(G144:G144)</f>
        <v>0</v>
      </c>
      <c r="H145" s="60"/>
      <c r="I145" s="61">
        <f>SUM(I144:I144)</f>
        <v>0.0427</v>
      </c>
    </row>
    <row r="146" spans="1:9" s="21" customFormat="1" ht="11.25">
      <c r="A146" s="32"/>
      <c r="B146" s="33" t="s">
        <v>198</v>
      </c>
      <c r="C146" s="34" t="s">
        <v>199</v>
      </c>
      <c r="D146" s="31"/>
      <c r="E146" s="31"/>
      <c r="F146" s="35"/>
      <c r="G146" s="30"/>
      <c r="H146" s="36"/>
      <c r="I146" s="37"/>
    </row>
    <row r="147" spans="1:9" s="6" customFormat="1" ht="16.5" customHeight="1">
      <c r="A147" s="38">
        <f>A144+1</f>
        <v>77</v>
      </c>
      <c r="B147" s="39" t="s">
        <v>200</v>
      </c>
      <c r="C147" s="40" t="s">
        <v>201</v>
      </c>
      <c r="D147" s="41" t="s">
        <v>53</v>
      </c>
      <c r="E147" s="65">
        <v>1</v>
      </c>
      <c r="F147" s="138"/>
      <c r="G147" s="43">
        <f>E147*F147</f>
        <v>0</v>
      </c>
      <c r="H147" s="44">
        <v>1</v>
      </c>
      <c r="I147" s="45">
        <f>E147*H147</f>
        <v>1</v>
      </c>
    </row>
    <row r="148" spans="1:9" s="21" customFormat="1" ht="11.25">
      <c r="A148" s="54"/>
      <c r="B148" s="55">
        <v>732</v>
      </c>
      <c r="C148" s="56" t="s">
        <v>202</v>
      </c>
      <c r="D148" s="57"/>
      <c r="E148" s="57"/>
      <c r="F148" s="58"/>
      <c r="G148" s="59">
        <f>SUM(G147:G147)</f>
        <v>0</v>
      </c>
      <c r="H148" s="60"/>
      <c r="I148" s="61">
        <f>SUM(I147:I147)</f>
        <v>1</v>
      </c>
    </row>
    <row r="149" spans="1:9" s="21" customFormat="1" ht="11.25">
      <c r="A149" s="32"/>
      <c r="B149" s="33" t="s">
        <v>203</v>
      </c>
      <c r="C149" s="34" t="s">
        <v>204</v>
      </c>
      <c r="D149" s="31"/>
      <c r="E149" s="31"/>
      <c r="F149" s="35"/>
      <c r="G149" s="30"/>
      <c r="H149" s="36"/>
      <c r="I149" s="37"/>
    </row>
    <row r="150" spans="1:9" s="6" customFormat="1" ht="14.25" customHeight="1">
      <c r="A150" s="38">
        <f>A147+1</f>
        <v>78</v>
      </c>
      <c r="B150" s="39" t="s">
        <v>205</v>
      </c>
      <c r="C150" s="40" t="s">
        <v>206</v>
      </c>
      <c r="D150" s="41" t="s">
        <v>53</v>
      </c>
      <c r="E150" s="65">
        <v>1</v>
      </c>
      <c r="F150" s="138"/>
      <c r="G150" s="43">
        <f>E150*F150</f>
        <v>0</v>
      </c>
      <c r="H150" s="44">
        <v>0.00382</v>
      </c>
      <c r="I150" s="45">
        <f>E150*H150</f>
        <v>0.00382</v>
      </c>
    </row>
    <row r="151" spans="1:9" s="21" customFormat="1" ht="12" thickBot="1">
      <c r="A151" s="47"/>
      <c r="B151" s="49">
        <v>734</v>
      </c>
      <c r="C151" s="50" t="s">
        <v>207</v>
      </c>
      <c r="D151" s="48"/>
      <c r="E151" s="48"/>
      <c r="F151" s="51"/>
      <c r="G151" s="66">
        <f>SUM(G150:G150)</f>
        <v>0</v>
      </c>
      <c r="H151" s="52"/>
      <c r="I151" s="53">
        <f>SUM(I150:I150)</f>
        <v>0.00382</v>
      </c>
    </row>
    <row r="152" spans="1:9" ht="15.75" thickBot="1">
      <c r="A152" s="67"/>
      <c r="B152" s="67"/>
      <c r="C152" s="67"/>
      <c r="D152" s="67"/>
      <c r="E152" s="67"/>
      <c r="F152" s="67"/>
      <c r="G152" s="67"/>
      <c r="H152" s="67"/>
      <c r="I152" s="67"/>
    </row>
    <row r="153" spans="1:9" s="6" customFormat="1" ht="9.75" customHeight="1" thickTop="1">
      <c r="A153" s="7" t="s">
        <v>5</v>
      </c>
      <c r="B153" s="273" t="s">
        <v>9</v>
      </c>
      <c r="C153" s="273" t="s">
        <v>11</v>
      </c>
      <c r="D153" s="273" t="s">
        <v>13</v>
      </c>
      <c r="E153" s="273" t="s">
        <v>15</v>
      </c>
      <c r="F153" s="274" t="s">
        <v>17</v>
      </c>
      <c r="G153" s="275"/>
      <c r="H153" s="276" t="s">
        <v>22</v>
      </c>
      <c r="I153" s="277"/>
    </row>
    <row r="154" spans="1:9" s="6" customFormat="1" ht="9.75" customHeight="1">
      <c r="A154" s="8" t="s">
        <v>6</v>
      </c>
      <c r="B154" s="165"/>
      <c r="C154" s="165"/>
      <c r="D154" s="165"/>
      <c r="E154" s="165"/>
      <c r="F154" s="229"/>
      <c r="G154" s="146"/>
      <c r="H154" s="165"/>
      <c r="I154" s="278"/>
    </row>
    <row r="155" spans="1:9" s="6" customFormat="1" ht="9.75" customHeight="1">
      <c r="A155" s="8" t="s">
        <v>7</v>
      </c>
      <c r="B155" s="165"/>
      <c r="C155" s="165"/>
      <c r="D155" s="165"/>
      <c r="E155" s="165"/>
      <c r="F155" s="12" t="s">
        <v>18</v>
      </c>
      <c r="G155" s="14" t="s">
        <v>20</v>
      </c>
      <c r="H155" s="16" t="s">
        <v>18</v>
      </c>
      <c r="I155" s="18" t="s">
        <v>20</v>
      </c>
    </row>
    <row r="156" spans="1:9" s="6" customFormat="1" ht="9.75" customHeight="1" thickBot="1">
      <c r="A156" s="9" t="s">
        <v>8</v>
      </c>
      <c r="B156" s="10" t="s">
        <v>10</v>
      </c>
      <c r="C156" s="10" t="s">
        <v>12</v>
      </c>
      <c r="D156" s="10" t="s">
        <v>14</v>
      </c>
      <c r="E156" s="10" t="s">
        <v>16</v>
      </c>
      <c r="F156" s="13" t="s">
        <v>19</v>
      </c>
      <c r="G156" s="15" t="s">
        <v>21</v>
      </c>
      <c r="H156" s="17" t="s">
        <v>23</v>
      </c>
      <c r="I156" s="19" t="s">
        <v>24</v>
      </c>
    </row>
    <row r="157" spans="1:9" s="21" customFormat="1" ht="12" thickTop="1">
      <c r="A157" s="23"/>
      <c r="B157" s="22"/>
      <c r="C157" s="24" t="s">
        <v>208</v>
      </c>
      <c r="D157" s="22"/>
      <c r="E157" s="22"/>
      <c r="F157" s="25"/>
      <c r="H157" s="26"/>
      <c r="I157" s="27"/>
    </row>
    <row r="158" spans="1:9" s="21" customFormat="1" ht="11.25">
      <c r="A158" s="32"/>
      <c r="B158" s="33" t="s">
        <v>209</v>
      </c>
      <c r="C158" s="34" t="s">
        <v>210</v>
      </c>
      <c r="D158" s="31"/>
      <c r="E158" s="31"/>
      <c r="F158" s="35"/>
      <c r="G158" s="30"/>
      <c r="H158" s="36"/>
      <c r="I158" s="37"/>
    </row>
    <row r="159" spans="1:9" s="6" customFormat="1" ht="19.5">
      <c r="A159" s="38">
        <f>A150+1</f>
        <v>79</v>
      </c>
      <c r="B159" s="39" t="s">
        <v>211</v>
      </c>
      <c r="C159" s="40" t="s">
        <v>212</v>
      </c>
      <c r="D159" s="41" t="s">
        <v>53</v>
      </c>
      <c r="E159" s="65">
        <v>1</v>
      </c>
      <c r="F159" s="138"/>
      <c r="G159" s="43">
        <f>E159*F159</f>
        <v>0</v>
      </c>
      <c r="H159" s="44">
        <v>0</v>
      </c>
      <c r="I159" s="45">
        <f>E159*H159</f>
        <v>0</v>
      </c>
    </row>
    <row r="160" spans="1:9" s="21" customFormat="1" ht="12" thickBot="1">
      <c r="A160" s="47"/>
      <c r="B160" s="49" t="s">
        <v>213</v>
      </c>
      <c r="C160" s="50" t="s">
        <v>214</v>
      </c>
      <c r="D160" s="48"/>
      <c r="E160" s="48"/>
      <c r="F160" s="51"/>
      <c r="G160" s="66">
        <f>SUM(G159:G159)</f>
        <v>0</v>
      </c>
      <c r="H160" s="52"/>
      <c r="I160" s="53">
        <f>SUM(I159:I159)</f>
        <v>0</v>
      </c>
    </row>
    <row r="161" spans="1:9" ht="15.75" thickBot="1">
      <c r="A161" s="67"/>
      <c r="B161" s="67"/>
      <c r="C161" s="67"/>
      <c r="D161" s="67"/>
      <c r="E161" s="67"/>
      <c r="F161" s="67"/>
      <c r="G161" s="67"/>
      <c r="H161" s="67"/>
      <c r="I161" s="67"/>
    </row>
    <row r="162" spans="1:9" s="21" customFormat="1" ht="15.75" thickBot="1">
      <c r="A162" s="70"/>
      <c r="B162" s="71"/>
      <c r="C162" s="73" t="s">
        <v>215</v>
      </c>
      <c r="D162" s="72"/>
      <c r="E162" s="72"/>
      <c r="F162" s="72"/>
      <c r="G162" s="72"/>
      <c r="H162" s="272">
        <f>'KRYCÍ LIST'!E19</f>
        <v>0</v>
      </c>
      <c r="I162" s="144"/>
    </row>
  </sheetData>
  <sheetProtection password="CC3D" sheet="1" objects="1" scenarios="1"/>
  <mergeCells count="57">
    <mergeCell ref="A4:I4"/>
    <mergeCell ref="B6:B8"/>
    <mergeCell ref="C6:C8"/>
    <mergeCell ref="D6:D8"/>
    <mergeCell ref="E6:E8"/>
    <mergeCell ref="F6:G7"/>
    <mergeCell ref="H6:I7"/>
    <mergeCell ref="C55:I55"/>
    <mergeCell ref="C17:I17"/>
    <mergeCell ref="C21:I21"/>
    <mergeCell ref="C23:I23"/>
    <mergeCell ref="C28:I28"/>
    <mergeCell ref="C30:I30"/>
    <mergeCell ref="C32:I32"/>
    <mergeCell ref="C35:I35"/>
    <mergeCell ref="C39:I39"/>
    <mergeCell ref="C41:I41"/>
    <mergeCell ref="C43:I43"/>
    <mergeCell ref="C45:I45"/>
    <mergeCell ref="C97:I97"/>
    <mergeCell ref="C69:I69"/>
    <mergeCell ref="C71:I71"/>
    <mergeCell ref="C73:I73"/>
    <mergeCell ref="C75:I75"/>
    <mergeCell ref="C79:I79"/>
    <mergeCell ref="C83:I83"/>
    <mergeCell ref="C85:I85"/>
    <mergeCell ref="C87:I87"/>
    <mergeCell ref="C89:I89"/>
    <mergeCell ref="C91:I91"/>
    <mergeCell ref="C95:I95"/>
    <mergeCell ref="H120:I121"/>
    <mergeCell ref="C101:I101"/>
    <mergeCell ref="C103:I103"/>
    <mergeCell ref="C107:I107"/>
    <mergeCell ref="C111:I111"/>
    <mergeCell ref="C113:I113"/>
    <mergeCell ref="C117:I117"/>
    <mergeCell ref="B120:B122"/>
    <mergeCell ref="C120:C122"/>
    <mergeCell ref="D120:D122"/>
    <mergeCell ref="E120:E122"/>
    <mergeCell ref="F120:G121"/>
    <mergeCell ref="C129:I129"/>
    <mergeCell ref="B132:B134"/>
    <mergeCell ref="C132:C134"/>
    <mergeCell ref="D132:D134"/>
    <mergeCell ref="E132:E134"/>
    <mergeCell ref="F132:G133"/>
    <mergeCell ref="H132:I133"/>
    <mergeCell ref="H162:I162"/>
    <mergeCell ref="B153:B155"/>
    <mergeCell ref="C153:C155"/>
    <mergeCell ref="D153:D155"/>
    <mergeCell ref="E153:E155"/>
    <mergeCell ref="F153:G154"/>
    <mergeCell ref="H153:I154"/>
  </mergeCells>
  <printOptions horizontalCentered="1"/>
  <pageMargins left="0.7" right="0.7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2018-10-09T10:50:51Z</dcterms:created>
  <dcterms:modified xsi:type="dcterms:W3CDTF">2018-10-09T12:00:11Z</dcterms:modified>
  <cp:category/>
  <cp:version/>
  <cp:contentType/>
  <cp:contentStatus/>
</cp:coreProperties>
</file>