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95" windowWidth="23655" windowHeight="9405"/>
  </bookViews>
  <sheets>
    <sheet name="Rekapitulace stavby" sheetId="1" r:id="rId1"/>
    <sheet name="R18-073 - Odstranění hava..." sheetId="2" r:id="rId2"/>
    <sheet name="Pokyny pro vyplnění" sheetId="3" r:id="rId3"/>
  </sheets>
  <definedNames>
    <definedName name="_xlnm._FilterDatabase" localSheetId="1" hidden="1">'R18-073 - Odstranění hava...'!$C$80:$K$155</definedName>
    <definedName name="_xlnm.Print_Titles" localSheetId="1">'R18-073 - Odstranění hava...'!$80:$80</definedName>
    <definedName name="_xlnm.Print_Titles" localSheetId="0">'Rekapitulace stavby'!$49:$49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1">'R18-073 - Odstranění hava...'!$C$4:$J$34,'R18-073 - Odstranění hava...'!$C$40:$J$64,'R18-073 - Odstranění hava...'!$C$70:$K$155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R152" i="2" s="1"/>
  <c r="R151" i="2" s="1"/>
  <c r="P153" i="2"/>
  <c r="P152" i="2" s="1"/>
  <c r="P151" i="2" s="1"/>
  <c r="BK153" i="2"/>
  <c r="BK152" i="2" s="1"/>
  <c r="BK151" i="2" s="1"/>
  <c r="J151" i="2" s="1"/>
  <c r="J62" i="2" s="1"/>
  <c r="J153" i="2"/>
  <c r="BE153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R146" i="2" s="1"/>
  <c r="P147" i="2"/>
  <c r="BK147" i="2"/>
  <c r="BK146" i="2" s="1"/>
  <c r="J146" i="2" s="1"/>
  <c r="J61" i="2" s="1"/>
  <c r="J147" i="2"/>
  <c r="BE147" i="2"/>
  <c r="BI144" i="2"/>
  <c r="BH144" i="2"/>
  <c r="BG144" i="2"/>
  <c r="BF144" i="2"/>
  <c r="T144" i="2"/>
  <c r="T143" i="2"/>
  <c r="R144" i="2"/>
  <c r="R143" i="2" s="1"/>
  <c r="P144" i="2"/>
  <c r="P143" i="2"/>
  <c r="BK144" i="2"/>
  <c r="BK143" i="2" s="1"/>
  <c r="J143" i="2" s="1"/>
  <c r="J60" i="2" s="1"/>
  <c r="J144" i="2"/>
  <c r="BE144" i="2"/>
  <c r="BI141" i="2"/>
  <c r="BH141" i="2"/>
  <c r="BG141" i="2"/>
  <c r="BF141" i="2"/>
  <c r="T141" i="2"/>
  <c r="R141" i="2"/>
  <c r="P141" i="2"/>
  <c r="BK141" i="2"/>
  <c r="J141" i="2"/>
  <c r="BE141" i="2"/>
  <c r="BI138" i="2"/>
  <c r="BH138" i="2"/>
  <c r="BG138" i="2"/>
  <c r="BF138" i="2"/>
  <c r="T138" i="2"/>
  <c r="R138" i="2"/>
  <c r="P138" i="2"/>
  <c r="BK138" i="2"/>
  <c r="J138" i="2"/>
  <c r="BE138" i="2" s="1"/>
  <c r="BI136" i="2"/>
  <c r="BH136" i="2"/>
  <c r="BG136" i="2"/>
  <c r="BF136" i="2"/>
  <c r="T136" i="2"/>
  <c r="R136" i="2"/>
  <c r="P136" i="2"/>
  <c r="BK136" i="2"/>
  <c r="J136" i="2"/>
  <c r="BE136" i="2"/>
  <c r="BI134" i="2"/>
  <c r="BH134" i="2"/>
  <c r="BG134" i="2"/>
  <c r="BF134" i="2"/>
  <c r="T134" i="2"/>
  <c r="T133" i="2" s="1"/>
  <c r="R134" i="2"/>
  <c r="P134" i="2"/>
  <c r="BK134" i="2"/>
  <c r="J134" i="2"/>
  <c r="BE134" i="2" s="1"/>
  <c r="BI131" i="2"/>
  <c r="BH131" i="2"/>
  <c r="BG131" i="2"/>
  <c r="BF131" i="2"/>
  <c r="T131" i="2"/>
  <c r="R131" i="2"/>
  <c r="P131" i="2"/>
  <c r="BK131" i="2"/>
  <c r="J131" i="2"/>
  <c r="BE131" i="2" s="1"/>
  <c r="BI129" i="2"/>
  <c r="BH129" i="2"/>
  <c r="BG129" i="2"/>
  <c r="BF129" i="2"/>
  <c r="T129" i="2"/>
  <c r="R129" i="2"/>
  <c r="P129" i="2"/>
  <c r="BK129" i="2"/>
  <c r="J129" i="2"/>
  <c r="BE129" i="2"/>
  <c r="BI127" i="2"/>
  <c r="BH127" i="2"/>
  <c r="BG127" i="2"/>
  <c r="BF127" i="2"/>
  <c r="T127" i="2"/>
  <c r="R127" i="2"/>
  <c r="P127" i="2"/>
  <c r="BK127" i="2"/>
  <c r="J127" i="2"/>
  <c r="BE127" i="2" s="1"/>
  <c r="BI125" i="2"/>
  <c r="BH125" i="2"/>
  <c r="BG125" i="2"/>
  <c r="BF125" i="2"/>
  <c r="T125" i="2"/>
  <c r="R125" i="2"/>
  <c r="P125" i="2"/>
  <c r="BK125" i="2"/>
  <c r="BK122" i="2" s="1"/>
  <c r="J122" i="2" s="1"/>
  <c r="J58" i="2" s="1"/>
  <c r="J125" i="2"/>
  <c r="BE125" i="2"/>
  <c r="BI123" i="2"/>
  <c r="BH123" i="2"/>
  <c r="BG123" i="2"/>
  <c r="BF123" i="2"/>
  <c r="T123" i="2"/>
  <c r="T122" i="2" s="1"/>
  <c r="R123" i="2"/>
  <c r="P123" i="2"/>
  <c r="P122" i="2" s="1"/>
  <c r="BK123" i="2"/>
  <c r="J123" i="2"/>
  <c r="BE123" i="2" s="1"/>
  <c r="BI120" i="2"/>
  <c r="BH120" i="2"/>
  <c r="BG120" i="2"/>
  <c r="BF120" i="2"/>
  <c r="T120" i="2"/>
  <c r="T118" i="2" s="1"/>
  <c r="R120" i="2"/>
  <c r="P120" i="2"/>
  <c r="BK120" i="2"/>
  <c r="J120" i="2"/>
  <c r="BE120" i="2" s="1"/>
  <c r="BI119" i="2"/>
  <c r="BH119" i="2"/>
  <c r="BG119" i="2"/>
  <c r="BF119" i="2"/>
  <c r="T119" i="2"/>
  <c r="R119" i="2"/>
  <c r="R118" i="2" s="1"/>
  <c r="P119" i="2"/>
  <c r="P118" i="2"/>
  <c r="BK119" i="2"/>
  <c r="BK118" i="2" s="1"/>
  <c r="J118" i="2" s="1"/>
  <c r="J57" i="2" s="1"/>
  <c r="J119" i="2"/>
  <c r="BE119" i="2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R114" i="2"/>
  <c r="P115" i="2"/>
  <c r="P114" i="2" s="1"/>
  <c r="BK115" i="2"/>
  <c r="J115" i="2"/>
  <c r="BE115" i="2" s="1"/>
  <c r="BI112" i="2"/>
  <c r="BH112" i="2"/>
  <c r="BG112" i="2"/>
  <c r="BF112" i="2"/>
  <c r="T112" i="2"/>
  <c r="R112" i="2"/>
  <c r="P112" i="2"/>
  <c r="BK112" i="2"/>
  <c r="J112" i="2"/>
  <c r="BE112" i="2" s="1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R108" i="2"/>
  <c r="P108" i="2"/>
  <c r="BK108" i="2"/>
  <c r="J108" i="2"/>
  <c r="BE108" i="2" s="1"/>
  <c r="BI106" i="2"/>
  <c r="BH106" i="2"/>
  <c r="BG106" i="2"/>
  <c r="BF106" i="2"/>
  <c r="T106" i="2"/>
  <c r="R106" i="2"/>
  <c r="P106" i="2"/>
  <c r="BK106" i="2"/>
  <c r="J106" i="2"/>
  <c r="BE106" i="2"/>
  <c r="BI104" i="2"/>
  <c r="BH104" i="2"/>
  <c r="BG104" i="2"/>
  <c r="BF104" i="2"/>
  <c r="T104" i="2"/>
  <c r="R104" i="2"/>
  <c r="P104" i="2"/>
  <c r="BK104" i="2"/>
  <c r="J104" i="2"/>
  <c r="BE104" i="2" s="1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T100" i="2" s="1"/>
  <c r="R101" i="2"/>
  <c r="P101" i="2"/>
  <c r="P100" i="2" s="1"/>
  <c r="BK101" i="2"/>
  <c r="J101" i="2"/>
  <c r="BE101" i="2" s="1"/>
  <c r="BI98" i="2"/>
  <c r="BH98" i="2"/>
  <c r="BG98" i="2"/>
  <c r="BF98" i="2"/>
  <c r="T98" i="2"/>
  <c r="R98" i="2"/>
  <c r="P98" i="2"/>
  <c r="BK98" i="2"/>
  <c r="J98" i="2"/>
  <c r="BE98" i="2" s="1"/>
  <c r="BI96" i="2"/>
  <c r="BH96" i="2"/>
  <c r="BG96" i="2"/>
  <c r="BF96" i="2"/>
  <c r="T96" i="2"/>
  <c r="R96" i="2"/>
  <c r="P96" i="2"/>
  <c r="BK96" i="2"/>
  <c r="J96" i="2"/>
  <c r="BE96" i="2"/>
  <c r="BI94" i="2"/>
  <c r="BH94" i="2"/>
  <c r="BG94" i="2"/>
  <c r="BF94" i="2"/>
  <c r="T94" i="2"/>
  <c r="R94" i="2"/>
  <c r="P94" i="2"/>
  <c r="BK94" i="2"/>
  <c r="J94" i="2"/>
  <c r="BE94" i="2" s="1"/>
  <c r="BI92" i="2"/>
  <c r="BH92" i="2"/>
  <c r="BG92" i="2"/>
  <c r="BF92" i="2"/>
  <c r="T92" i="2"/>
  <c r="R92" i="2"/>
  <c r="P92" i="2"/>
  <c r="BK92" i="2"/>
  <c r="J92" i="2"/>
  <c r="BE92" i="2"/>
  <c r="BI90" i="2"/>
  <c r="BH90" i="2"/>
  <c r="BG90" i="2"/>
  <c r="BF90" i="2"/>
  <c r="T90" i="2"/>
  <c r="R90" i="2"/>
  <c r="P90" i="2"/>
  <c r="BK90" i="2"/>
  <c r="J90" i="2"/>
  <c r="BE90" i="2" s="1"/>
  <c r="BI88" i="2"/>
  <c r="BH88" i="2"/>
  <c r="BG88" i="2"/>
  <c r="BF88" i="2"/>
  <c r="T88" i="2"/>
  <c r="R88" i="2"/>
  <c r="P88" i="2"/>
  <c r="BK88" i="2"/>
  <c r="J88" i="2"/>
  <c r="BE88" i="2" s="1"/>
  <c r="BI86" i="2"/>
  <c r="BH86" i="2"/>
  <c r="BG86" i="2"/>
  <c r="BF86" i="2"/>
  <c r="T86" i="2"/>
  <c r="R86" i="2"/>
  <c r="P86" i="2"/>
  <c r="BK86" i="2"/>
  <c r="J86" i="2"/>
  <c r="BE86" i="2" s="1"/>
  <c r="BI84" i="2"/>
  <c r="BH84" i="2"/>
  <c r="F31" i="2" s="1"/>
  <c r="BC52" i="1" s="1"/>
  <c r="BC51" i="1" s="1"/>
  <c r="BG84" i="2"/>
  <c r="F30" i="2" s="1"/>
  <c r="BB52" i="1" s="1"/>
  <c r="BB51" i="1" s="1"/>
  <c r="BF84" i="2"/>
  <c r="F29" i="2" s="1"/>
  <c r="BA52" i="1" s="1"/>
  <c r="BA51" i="1" s="1"/>
  <c r="T84" i="2"/>
  <c r="T83" i="2" s="1"/>
  <c r="R84" i="2"/>
  <c r="R83" i="2" s="1"/>
  <c r="P84" i="2"/>
  <c r="P83" i="2" s="1"/>
  <c r="BK84" i="2"/>
  <c r="BK83" i="2" s="1"/>
  <c r="J84" i="2"/>
  <c r="BE84" i="2"/>
  <c r="F77" i="2"/>
  <c r="F75" i="2"/>
  <c r="E73" i="2"/>
  <c r="F47" i="2"/>
  <c r="F45" i="2"/>
  <c r="E43" i="2"/>
  <c r="J19" i="2"/>
  <c r="E19" i="2"/>
  <c r="J47" i="2" s="1"/>
  <c r="J18" i="2"/>
  <c r="J16" i="2"/>
  <c r="E16" i="2"/>
  <c r="F48" i="2" s="1"/>
  <c r="J15" i="2"/>
  <c r="J10" i="2"/>
  <c r="J45" i="2" s="1"/>
  <c r="AS51" i="1"/>
  <c r="L47" i="1"/>
  <c r="AM46" i="1"/>
  <c r="L46" i="1"/>
  <c r="AM44" i="1"/>
  <c r="L44" i="1"/>
  <c r="L42" i="1"/>
  <c r="L41" i="1"/>
  <c r="R122" i="2" l="1"/>
  <c r="BK133" i="2"/>
  <c r="J133" i="2" s="1"/>
  <c r="J59" i="2" s="1"/>
  <c r="J29" i="2"/>
  <c r="AW52" i="1" s="1"/>
  <c r="T146" i="2"/>
  <c r="P146" i="2"/>
  <c r="J77" i="2"/>
  <c r="F32" i="2"/>
  <c r="BD52" i="1" s="1"/>
  <c r="BD51" i="1" s="1"/>
  <c r="W30" i="1" s="1"/>
  <c r="R100" i="2"/>
  <c r="BK114" i="2"/>
  <c r="J114" i="2" s="1"/>
  <c r="J56" i="2" s="1"/>
  <c r="F28" i="2"/>
  <c r="AZ52" i="1" s="1"/>
  <c r="AZ51" i="1" s="1"/>
  <c r="W26" i="1" s="1"/>
  <c r="BK100" i="2"/>
  <c r="J100" i="2" s="1"/>
  <c r="J55" i="2" s="1"/>
  <c r="T114" i="2"/>
  <c r="T82" i="2" s="1"/>
  <c r="T81" i="2" s="1"/>
  <c r="P133" i="2"/>
  <c r="P82" i="2" s="1"/>
  <c r="P81" i="2" s="1"/>
  <c r="AU52" i="1" s="1"/>
  <c r="AU51" i="1" s="1"/>
  <c r="R133" i="2"/>
  <c r="R82" i="2" s="1"/>
  <c r="R81" i="2" s="1"/>
  <c r="T152" i="2"/>
  <c r="T151" i="2" s="1"/>
  <c r="AW51" i="1"/>
  <c r="AK27" i="1" s="1"/>
  <c r="W27" i="1"/>
  <c r="AX51" i="1"/>
  <c r="W28" i="1"/>
  <c r="J83" i="2"/>
  <c r="J54" i="2" s="1"/>
  <c r="W29" i="1"/>
  <c r="AY51" i="1"/>
  <c r="J28" i="2"/>
  <c r="AV52" i="1" s="1"/>
  <c r="AT52" i="1" s="1"/>
  <c r="J152" i="2"/>
  <c r="J63" i="2" s="1"/>
  <c r="J75" i="2"/>
  <c r="F78" i="2"/>
  <c r="BK82" i="2" l="1"/>
  <c r="J82" i="2" s="1"/>
  <c r="J53" i="2" s="1"/>
  <c r="AV51" i="1"/>
  <c r="AK26" i="1" s="1"/>
  <c r="BK81" i="2"/>
  <c r="J81" i="2" s="1"/>
  <c r="AT51" i="1"/>
  <c r="J52" i="2" l="1"/>
  <c r="J25" i="2"/>
  <c r="AG52" i="1" l="1"/>
  <c r="J34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<sst xmlns="http://schemas.openxmlformats.org/spreadsheetml/2006/main" count="1443" uniqueCount="499">
  <si>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</si>
  <si>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</si>
  <si>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</si>
  <si>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</si>
  <si>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</si>
  <si>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</si>
  <si>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</si>
  <si>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{2463d40a-b95d-4d44-89c5-35d7cdf656fa}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</si>
  <si>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</si>
  <si>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</si>
  <si>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</si>
  <si>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</si>
  <si>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</si>
  <si>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</si>
  <si>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</si>
  <si>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</si>
  <si>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R18-073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</si>
  <si>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</si>
  <si>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</si>
  <si>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Odstranění havarijního stavu Pomníku padlým 1. světové války ve Skoroticích</t>
  </si>
  <si>
    <t>KSO:</t>
  </si>
  <si>
    <t>815 98 13</t>
  </si>
  <si>
    <t>CC-CZ:</t>
  </si>
  <si>
    <t>24208</t>
  </si>
  <si>
    <t>Místo:</t>
  </si>
  <si>
    <t>Ústí nad Labem</t>
  </si>
  <si>
    <t>Datum:</t>
  </si>
  <si>
    <t>12. 12. 2018</t>
  </si>
  <si>
    <t>CZ-CPV:</t>
  </si>
  <si>
    <t>45000000-7</t>
  </si>
  <si>
    <t>CZ-CPA:</t>
  </si>
  <si>
    <t>43.99.90</t>
  </si>
  <si>
    <t>Zadavatel:</t>
  </si>
  <si>
    <t>IČ:</t>
  </si>
  <si>
    <t>00081531</t>
  </si>
  <si>
    <t>Statutární město Ústí nad Labem,Velká Hradební 8</t>
  </si>
  <si>
    <t>DIČ:</t>
  </si>
  <si>
    <t>CZ00081531</t>
  </si>
  <si>
    <t>Uchazeč:</t>
  </si>
  <si>
    <t>Vyplň údaj</t>
  </si>
  <si>
    <t>Projektant:</t>
  </si>
  <si>
    <t/>
  </si>
  <si>
    <t>True</t>
  </si>
  <si>
    <t xml:space="preserve"> </t>
  </si>
  <si>
    <t>1</t>
  </si>
  <si>
    <t>Poznámka:</t>
  </si>
  <si>
    <t>0,1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</si>
  <si>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</si>
  <si>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</si>
  <si>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</si>
  <si>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</si>
  <si>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</si>
  <si>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</si>
  <si>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</si>
  <si>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</si>
  <si>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</si>
  <si>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</si>
  <si>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</si>
  <si>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</si>
  <si>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</si>
  <si>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</si>
  <si>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</si>
  <si>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</si>
  <si>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</si>
  <si>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</si>
  <si>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</si>
  <si>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</si>
  <si>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</si>
  <si>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</si>
  <si>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</si>
  <si>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</si>
  <si>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</si>
  <si>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</si>
  <si>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</si>
  <si>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</si>
  <si>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</si>
  <si>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</si>
  <si>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</si>
  <si>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</si>
  <si>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</si>
  <si>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</si>
  <si>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</si>
  <si>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</si>
  <si>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</si>
  <si>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</si>
  <si>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</si>
  <si>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</si>
  <si>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</si>
  <si>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</si>
  <si>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</si>
  <si>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</si>
  <si>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</si>
  <si>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</si>
  <si>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</si>
  <si>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</si>
  <si>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</si>
  <si>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</si>
  <si>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</si>
  <si>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</si>
  <si>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</si>
  <si>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</si>
  <si>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</si>
  <si>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</si>
  <si>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</si>
  <si>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</si>
  <si>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</si>
  <si>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</si>
  <si>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</si>
  <si>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N00 - Resturátorské práce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</si>
  <si>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</si>
  <si>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</si>
  <si>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</si>
  <si>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</si>
  <si>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</si>
  <si>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</si>
  <si>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</si>
  <si>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</si>
  <si>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</si>
  <si>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</si>
  <si>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</si>
  <si>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</si>
  <si>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</si>
  <si>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</si>
  <si>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</si>
  <si>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</si>
  <si>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</si>
  <si>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</si>
  <si>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</si>
  <si>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</si>
  <si>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</si>
  <si>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</si>
  <si>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</si>
  <si>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</si>
  <si>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02</t>
  </si>
  <si>
    <t>4</t>
  </si>
  <si>
    <t>-1227806014</t>
  </si>
  <si>
    <t>PSC</t>
  </si>
  <si>
    <t xml:space="preserve">Poznámka k souboru cen:_x000D_
1. Cenu -1104 lze použít jestliže se odstranění stromů a křovin neprovádí na holo._x000D_
2. Cena -1101 je určena i pro:_x000D_
a) odstraňování křovin a stromů o průměru kmene do 100 mm z ploch, jejichž celková výměra je větší než 1 000 m2 při sklonu terénu strmějším než 1 : 5;_x000D_
b) LTM při jakékoliv celkové ploše jednotlivě přes 30 m2._x000D_
3. V ceně jsou započteny i náklady na případné nutné odklizení křovin a stromů na hromady na vzdálenost do 50 m nebo naložení na dopravní prostředek._x000D_
4. Průměr kmenů stromů (křovin) se měří 0,15 m nad přilehlým terénem._x000D_
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staveniště._x000D_
</t>
  </si>
  <si>
    <t>111251111</t>
  </si>
  <si>
    <t>Drcení ořezaných větví strojně - (štěpkování) o průměru větví do 100 mm</t>
  </si>
  <si>
    <t>m3</t>
  </si>
  <si>
    <t>-707278187</t>
  </si>
  <si>
    <t xml:space="preserve">Poznámka k souboru cen:_x000D_
1. V cenách jsou započteny i náklady na naložení na dopravní prostředek, odvoz dřevní drtě do 20 km a se složením._x000D_
2. V cenách nejsou započteny náklady na uložení drti na skládku._x000D_
3. Měří se objem nadrcené hmoty._x000D_
</t>
  </si>
  <si>
    <t>3</t>
  </si>
  <si>
    <t>114203201</t>
  </si>
  <si>
    <t>Očištění lomového kamene nebo betonových tvárnic získaných při rozebrání dlažeb, záhozů, rovnanin a soustřeďovacích staveb od hlíny nebo písku</t>
  </si>
  <si>
    <t>-1976422510</t>
  </si>
  <si>
    <t xml:space="preserve">Poznámka k souboru cen:_x000D_
1. V cenách jsou započteny i náklady na:_x000D_
a) přehození znečištěného i očištěného kamene nebo tvárnic na vzdálenost do 3 m nebo jeho naložení na dopravní prostředek,_x000D_
b) odklizení a uložení úlomků kamene a uvolněné hlíny či malty na vzdálenost do 10 m._x000D_
2. V cenách nejsou započteny náklady na:_x000D_
a) třídění lomového kamene nebo tvárnic; tyto práce se oceňují cenou 114 20-3301 Třídění lomového kamene nebo betonových tvárnic;_x000D_
b) srovnání lomového kamene nebo tvárnic do měřitelných figur; tyto práce se oceňují cenami souboru cen 114 20-34 Srovnání lomového kamene nebo betonových tvárnic do měřitelných figur._x000D_
3. Množství jednotek se určí v m3 lomového kamene nebo betonových tvárnic před očištěním._x000D_
</t>
  </si>
  <si>
    <t>114203202</t>
  </si>
  <si>
    <t>Očištění lomového kamene nebo betonových tvárnic získaných při rozebrání dlažeb, záhozů, rovnanin a soustřeďovacích staveb od malty</t>
  </si>
  <si>
    <t>-33735817</t>
  </si>
  <si>
    <t>5</t>
  </si>
  <si>
    <t>114203301</t>
  </si>
  <si>
    <t>Třídění lomového kamene nebo betonových tvárnic získaných při rozebrání dlažeb, záhozů, rovnanin a soustřeďovacích staveb podle druhu, velikosti nebo tvaru</t>
  </si>
  <si>
    <t>-2044806068</t>
  </si>
  <si>
    <t xml:space="preserve">Poznámka k souboru cen:_x000D_
1. V ceně jsou započteny i náklady na uložení vytříděného lomového kamene nebo tvárnic na hromady podle druhu, velikosti nebo tvaru ve vzdálenosti do 3 m nebo na naložení vytříděného kamene nebo tvárnic na dopravní prostředek._x000D_
2. V ceně nejsou započteny náklady na:_x000D_
a) očištění lomového kamene nebo tvárnic; tyto práce se oceňují cenami souboru cen 114 20-32 Očištění lomového kamene nebo betonových tvárnic;_x000D_
b) srovnání lomového kamene nebo tvárnic do měřitelných figur; tyto práce se oceňují cenami souboru cen 114 20-34 Srovnání lomového kamene nebo betonových tvárnic do měřitelných figur._x000D_
3. Množství měrných jednotek se určí v m3 tříděného kamene nebo tvárnic._x000D_
</t>
  </si>
  <si>
    <t>6</t>
  </si>
  <si>
    <t>114203401</t>
  </si>
  <si>
    <t>Srovnání lomového kamene nebo betonových tvárnic do měřitelných figur s přemístěním na vzdálenost do 10 m</t>
  </si>
  <si>
    <t>-16410938</t>
  </si>
  <si>
    <t xml:space="preserve">Poznámka k souboru cen:_x000D_
1. Vzdálenost přemístění se určuje mezi těžištěm původní hromady a těžištěm měřitelné figury._x000D_
2. Množství jednotek se určí v m3 srovnaného lomového kamene nebo tvárnic do měřitelných figur._x000D_
</t>
  </si>
  <si>
    <t>7</t>
  </si>
  <si>
    <t>114203409</t>
  </si>
  <si>
    <t>Srovnání lomového kamene nebo betonových tvárnic do měřitelných figur Příplatek k ceně za každých dalších i započatých 10 m</t>
  </si>
  <si>
    <t>-1335845987</t>
  </si>
  <si>
    <t>8</t>
  </si>
  <si>
    <t>12111211.R01</t>
  </si>
  <si>
    <t>Sejmutí ornice ručně s vodorovným přemístěním do 50 m na dočasné či trvalé skládky nebo na hromady v místě upotřebení tloušťky vrstvy do 150 mm</t>
  </si>
  <si>
    <t>-1653995937</t>
  </si>
  <si>
    <t>P</t>
  </si>
  <si>
    <t>Poznámka k položce:
- opatrné sejmutí s průzkumem se zaměřením na zbylé fragmenty pomníku</t>
  </si>
  <si>
    <t>Svislé a kompletní konstrukce</t>
  </si>
  <si>
    <t>9</t>
  </si>
  <si>
    <t>31691111.R01</t>
  </si>
  <si>
    <t>Osazení betonových krycích desek na cementovou maltu s vyspárováním i vypálením spár, tl. desek do 180 mm</t>
  </si>
  <si>
    <t>-1371382008</t>
  </si>
  <si>
    <t>10</t>
  </si>
  <si>
    <t>321212345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</si>
  <si>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z kamene lomařsky upraveného s vyspárováním cementovou maltou, zdiva obkladního</t>
  </si>
  <si>
    <t>516152085</t>
  </si>
  <si>
    <t xml:space="preserve">Poznámka k souboru cen:_x000D_
1. Cena -2345 lze použít i pro opravu dlažeb do 20 m2 jednotlivých opravovaných ploch o sklonu přes 1:1._x000D_
2. V cenách nejsou započteny náklady na bourání porušeného zdiva; tyto práce se oceňují cenami souboru cen 960 . . -12 Bourání konstrukcí vodních staveb části B01 tohoto katalogu._x000D_
3. Objem se stanoví v m3 doplňovaného zdiva; objem dutin do 0,20 m3 jednotlivě se od celkového objemu neodečítá._x000D_
</t>
  </si>
  <si>
    <t>11</t>
  </si>
  <si>
    <t>327213221</t>
  </si>
  <si>
    <t>Zdění zdiva nadzákladového opěrných zdí a valů z lomového kamene štípaného nebo ručně vybíraného na maltu z pravidelných kamenů (na vazbu) objemu 1 kusu kamene přes 0,02 m3, šířka spáry do 4 mm</t>
  </si>
  <si>
    <t>-613116820</t>
  </si>
  <si>
    <t xml:space="preserve">Poznámka k souboru cen:_x000D_
1. Ceny lze použít:_x000D_
a) pokud není nutno kámen nakupovat (použije se původní kámen),_x000D_
b) v případě nutnosti zohlednění specifických vlastností kamene - kvality, estetických parametrů, dostupnosti a ceny._x000D_
2. Ceny lze použít i pro ocenění zdění kamenného obkladového zdiva._x000D_
3. Lícování a a vytvoření hrany se oceňuje cenami příplatků souboru cen 327 21- Zdivo nadzákladové z lomového kamene._x000D_
4. V cenách nejsou započteny náklady na:_x000D_
a) dodávku kamene; tyto náklady se oceňují ve specifikaci. Ztratné lze stanovit ve výši 5 %. Orientační měrná hmotnost kamene je 2 700 kg/m3._x000D_
b) spárování zdiva; tyto náklady se oceňují cenami souboru cen 628 63-12 Spárování zdiva opěrných zdí a valů._x000D_
</t>
  </si>
  <si>
    <t>12</t>
  </si>
  <si>
    <t>327351211</t>
  </si>
  <si>
    <t>Bednění opěrných zdí a valů svislých i skloněných, výšky do 20 m zřízení</t>
  </si>
  <si>
    <t>-861169578</t>
  </si>
  <si>
    <t xml:space="preserve">Poznámka k souboru cen:_x000D_
1. Bednění zdí a valů výšky přes 20 m se oceňuje podle ustanovení úvodního katalogu._x000D_
2. Ceny lze použít i pro bednění základů z betonu prostého nebo železového._x000D_
</t>
  </si>
  <si>
    <t>13</t>
  </si>
  <si>
    <t>327351221</t>
  </si>
  <si>
    <t>Bednění opěrných zdí a valů svislých i skloněných, výšky do 20 m odstranění</t>
  </si>
  <si>
    <t>98568322</t>
  </si>
  <si>
    <t>14</t>
  </si>
  <si>
    <t>327361001</t>
  </si>
  <si>
    <t>Výztuž opěrných zdí a valů průměru do 12 mm, z oceli 10 216 (E)</t>
  </si>
  <si>
    <t>t</t>
  </si>
  <si>
    <t>449234842</t>
  </si>
  <si>
    <t xml:space="preserve">Poznámka k souboru cen:_x000D_
1. Ceny lze použít i pro případné výztuže základů opěrných zdí a valů._x000D_
</t>
  </si>
  <si>
    <t>327361006</t>
  </si>
  <si>
    <t>Výztuž opěrných zdí a valů průměru do 12 mm, z oceli 10 505 (R) nebo BSt 500</t>
  </si>
  <si>
    <t>28629988</t>
  </si>
  <si>
    <t>Vodorovné konstrukce</t>
  </si>
  <si>
    <t>16</t>
  </si>
  <si>
    <t>43421111.R01</t>
  </si>
  <si>
    <t>Demontáž, uložení. očištění a opětovné uložení schodišťových stupňů</t>
  </si>
  <si>
    <t>m</t>
  </si>
  <si>
    <t>138293361</t>
  </si>
  <si>
    <t>17</t>
  </si>
  <si>
    <t>434211111</t>
  </si>
  <si>
    <t>Schody z lomového kamene upraveného a kopáků hrubých na maltu MC 10, s vyspárováním, výška stupně do 250 mm, šířka přes 300 do 400 mm v dlažbách i se zřízením bočnic</t>
  </si>
  <si>
    <t>842497929</t>
  </si>
  <si>
    <t xml:space="preserve">Poznámka k souboru cen:_x000D_
1. V cenách jsou započteny náklady na zřízení stupňů z hrubých kopáků a na úpravu podkladu stupňů z lomového kamene._x000D_
2. V ceně -1111 jsou započteny i náklady na zřízení bočnic z lomového kamene, t.j. zesílené dlažby, do které je na každé straně zavázán schod._x000D_
3. V ceně -2111 nejsou započteny náklady na opěrné zídky; tyto zídky se oceňují cenami souboru cen 326 21- Zdivo hradících konstrukcí lesnickotechnických meliorací z lomového kamene štípaného nebo ručně vybíraného._x000D_
4. Měřící jednotkou je m délky stupně._x000D_
</t>
  </si>
  <si>
    <t>Úpravy povrchů, podlahy a osazování výplní</t>
  </si>
  <si>
    <t>18</t>
  </si>
  <si>
    <t>636111421</t>
  </si>
  <si>
    <t>Doplnění dlažby z lomového kamene (s dodáním hmot), plochy jednotlivě do 4 m2 do cementové malty se zalitím spár cementovou maltou</t>
  </si>
  <si>
    <t>-1789466597</t>
  </si>
  <si>
    <t>19</t>
  </si>
  <si>
    <t>636195111</t>
  </si>
  <si>
    <t>Vyplnění spár dosavadní dlažby na dně a ve svahu melioračních kanálů cementovou maltou, dlažby z lomového kamene</t>
  </si>
  <si>
    <t>954280797</t>
  </si>
  <si>
    <t xml:space="preserve">Poznámka k souboru cen:_x000D_
1. V cenách jsou započteny i náklady na vyčištění, popř. vysekání výplně spár hloubky do 70 mm._x000D_
2. Množství se určuje v m2 rozvinuté spárované plochy._x000D_
</t>
  </si>
  <si>
    <t>Ostatní konstrukce a práce, bourání</t>
  </si>
  <si>
    <t>20</t>
  </si>
  <si>
    <t>938902132</t>
  </si>
  <si>
    <t>Dokončovací práce na dosavadních konstrukcích očištění stavebních konstrukcí od porostu, s naložením odstraněného porostu na dopravní prostředek nebo s přemístěním na výšku do 6 m a odklizením na hromady do vzdálenosti 50 m na ostatních plochách</t>
  </si>
  <si>
    <t>-986843088</t>
  </si>
  <si>
    <t xml:space="preserve">Poznámka k souboru cen:_x000D_
1. Příplatek -4911 lze použít i pro další svislé přemístění odstraňovaného porostu, jehož odstranění se oceňuje cenami -2131 a -2132._x000D_
2. V cenách nejsou započteny náklady na odstranění porostu, suti nebo bahna na hromady ve vzdálenosti přes 50 m; tyto se oceňují cenami souboru cen 997 32-1 Vodorovná doprava suti a vybouraných hmot části B01 katalogu._x000D_
3. Množství měrných jednotek se stanoví:_x000D_
a) u cen -1101 až -3211 v m2 rozvinuté upravované plochy,_x000D_
b) u cen -4111 a -4911 v m3 prostoru, z něhož bylo odstraněno bahno,_x000D_
c) u ceny -8311 v ks mezníků nebo značek._x000D_
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</si>
  <si>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</si>
  <si>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</si>
  <si>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-715841376</t>
  </si>
  <si>
    <t>22</t>
  </si>
  <si>
    <t>985221013</t>
  </si>
  <si>
    <t>Postupné rozebírání zdiva pro další použití kamenného, objemu přes 3 m3</t>
  </si>
  <si>
    <t>-439832726</t>
  </si>
  <si>
    <t xml:space="preserve">Poznámka k souboru cen:_x000D_
1. V cenách jsou započteny i náklady na očištění cihel nebo kamene._x000D_
</t>
  </si>
  <si>
    <t>23</t>
  </si>
  <si>
    <t>985232113</t>
  </si>
  <si>
    <t>Hloubkové spárování zdiva hloubky přes 40 do 80 mm aktivovanou maltou délky spáry na 1 m2 upravované plochy přes 12 m</t>
  </si>
  <si>
    <t>1383495348</t>
  </si>
  <si>
    <t xml:space="preserve">Poznámka k souboru cen:_x000D_
1. Ceny jsou určeny pro spárování cihelného nebo kamenného zdiva._x000D_
2. V cenách jsou započteny i náklady na:_x000D_
a) dodání potřebných hmot,_x000D_
b) vypáchnutí spár vodou před spárováním a očištění okolního zdiva po spárování._x000D_
3. V cenách nejsou započteny náklady na:_x000D_
a) vysekání a vyčištění spár; tyto práce se oceňují cenami souboru cen 985 14-2 Vysekání spojovací hmoty ze spár zdiva,_x000D_
b) úpravu spár po provedeném spárování; tyto práce se oceňují cenami souboru cen 985 23-3._x000D_
4. Délce spáry na 1 m2 upravované plochy odpovídají tyto počty kamenů:_x000D_
a) do 6 m - do 10 kusů na 1 m2,_x000D_
b) přes 6 do 12 m - přes 10 do 35 kusů na 1 m2,_x000D_
c) přes 12 m - přes 35 kusů na 1 m2._x000D_
</t>
  </si>
  <si>
    <t>24</t>
  </si>
  <si>
    <t>985233132</t>
  </si>
  <si>
    <t>Úprava spár po spárování zdiva kamenného nebo cihelného délky spáry na 1 m2 upravované plochy přes 12 m zdrsněním</t>
  </si>
  <si>
    <t>-1579360559</t>
  </si>
  <si>
    <t xml:space="preserve">Poznámka k souboru cen:_x000D_
1. Délce spáry na 1 m2 upravované plochy odpovídají tyto počty kamenů:_x000D_
a) do 6 m - do10 kusů na 1 m2,_x000D_
b) přes 6 do 12 m - přes 10 do 35 kusů na 1 m2,_x000D_
c) přes 12 m - přes 35 kusů na 1 m2._x000D_
</t>
  </si>
  <si>
    <t>997</t>
  </si>
  <si>
    <t>Přesun sutě</t>
  </si>
  <si>
    <t>25</t>
  </si>
  <si>
    <t>997013211</t>
  </si>
  <si>
    <t>Vnitrostaveništní doprava suti a vybouraných hmot vodorovně do 50 m svisle ručně (nošením po schodech) pro budovy a haly výšky do 6 m</t>
  </si>
  <si>
    <t>757278694</t>
  </si>
  <si>
    <t xml:space="preserve">Poznámka k souboru cen:_x000D_
1. V cenách -3111 až -3217 jsou započteny i náklady na:_x000D_
a) vodorovnou dopravu na uvedenou vzdálenost,_x000D_
b) svislou dopravu pro uvedenou výšku budovy,_x000D_
c) naložení na vodorovný dopravní prostředek pro odvoz na skládku nebo meziskládku,_x000D_
d) náklady na rozhrnutí a urovnání suti na dopravním prostředku._x000D_
2. Jestliže se pro svislý přesun použije shoz nebo zařízení investora (např. výtah v budově), užijí se pro ocenění vodorovné dopravy suti ceny -3111, 3151 a -3211 pro budovy a haly výšky do 6 m._x000D_
3. Montáž, demontáž a pronájem shozu se ocení cenami souboru cen 997 01-33 Shoz suti._x000D_
4. Ceny -3151 až -3162 lze použít v případě, kdy dochází ke ztížení dopravy suti např. tím, že není možné instalovat jeřáb._x000D_
</t>
  </si>
  <si>
    <t>26</t>
  </si>
  <si>
    <t>997013501</t>
  </si>
  <si>
    <t>Odvoz suti a vybouraných hmot na skládku nebo meziskládku se složením, na vzdálenost do 1 km</t>
  </si>
  <si>
    <t>537865735</t>
  </si>
  <si>
    <t xml:space="preserve">Poznámka k souboru cen:_x000D_
1. Délka odvozu suti je vzdálenost od místa naložení suti na dopravní prostředek až po místo složení na určené skládce nebo meziskládce._x000D_
2. V ceně -3501 jsou započteny i náklady na složení suti na skládku nebo meziskládku._x000D_
3. Ceny jsou určeny pro odvoz suti na skládku nebo meziskládku jakýmkoliv způsobem silniční dopravy (i prostřednictvím kontejnerů)._x000D_
4. Odvoz suti z meziskládky se oceňuje cenou 997 01-3511._x000D_
</t>
  </si>
  <si>
    <t>27</t>
  </si>
  <si>
    <t>997013509</t>
  </si>
  <si>
    <t>Odvoz suti a vybouraných hmot na skládku nebo meziskládku se složením, na vzdálenost Příplatek k ceně za každý další i započatý 1 km přes 1 km</t>
  </si>
  <si>
    <t>2020984579</t>
  </si>
  <si>
    <t>VV</t>
  </si>
  <si>
    <t>20,54*5 'Přepočtené koeficientem množství</t>
  </si>
  <si>
    <t>28</t>
  </si>
  <si>
    <t>997013831</t>
  </si>
  <si>
    <t>Poplatek za uložení stavebního odpadu na skládce (skládkovné) směsného stavebního a demoličního zatříděného do Katalogu odpadů pod kódem 170 904</t>
  </si>
  <si>
    <t>-1449712113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</si>
  <si>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</si>
  <si>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998</t>
  </si>
  <si>
    <t>Přesun hmot</t>
  </si>
  <si>
    <t>29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</si>
  <si>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</si>
  <si>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</si>
  <si>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1068389641</t>
  </si>
  <si>
    <t xml:space="preserve">Poznámka k souboru cen:_x000D_
1. Ceny -7001 až -7006 lze použít v případě, kdy dochází ke ztížení přesunu např. tím, že není možné instalovat jeřáb._x000D_
2. K cenám -7001 až -7006 lze použít příplatky za zvětšený přesun -1014 až -1019, -2034 až -2039 nebo -2114 až 2119._x000D_
3. Jestliže pro svislý přesun používá zařízení investora (např. výtah v budově), užijí se pro ocenění přesunu hmot ceny stanovené pro nejmenší výšku, tj. 6 m._x000D_
</t>
  </si>
  <si>
    <t>N00</t>
  </si>
  <si>
    <t>Resturátorské práce</t>
  </si>
  <si>
    <t>30</t>
  </si>
  <si>
    <t>N00.R01</t>
  </si>
  <si>
    <t>Rozmístění a usazení nalezených žulových náhrobků</t>
  </si>
  <si>
    <t>kus</t>
  </si>
  <si>
    <t>1710653996</t>
  </si>
  <si>
    <t>31</t>
  </si>
  <si>
    <t>N00.R02</t>
  </si>
  <si>
    <t>Revitalizace horního ochozu s kamennou obrubou</t>
  </si>
  <si>
    <t>-1743594297</t>
  </si>
  <si>
    <t>32</t>
  </si>
  <si>
    <t>N00.R03</t>
  </si>
  <si>
    <t>Znovuobnovení stávajícího chodníku kolem pomníčků</t>
  </si>
  <si>
    <t>-2145489356</t>
  </si>
  <si>
    <t>33</t>
  </si>
  <si>
    <t>N00.R04</t>
  </si>
  <si>
    <t>Betonová parapetní deska tl. 150 mm</t>
  </si>
  <si>
    <t>2011431707</t>
  </si>
  <si>
    <t>VRN</t>
  </si>
  <si>
    <t>Vedlejší rozpočtové náklady</t>
  </si>
  <si>
    <t>VRN3</t>
  </si>
  <si>
    <t>Zařízení staveniště</t>
  </si>
  <si>
    <t>34</t>
  </si>
  <si>
    <t>032103000</t>
  </si>
  <si>
    <t>Náklady na stavební buňky - pronájem chemické toalety včetně nákladů na její čištění</t>
  </si>
  <si>
    <t>měs</t>
  </si>
  <si>
    <t>1024</t>
  </si>
  <si>
    <t>2126108906</t>
  </si>
  <si>
    <t>35</t>
  </si>
  <si>
    <t>034103000</t>
  </si>
  <si>
    <t>Oplocení staveniště pomocí mobilního oplocení z panelových rámů dl. 3,5 m na patkách v ochranou výplní fólivou plachtou, celková dl. 28 m</t>
  </si>
  <si>
    <t>-1722919448</t>
  </si>
  <si>
    <t>36</t>
  </si>
  <si>
    <t>035103001</t>
  </si>
  <si>
    <t>Pronájem ploch pro uskladnění stavebního materiálu v rozsahu 49 m2</t>
  </si>
  <si>
    <t>-1479495785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</si>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</sst>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0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166" fontId="26" fillId="0" borderId="24" xfId="0" applyNumberFormat="1" applyFont="1" applyBorder="1" applyAlignment="1" applyProtection="1">
      <alignment vertical="center"/>
    </xf>
    <xf numFmtId="4" fontId="26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6" xfId="0" applyNumberFormat="1" applyFont="1" applyBorder="1" applyAlignment="1" applyProtection="1"/>
    <xf numFmtId="166" fontId="29" fillId="0" borderId="17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3" fillId="0" borderId="29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0" fontId="33" fillId="0" borderId="3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 wrapText="1"/>
      <protection locked="0"/>
    </xf>
    <xf numFmtId="0" fontId="33" fillId="0" borderId="35" xfId="0" applyFont="1" applyBorder="1" applyAlignment="1" applyProtection="1">
      <alignment vertical="center" wrapText="1"/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3" fillId="0" borderId="36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2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center" vertical="top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protection locked="0"/>
    </xf>
    <xf numFmtId="0" fontId="33" fillId="0" borderId="32" xfId="0" applyFont="1" applyBorder="1" applyAlignment="1" applyProtection="1">
      <alignment vertical="top"/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4" xfId="0" applyFont="1" applyBorder="1" applyAlignment="1" applyProtection="1">
      <alignment vertical="top"/>
      <protection locked="0"/>
    </xf>
    <xf numFmtId="0" fontId="33" fillId="0" borderId="36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0" fontId="23" fillId="0" borderId="0" xfId="0" applyFont="1" applyAlignment="1" applyProtection="1">
      <alignment horizontal="left" vertical="center" wrapText="1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7" fillId="2" borderId="0" xfId="1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left" wrapText="1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4" t="s">
        <v>16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6"/>
      <c r="AQ5" s="28"/>
      <c r="BE5" s="317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293" t="s">
        <v>19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6"/>
      <c r="AQ6" s="28"/>
      <c r="BE6" s="318"/>
      <c r="BS6" s="21" t="s">
        <v>8</v>
      </c>
    </row>
    <row r="7" spans="1:74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23</v>
      </c>
      <c r="AO7" s="26"/>
      <c r="AP7" s="26"/>
      <c r="AQ7" s="28"/>
      <c r="BE7" s="318"/>
      <c r="BS7" s="21" t="s">
        <v>8</v>
      </c>
    </row>
    <row r="8" spans="1:74" ht="14.45" customHeight="1">
      <c r="B8" s="25"/>
      <c r="C8" s="26"/>
      <c r="D8" s="34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26</v>
      </c>
      <c r="AL8" s="26"/>
      <c r="AM8" s="26"/>
      <c r="AN8" s="35" t="s">
        <v>27</v>
      </c>
      <c r="AO8" s="26"/>
      <c r="AP8" s="26"/>
      <c r="AQ8" s="28"/>
      <c r="BE8" s="318"/>
      <c r="BS8" s="21" t="s">
        <v>8</v>
      </c>
    </row>
    <row r="9" spans="1:74" ht="29.25" customHeight="1">
      <c r="B9" s="25"/>
      <c r="C9" s="26"/>
      <c r="D9" s="31" t="s">
        <v>28</v>
      </c>
      <c r="E9" s="26"/>
      <c r="F9" s="26"/>
      <c r="G9" s="26"/>
      <c r="H9" s="26"/>
      <c r="I9" s="26"/>
      <c r="J9" s="26"/>
      <c r="K9" s="36" t="s">
        <v>29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1" t="s">
        <v>30</v>
      </c>
      <c r="AL9" s="26"/>
      <c r="AM9" s="26"/>
      <c r="AN9" s="36" t="s">
        <v>31</v>
      </c>
      <c r="AO9" s="26"/>
      <c r="AP9" s="26"/>
      <c r="AQ9" s="28"/>
      <c r="BE9" s="318"/>
      <c r="BS9" s="21" t="s">
        <v>8</v>
      </c>
    </row>
    <row r="10" spans="1:74" ht="14.45" customHeight="1">
      <c r="B10" s="25"/>
      <c r="C10" s="26"/>
      <c r="D10" s="34" t="s">
        <v>32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33</v>
      </c>
      <c r="AL10" s="26"/>
      <c r="AM10" s="26"/>
      <c r="AN10" s="32" t="s">
        <v>34</v>
      </c>
      <c r="AO10" s="26"/>
      <c r="AP10" s="26"/>
      <c r="AQ10" s="28"/>
      <c r="BE10" s="318"/>
      <c r="BS10" s="21" t="s">
        <v>8</v>
      </c>
    </row>
    <row r="11" spans="1:74" ht="18.399999999999999" customHeight="1">
      <c r="B11" s="25"/>
      <c r="C11" s="26"/>
      <c r="D11" s="26"/>
      <c r="E11" s="32" t="s">
        <v>35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36</v>
      </c>
      <c r="AL11" s="26"/>
      <c r="AM11" s="26"/>
      <c r="AN11" s="32" t="s">
        <v>37</v>
      </c>
      <c r="AO11" s="26"/>
      <c r="AP11" s="26"/>
      <c r="AQ11" s="28"/>
      <c r="BE11" s="318"/>
      <c r="BS11" s="21" t="s">
        <v>8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8"/>
      <c r="BS12" s="21" t="s">
        <v>8</v>
      </c>
    </row>
    <row r="13" spans="1:74" ht="14.45" customHeight="1">
      <c r="B13" s="25"/>
      <c r="C13" s="26"/>
      <c r="D13" s="34" t="s">
        <v>38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33</v>
      </c>
      <c r="AL13" s="26"/>
      <c r="AM13" s="26"/>
      <c r="AN13" s="37" t="s">
        <v>39</v>
      </c>
      <c r="AO13" s="26"/>
      <c r="AP13" s="26"/>
      <c r="AQ13" s="28"/>
      <c r="BE13" s="318"/>
      <c r="BS13" s="21" t="s">
        <v>8</v>
      </c>
    </row>
    <row r="14" spans="1:74" ht="15">
      <c r="B14" s="25"/>
      <c r="C14" s="26"/>
      <c r="D14" s="26"/>
      <c r="E14" s="325" t="s">
        <v>39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4" t="s">
        <v>36</v>
      </c>
      <c r="AL14" s="26"/>
      <c r="AM14" s="26"/>
      <c r="AN14" s="37" t="s">
        <v>39</v>
      </c>
      <c r="AO14" s="26"/>
      <c r="AP14" s="26"/>
      <c r="AQ14" s="28"/>
      <c r="BE14" s="318"/>
      <c r="BS14" s="21" t="s">
        <v>8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8"/>
      <c r="BS15" s="21" t="s">
        <v>6</v>
      </c>
    </row>
    <row r="16" spans="1:74" ht="14.45" customHeight="1">
      <c r="B16" s="25"/>
      <c r="C16" s="26"/>
      <c r="D16" s="34" t="s">
        <v>40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33</v>
      </c>
      <c r="AL16" s="26"/>
      <c r="AM16" s="26"/>
      <c r="AN16" s="32" t="s">
        <v>41</v>
      </c>
      <c r="AO16" s="26"/>
      <c r="AP16" s="26"/>
      <c r="AQ16" s="28"/>
      <c r="BE16" s="318"/>
      <c r="BS16" s="21" t="s">
        <v>42</v>
      </c>
    </row>
    <row r="17" spans="2:71" ht="18.399999999999999" customHeight="1">
      <c r="B17" s="25"/>
      <c r="C17" s="26"/>
      <c r="D17" s="26"/>
      <c r="E17" s="32" t="s">
        <v>43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36</v>
      </c>
      <c r="AL17" s="26"/>
      <c r="AM17" s="26"/>
      <c r="AN17" s="32" t="s">
        <v>41</v>
      </c>
      <c r="AO17" s="26"/>
      <c r="AP17" s="26"/>
      <c r="AQ17" s="28"/>
      <c r="BE17" s="318"/>
      <c r="BS17" s="21" t="s">
        <v>42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8"/>
      <c r="BS18" s="21" t="s">
        <v>44</v>
      </c>
    </row>
    <row r="19" spans="2:71" ht="14.45" customHeight="1">
      <c r="B19" s="25"/>
      <c r="C19" s="26"/>
      <c r="D19" s="34" t="s">
        <v>45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8"/>
      <c r="BS19" s="21" t="s">
        <v>46</v>
      </c>
    </row>
    <row r="20" spans="2:71" ht="57" customHeight="1">
      <c r="B20" s="25"/>
      <c r="C20" s="26"/>
      <c r="D20" s="26"/>
      <c r="E20" s="327" t="s">
        <v>47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26"/>
      <c r="AP20" s="26"/>
      <c r="AQ20" s="28"/>
      <c r="BE20" s="318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8"/>
    </row>
    <row r="22" spans="2:71" ht="6.95" customHeight="1">
      <c r="B22" s="25"/>
      <c r="C22" s="2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6"/>
      <c r="AQ22" s="28"/>
      <c r="BE22" s="318"/>
    </row>
    <row r="23" spans="2:71" s="1" customFormat="1" ht="25.9" customHeight="1">
      <c r="B23" s="39"/>
      <c r="C23" s="40"/>
      <c r="D23" s="41" t="s">
        <v>48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8">
        <f>ROUND(AG51,0)</f>
        <v>0</v>
      </c>
      <c r="AL23" s="329"/>
      <c r="AM23" s="329"/>
      <c r="AN23" s="329"/>
      <c r="AO23" s="329"/>
      <c r="AP23" s="40"/>
      <c r="AQ23" s="43"/>
      <c r="BE23" s="318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8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0" t="s">
        <v>49</v>
      </c>
      <c r="M25" s="330"/>
      <c r="N25" s="330"/>
      <c r="O25" s="330"/>
      <c r="P25" s="40"/>
      <c r="Q25" s="40"/>
      <c r="R25" s="40"/>
      <c r="S25" s="40"/>
      <c r="T25" s="40"/>
      <c r="U25" s="40"/>
      <c r="V25" s="40"/>
      <c r="W25" s="330" t="s">
        <v>50</v>
      </c>
      <c r="X25" s="330"/>
      <c r="Y25" s="330"/>
      <c r="Z25" s="330"/>
      <c r="AA25" s="330"/>
      <c r="AB25" s="330"/>
      <c r="AC25" s="330"/>
      <c r="AD25" s="330"/>
      <c r="AE25" s="330"/>
      <c r="AF25" s="40"/>
      <c r="AG25" s="40"/>
      <c r="AH25" s="40"/>
      <c r="AI25" s="40"/>
      <c r="AJ25" s="40"/>
      <c r="AK25" s="330" t="s">
        <v>51</v>
      </c>
      <c r="AL25" s="330"/>
      <c r="AM25" s="330"/>
      <c r="AN25" s="330"/>
      <c r="AO25" s="330"/>
      <c r="AP25" s="40"/>
      <c r="AQ25" s="43"/>
      <c r="BE25" s="318"/>
    </row>
    <row r="26" spans="2:71" s="2" customFormat="1" ht="14.45" customHeight="1">
      <c r="B26" s="45"/>
      <c r="C26" s="46"/>
      <c r="D26" s="47" t="s">
        <v>52</v>
      </c>
      <c r="E26" s="46"/>
      <c r="F26" s="47" t="s">
        <v>53</v>
      </c>
      <c r="G26" s="46"/>
      <c r="H26" s="46"/>
      <c r="I26" s="46"/>
      <c r="J26" s="46"/>
      <c r="K26" s="46"/>
      <c r="L26" s="298">
        <v>0.21</v>
      </c>
      <c r="M26" s="297"/>
      <c r="N26" s="297"/>
      <c r="O26" s="297"/>
      <c r="P26" s="46"/>
      <c r="Q26" s="46"/>
      <c r="R26" s="46"/>
      <c r="S26" s="46"/>
      <c r="T26" s="46"/>
      <c r="U26" s="46"/>
      <c r="V26" s="46"/>
      <c r="W26" s="296">
        <f>ROUND(AZ51,0)</f>
        <v>0</v>
      </c>
      <c r="X26" s="297"/>
      <c r="Y26" s="297"/>
      <c r="Z26" s="297"/>
      <c r="AA26" s="297"/>
      <c r="AB26" s="297"/>
      <c r="AC26" s="297"/>
      <c r="AD26" s="297"/>
      <c r="AE26" s="297"/>
      <c r="AF26" s="46"/>
      <c r="AG26" s="46"/>
      <c r="AH26" s="46"/>
      <c r="AI26" s="46"/>
      <c r="AJ26" s="46"/>
      <c r="AK26" s="296">
        <f>ROUND(AV51,1)</f>
        <v>0</v>
      </c>
      <c r="AL26" s="297"/>
      <c r="AM26" s="297"/>
      <c r="AN26" s="297"/>
      <c r="AO26" s="297"/>
      <c r="AP26" s="46"/>
      <c r="AQ26" s="48"/>
      <c r="BE26" s="318"/>
    </row>
    <row r="27" spans="2:71" s="2" customFormat="1" ht="14.45" customHeight="1">
      <c r="B27" s="45"/>
      <c r="C27" s="46"/>
      <c r="D27" s="46"/>
      <c r="E27" s="46"/>
      <c r="F27" s="47" t="s">
        <v>54</v>
      </c>
      <c r="G27" s="46"/>
      <c r="H27" s="46"/>
      <c r="I27" s="46"/>
      <c r="J27" s="46"/>
      <c r="K27" s="46"/>
      <c r="L27" s="298">
        <v>0.15</v>
      </c>
      <c r="M27" s="297"/>
      <c r="N27" s="297"/>
      <c r="O27" s="297"/>
      <c r="P27" s="46"/>
      <c r="Q27" s="46"/>
      <c r="R27" s="46"/>
      <c r="S27" s="46"/>
      <c r="T27" s="46"/>
      <c r="U27" s="46"/>
      <c r="V27" s="46"/>
      <c r="W27" s="296">
        <f>ROUND(BA51,0)</f>
        <v>0</v>
      </c>
      <c r="X27" s="297"/>
      <c r="Y27" s="297"/>
      <c r="Z27" s="297"/>
      <c r="AA27" s="297"/>
      <c r="AB27" s="297"/>
      <c r="AC27" s="297"/>
      <c r="AD27" s="297"/>
      <c r="AE27" s="297"/>
      <c r="AF27" s="46"/>
      <c r="AG27" s="46"/>
      <c r="AH27" s="46"/>
      <c r="AI27" s="46"/>
      <c r="AJ27" s="46"/>
      <c r="AK27" s="296">
        <f>ROUND(AW51,1)</f>
        <v>0</v>
      </c>
      <c r="AL27" s="297"/>
      <c r="AM27" s="297"/>
      <c r="AN27" s="297"/>
      <c r="AO27" s="297"/>
      <c r="AP27" s="46"/>
      <c r="AQ27" s="48"/>
      <c r="BE27" s="318"/>
    </row>
    <row r="28" spans="2:71" s="2" customFormat="1" ht="14.45" hidden="1" customHeight="1">
      <c r="B28" s="45"/>
      <c r="C28" s="46"/>
      <c r="D28" s="46"/>
      <c r="E28" s="46"/>
      <c r="F28" s="47" t="s">
        <v>55</v>
      </c>
      <c r="G28" s="46"/>
      <c r="H28" s="46"/>
      <c r="I28" s="46"/>
      <c r="J28" s="46"/>
      <c r="K28" s="46"/>
      <c r="L28" s="298">
        <v>0.21</v>
      </c>
      <c r="M28" s="297"/>
      <c r="N28" s="297"/>
      <c r="O28" s="297"/>
      <c r="P28" s="46"/>
      <c r="Q28" s="46"/>
      <c r="R28" s="46"/>
      <c r="S28" s="46"/>
      <c r="T28" s="46"/>
      <c r="U28" s="46"/>
      <c r="V28" s="46"/>
      <c r="W28" s="296">
        <f>ROUND(BB51,0)</f>
        <v>0</v>
      </c>
      <c r="X28" s="297"/>
      <c r="Y28" s="297"/>
      <c r="Z28" s="297"/>
      <c r="AA28" s="297"/>
      <c r="AB28" s="297"/>
      <c r="AC28" s="297"/>
      <c r="AD28" s="297"/>
      <c r="AE28" s="297"/>
      <c r="AF28" s="46"/>
      <c r="AG28" s="46"/>
      <c r="AH28" s="46"/>
      <c r="AI28" s="46"/>
      <c r="AJ28" s="46"/>
      <c r="AK28" s="296">
        <v>0</v>
      </c>
      <c r="AL28" s="297"/>
      <c r="AM28" s="297"/>
      <c r="AN28" s="297"/>
      <c r="AO28" s="297"/>
      <c r="AP28" s="46"/>
      <c r="AQ28" s="48"/>
      <c r="BE28" s="318"/>
    </row>
    <row r="29" spans="2:71" s="2" customFormat="1" ht="14.45" hidden="1" customHeight="1">
      <c r="B29" s="45"/>
      <c r="C29" s="46"/>
      <c r="D29" s="46"/>
      <c r="E29" s="46"/>
      <c r="F29" s="47" t="s">
        <v>56</v>
      </c>
      <c r="G29" s="46"/>
      <c r="H29" s="46"/>
      <c r="I29" s="46"/>
      <c r="J29" s="46"/>
      <c r="K29" s="46"/>
      <c r="L29" s="298">
        <v>0.15</v>
      </c>
      <c r="M29" s="297"/>
      <c r="N29" s="297"/>
      <c r="O29" s="297"/>
      <c r="P29" s="46"/>
      <c r="Q29" s="46"/>
      <c r="R29" s="46"/>
      <c r="S29" s="46"/>
      <c r="T29" s="46"/>
      <c r="U29" s="46"/>
      <c r="V29" s="46"/>
      <c r="W29" s="296">
        <f>ROUND(BC51,0)</f>
        <v>0</v>
      </c>
      <c r="X29" s="297"/>
      <c r="Y29" s="297"/>
      <c r="Z29" s="297"/>
      <c r="AA29" s="297"/>
      <c r="AB29" s="297"/>
      <c r="AC29" s="297"/>
      <c r="AD29" s="297"/>
      <c r="AE29" s="297"/>
      <c r="AF29" s="46"/>
      <c r="AG29" s="46"/>
      <c r="AH29" s="46"/>
      <c r="AI29" s="46"/>
      <c r="AJ29" s="46"/>
      <c r="AK29" s="296">
        <v>0</v>
      </c>
      <c r="AL29" s="297"/>
      <c r="AM29" s="297"/>
      <c r="AN29" s="297"/>
      <c r="AO29" s="297"/>
      <c r="AP29" s="46"/>
      <c r="AQ29" s="48"/>
      <c r="BE29" s="318"/>
    </row>
    <row r="30" spans="2:71" s="2" customFormat="1" ht="14.45" hidden="1" customHeight="1">
      <c r="B30" s="45"/>
      <c r="C30" s="46"/>
      <c r="D30" s="46"/>
      <c r="E30" s="46"/>
      <c r="F30" s="47" t="s">
        <v>57</v>
      </c>
      <c r="G30" s="46"/>
      <c r="H30" s="46"/>
      <c r="I30" s="46"/>
      <c r="J30" s="46"/>
      <c r="K30" s="46"/>
      <c r="L30" s="298">
        <v>0</v>
      </c>
      <c r="M30" s="297"/>
      <c r="N30" s="297"/>
      <c r="O30" s="297"/>
      <c r="P30" s="46"/>
      <c r="Q30" s="46"/>
      <c r="R30" s="46"/>
      <c r="S30" s="46"/>
      <c r="T30" s="46"/>
      <c r="U30" s="46"/>
      <c r="V30" s="46"/>
      <c r="W30" s="296">
        <f>ROUND(BD51,0)</f>
        <v>0</v>
      </c>
      <c r="X30" s="297"/>
      <c r="Y30" s="297"/>
      <c r="Z30" s="297"/>
      <c r="AA30" s="297"/>
      <c r="AB30" s="297"/>
      <c r="AC30" s="297"/>
      <c r="AD30" s="297"/>
      <c r="AE30" s="297"/>
      <c r="AF30" s="46"/>
      <c r="AG30" s="46"/>
      <c r="AH30" s="46"/>
      <c r="AI30" s="46"/>
      <c r="AJ30" s="46"/>
      <c r="AK30" s="296">
        <v>0</v>
      </c>
      <c r="AL30" s="297"/>
      <c r="AM30" s="297"/>
      <c r="AN30" s="297"/>
      <c r="AO30" s="297"/>
      <c r="AP30" s="46"/>
      <c r="AQ30" s="48"/>
      <c r="BE30" s="318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8"/>
    </row>
    <row r="32" spans="2:71" s="1" customFormat="1" ht="25.9" customHeight="1">
      <c r="B32" s="39"/>
      <c r="C32" s="49"/>
      <c r="D32" s="50" t="s">
        <v>58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59</v>
      </c>
      <c r="U32" s="51"/>
      <c r="V32" s="51"/>
      <c r="W32" s="51"/>
      <c r="X32" s="319" t="s">
        <v>60</v>
      </c>
      <c r="Y32" s="320"/>
      <c r="Z32" s="320"/>
      <c r="AA32" s="320"/>
      <c r="AB32" s="320"/>
      <c r="AC32" s="51"/>
      <c r="AD32" s="51"/>
      <c r="AE32" s="51"/>
      <c r="AF32" s="51"/>
      <c r="AG32" s="51"/>
      <c r="AH32" s="51"/>
      <c r="AI32" s="51"/>
      <c r="AJ32" s="51"/>
      <c r="AK32" s="321">
        <f>SUM(AK23:AK30)</f>
        <v>0</v>
      </c>
      <c r="AL32" s="320"/>
      <c r="AM32" s="320"/>
      <c r="AN32" s="320"/>
      <c r="AO32" s="322"/>
      <c r="AP32" s="49"/>
      <c r="AQ32" s="53"/>
      <c r="BE32" s="318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61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R18-073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13" t="str">
        <f>K6</f>
        <v>Odstranění havarijního stavu Pomníku padlým 1. světové války ve Skoroticích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 ht="1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Ústí nad Labem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15" t="str">
        <f>IF(AN8= "","",AN8)</f>
        <v>12. 12. 2018</v>
      </c>
      <c r="AN44" s="315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32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Statutární město Ústí nad Labem,Velká Hradební 8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40</v>
      </c>
      <c r="AJ46" s="61"/>
      <c r="AK46" s="61"/>
      <c r="AL46" s="61"/>
      <c r="AM46" s="316" t="str">
        <f>IF(E17="","",E17)</f>
        <v xml:space="preserve"> </v>
      </c>
      <c r="AN46" s="316"/>
      <c r="AO46" s="316"/>
      <c r="AP46" s="316"/>
      <c r="AQ46" s="61"/>
      <c r="AR46" s="59"/>
      <c r="AS46" s="301" t="s">
        <v>62</v>
      </c>
      <c r="AT46" s="30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38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03"/>
      <c r="AT47" s="304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05"/>
      <c r="AT48" s="306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0" s="1" customFormat="1" ht="29.25" customHeight="1">
      <c r="B49" s="39"/>
      <c r="C49" s="307" t="s">
        <v>63</v>
      </c>
      <c r="D49" s="308"/>
      <c r="E49" s="308"/>
      <c r="F49" s="308"/>
      <c r="G49" s="308"/>
      <c r="H49" s="77"/>
      <c r="I49" s="309" t="s">
        <v>64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65</v>
      </c>
      <c r="AH49" s="308"/>
      <c r="AI49" s="308"/>
      <c r="AJ49" s="308"/>
      <c r="AK49" s="308"/>
      <c r="AL49" s="308"/>
      <c r="AM49" s="308"/>
      <c r="AN49" s="309" t="s">
        <v>66</v>
      </c>
      <c r="AO49" s="308"/>
      <c r="AP49" s="308"/>
      <c r="AQ49" s="78" t="s">
        <v>67</v>
      </c>
      <c r="AR49" s="59"/>
      <c r="AS49" s="79" t="s">
        <v>68</v>
      </c>
      <c r="AT49" s="80" t="s">
        <v>69</v>
      </c>
      <c r="AU49" s="80" t="s">
        <v>70</v>
      </c>
      <c r="AV49" s="80" t="s">
        <v>71</v>
      </c>
      <c r="AW49" s="80" t="s">
        <v>72</v>
      </c>
      <c r="AX49" s="80" t="s">
        <v>73</v>
      </c>
      <c r="AY49" s="80" t="s">
        <v>74</v>
      </c>
      <c r="AZ49" s="80" t="s">
        <v>75</v>
      </c>
      <c r="BA49" s="80" t="s">
        <v>76</v>
      </c>
      <c r="BB49" s="80" t="s">
        <v>77</v>
      </c>
      <c r="BC49" s="80" t="s">
        <v>78</v>
      </c>
      <c r="BD49" s="81" t="s">
        <v>79</v>
      </c>
    </row>
    <row r="50" spans="1:90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0" s="4" customFormat="1" ht="32.450000000000003" customHeight="1">
      <c r="B51" s="66"/>
      <c r="C51" s="85" t="s">
        <v>80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299">
        <f>ROUND(AG52,0)</f>
        <v>0</v>
      </c>
      <c r="AH51" s="299"/>
      <c r="AI51" s="299"/>
      <c r="AJ51" s="299"/>
      <c r="AK51" s="299"/>
      <c r="AL51" s="299"/>
      <c r="AM51" s="299"/>
      <c r="AN51" s="300">
        <f>SUM(AG51,AT51)</f>
        <v>0</v>
      </c>
      <c r="AO51" s="300"/>
      <c r="AP51" s="300"/>
      <c r="AQ51" s="87" t="s">
        <v>41</v>
      </c>
      <c r="AR51" s="69"/>
      <c r="AS51" s="88">
        <f>ROUND(AS52,0)</f>
        <v>0</v>
      </c>
      <c r="AT51" s="89">
        <f>ROUND(SUM(AV51:AW51),1)</f>
        <v>0</v>
      </c>
      <c r="AU51" s="90">
        <f>ROUND(AU52,5)</f>
        <v>0</v>
      </c>
      <c r="AV51" s="89">
        <f>ROUND(AZ51*L26,1)</f>
        <v>0</v>
      </c>
      <c r="AW51" s="89">
        <f>ROUND(BA51*L27,1)</f>
        <v>0</v>
      </c>
      <c r="AX51" s="89">
        <f>ROUND(BB51*L26,1)</f>
        <v>0</v>
      </c>
      <c r="AY51" s="89">
        <f>ROUND(BC51*L27,1)</f>
        <v>0</v>
      </c>
      <c r="AZ51" s="89">
        <f>ROUND(AZ52,0)</f>
        <v>0</v>
      </c>
      <c r="BA51" s="89">
        <f>ROUND(BA52,0)</f>
        <v>0</v>
      </c>
      <c r="BB51" s="89">
        <f>ROUND(BB52,0)</f>
        <v>0</v>
      </c>
      <c r="BC51" s="89">
        <f>ROUND(BC52,0)</f>
        <v>0</v>
      </c>
      <c r="BD51" s="91">
        <f>ROUND(BD52,0)</f>
        <v>0</v>
      </c>
      <c r="BS51" s="92" t="s">
        <v>81</v>
      </c>
      <c r="BT51" s="92" t="s">
        <v>82</v>
      </c>
      <c r="BV51" s="92" t="s">
        <v>83</v>
      </c>
      <c r="BW51" s="92" t="s">
        <v>7</v>
      </c>
      <c r="BX51" s="92" t="s">
        <v>84</v>
      </c>
      <c r="CL51" s="92" t="s">
        <v>21</v>
      </c>
    </row>
    <row r="52" spans="1:90" s="5" customFormat="1" ht="47.25" customHeight="1">
      <c r="A52" s="93" t="s">
        <v>85</v>
      </c>
      <c r="B52" s="94"/>
      <c r="C52" s="95"/>
      <c r="D52" s="295" t="s">
        <v>16</v>
      </c>
      <c r="E52" s="295"/>
      <c r="F52" s="295"/>
      <c r="G52" s="295"/>
      <c r="H52" s="295"/>
      <c r="I52" s="96"/>
      <c r="J52" s="295" t="s">
        <v>19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311">
        <f>'R18-073 - Odstranění hava...'!J25</f>
        <v>0</v>
      </c>
      <c r="AH52" s="312"/>
      <c r="AI52" s="312"/>
      <c r="AJ52" s="312"/>
      <c r="AK52" s="312"/>
      <c r="AL52" s="312"/>
      <c r="AM52" s="312"/>
      <c r="AN52" s="311">
        <f>SUM(AG52,AT52)</f>
        <v>0</v>
      </c>
      <c r="AO52" s="312"/>
      <c r="AP52" s="312"/>
      <c r="AQ52" s="97" t="s">
        <v>86</v>
      </c>
      <c r="AR52" s="98"/>
      <c r="AS52" s="99">
        <v>0</v>
      </c>
      <c r="AT52" s="100">
        <f>ROUND(SUM(AV52:AW52),1)</f>
        <v>0</v>
      </c>
      <c r="AU52" s="101">
        <f>'R18-073 - Odstranění hava...'!P81</f>
        <v>0</v>
      </c>
      <c r="AV52" s="100">
        <f>'R18-073 - Odstranění hava...'!J28</f>
        <v>0</v>
      </c>
      <c r="AW52" s="100">
        <f>'R18-073 - Odstranění hava...'!J29</f>
        <v>0</v>
      </c>
      <c r="AX52" s="100">
        <f>'R18-073 - Odstranění hava...'!J30</f>
        <v>0</v>
      </c>
      <c r="AY52" s="100">
        <f>'R18-073 - Odstranění hava...'!J31</f>
        <v>0</v>
      </c>
      <c r="AZ52" s="100">
        <f>'R18-073 - Odstranění hava...'!F28</f>
        <v>0</v>
      </c>
      <c r="BA52" s="100">
        <f>'R18-073 - Odstranění hava...'!F29</f>
        <v>0</v>
      </c>
      <c r="BB52" s="100">
        <f>'R18-073 - Odstranění hava...'!F30</f>
        <v>0</v>
      </c>
      <c r="BC52" s="100">
        <f>'R18-073 - Odstranění hava...'!F31</f>
        <v>0</v>
      </c>
      <c r="BD52" s="102">
        <f>'R18-073 - Odstranění hava...'!F32</f>
        <v>0</v>
      </c>
      <c r="BT52" s="103" t="s">
        <v>44</v>
      </c>
      <c r="BU52" s="103" t="s">
        <v>87</v>
      </c>
      <c r="BV52" s="103" t="s">
        <v>83</v>
      </c>
      <c r="BW52" s="103" t="s">
        <v>7</v>
      </c>
      <c r="BX52" s="103" t="s">
        <v>84</v>
      </c>
      <c r="CL52" s="103" t="s">
        <v>21</v>
      </c>
    </row>
    <row r="53" spans="1:90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1:90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R18-073 - Odstranění hava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88</v>
      </c>
      <c r="G1" s="331" t="s">
        <v>89</v>
      </c>
      <c r="H1" s="331"/>
      <c r="I1" s="108"/>
      <c r="J1" s="107" t="s">
        <v>90</v>
      </c>
      <c r="K1" s="106" t="s">
        <v>91</v>
      </c>
      <c r="L1" s="107" t="s">
        <v>92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21" t="s">
        <v>7</v>
      </c>
    </row>
    <row r="3" spans="1:70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93</v>
      </c>
    </row>
    <row r="4" spans="1:70" ht="36.950000000000003" customHeight="1">
      <c r="B4" s="25"/>
      <c r="C4" s="26"/>
      <c r="D4" s="27" t="s">
        <v>94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1:70" s="1" customFormat="1" ht="15">
      <c r="B6" s="39"/>
      <c r="C6" s="40"/>
      <c r="D6" s="34" t="s">
        <v>18</v>
      </c>
      <c r="E6" s="40"/>
      <c r="F6" s="40"/>
      <c r="G6" s="40"/>
      <c r="H6" s="40"/>
      <c r="I6" s="111"/>
      <c r="J6" s="40"/>
      <c r="K6" s="43"/>
    </row>
    <row r="7" spans="1:70" s="1" customFormat="1" ht="36.950000000000003" customHeight="1">
      <c r="B7" s="39"/>
      <c r="C7" s="40"/>
      <c r="D7" s="40"/>
      <c r="E7" s="332" t="s">
        <v>19</v>
      </c>
      <c r="F7" s="333"/>
      <c r="G7" s="333"/>
      <c r="H7" s="333"/>
      <c r="I7" s="111"/>
      <c r="J7" s="40"/>
      <c r="K7" s="43"/>
    </row>
    <row r="8" spans="1:70" s="1" customFormat="1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1:70" s="1" customFormat="1" ht="14.45" customHeight="1">
      <c r="B9" s="39"/>
      <c r="C9" s="40"/>
      <c r="D9" s="34" t="s">
        <v>20</v>
      </c>
      <c r="E9" s="40"/>
      <c r="F9" s="32" t="s">
        <v>21</v>
      </c>
      <c r="G9" s="40"/>
      <c r="H9" s="40"/>
      <c r="I9" s="112" t="s">
        <v>22</v>
      </c>
      <c r="J9" s="32" t="s">
        <v>23</v>
      </c>
      <c r="K9" s="43"/>
    </row>
    <row r="10" spans="1:70" s="1" customFormat="1" ht="14.45" customHeight="1">
      <c r="B10" s="39"/>
      <c r="C10" s="40"/>
      <c r="D10" s="34" t="s">
        <v>24</v>
      </c>
      <c r="E10" s="40"/>
      <c r="F10" s="32" t="s">
        <v>25</v>
      </c>
      <c r="G10" s="40"/>
      <c r="H10" s="40"/>
      <c r="I10" s="112" t="s">
        <v>26</v>
      </c>
      <c r="J10" s="113" t="str">
        <f>'Rekapitulace stavby'!AN8</f>
        <v>12. 12. 2018</v>
      </c>
      <c r="K10" s="43"/>
    </row>
    <row r="11" spans="1:70" s="1" customFormat="1" ht="21.75" customHeight="1">
      <c r="B11" s="39"/>
      <c r="C11" s="40"/>
      <c r="D11" s="31" t="s">
        <v>28</v>
      </c>
      <c r="E11" s="40"/>
      <c r="F11" s="36" t="s">
        <v>29</v>
      </c>
      <c r="G11" s="40"/>
      <c r="H11" s="40"/>
      <c r="I11" s="114" t="s">
        <v>30</v>
      </c>
      <c r="J11" s="36" t="s">
        <v>31</v>
      </c>
      <c r="K11" s="43"/>
    </row>
    <row r="12" spans="1:70" s="1" customFormat="1" ht="14.45" customHeight="1">
      <c r="B12" s="39"/>
      <c r="C12" s="40"/>
      <c r="D12" s="34" t="s">
        <v>32</v>
      </c>
      <c r="E12" s="40"/>
      <c r="F12" s="40"/>
      <c r="G12" s="40"/>
      <c r="H12" s="40"/>
      <c r="I12" s="112" t="s">
        <v>33</v>
      </c>
      <c r="J12" s="32" t="s">
        <v>34</v>
      </c>
      <c r="K12" s="43"/>
    </row>
    <row r="13" spans="1:70" s="1" customFormat="1" ht="18" customHeight="1">
      <c r="B13" s="39"/>
      <c r="C13" s="40"/>
      <c r="D13" s="40"/>
      <c r="E13" s="32" t="s">
        <v>35</v>
      </c>
      <c r="F13" s="40"/>
      <c r="G13" s="40"/>
      <c r="H13" s="40"/>
      <c r="I13" s="112" t="s">
        <v>36</v>
      </c>
      <c r="J13" s="32" t="s">
        <v>37</v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1:70" s="1" customFormat="1" ht="14.45" customHeight="1">
      <c r="B15" s="39"/>
      <c r="C15" s="40"/>
      <c r="D15" s="34" t="s">
        <v>38</v>
      </c>
      <c r="E15" s="40"/>
      <c r="F15" s="40"/>
      <c r="G15" s="40"/>
      <c r="H15" s="40"/>
      <c r="I15" s="112" t="s">
        <v>33</v>
      </c>
      <c r="J15" s="32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2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36</v>
      </c>
      <c r="J16" s="32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4" t="s">
        <v>40</v>
      </c>
      <c r="E18" s="40"/>
      <c r="F18" s="40"/>
      <c r="G18" s="40"/>
      <c r="H18" s="40"/>
      <c r="I18" s="112" t="s">
        <v>33</v>
      </c>
      <c r="J18" s="32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112" t="s">
        <v>36</v>
      </c>
      <c r="J19" s="32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4" t="s">
        <v>45</v>
      </c>
      <c r="E21" s="40"/>
      <c r="F21" s="40"/>
      <c r="G21" s="40"/>
      <c r="H21" s="40"/>
      <c r="I21" s="111"/>
      <c r="J21" s="40"/>
      <c r="K21" s="43"/>
    </row>
    <row r="22" spans="2:11" s="6" customFormat="1" ht="71.25" customHeight="1">
      <c r="B22" s="115"/>
      <c r="C22" s="116"/>
      <c r="D22" s="116"/>
      <c r="E22" s="327" t="s">
        <v>47</v>
      </c>
      <c r="F22" s="327"/>
      <c r="G22" s="327"/>
      <c r="H22" s="327"/>
      <c r="I22" s="117"/>
      <c r="J22" s="116"/>
      <c r="K22" s="118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9"/>
      <c r="J24" s="83"/>
      <c r="K24" s="120"/>
    </row>
    <row r="25" spans="2:11" s="1" customFormat="1" ht="25.35" customHeight="1">
      <c r="B25" s="39"/>
      <c r="C25" s="40"/>
      <c r="D25" s="121" t="s">
        <v>48</v>
      </c>
      <c r="E25" s="40"/>
      <c r="F25" s="40"/>
      <c r="G25" s="40"/>
      <c r="H25" s="40"/>
      <c r="I25" s="111"/>
      <c r="J25" s="122">
        <f>ROUND(J81,0)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14.45" customHeight="1">
      <c r="B27" s="39"/>
      <c r="C27" s="40"/>
      <c r="D27" s="40"/>
      <c r="E27" s="40"/>
      <c r="F27" s="44" t="s">
        <v>50</v>
      </c>
      <c r="G27" s="40"/>
      <c r="H27" s="40"/>
      <c r="I27" s="123" t="s">
        <v>49</v>
      </c>
      <c r="J27" s="44" t="s">
        <v>51</v>
      </c>
      <c r="K27" s="43"/>
    </row>
    <row r="28" spans="2:11" s="1" customFormat="1" ht="14.45" customHeight="1">
      <c r="B28" s="39"/>
      <c r="C28" s="40"/>
      <c r="D28" s="47" t="s">
        <v>52</v>
      </c>
      <c r="E28" s="47" t="s">
        <v>53</v>
      </c>
      <c r="F28" s="124">
        <f>ROUND(SUM(BE81:BE155), 0)</f>
        <v>0</v>
      </c>
      <c r="G28" s="40"/>
      <c r="H28" s="40"/>
      <c r="I28" s="125">
        <v>0.21</v>
      </c>
      <c r="J28" s="124">
        <f>ROUND(ROUND((SUM(BE81:BE155)), 0)*I28, 1)</f>
        <v>0</v>
      </c>
      <c r="K28" s="43"/>
    </row>
    <row r="29" spans="2:11" s="1" customFormat="1" ht="14.45" customHeight="1">
      <c r="B29" s="39"/>
      <c r="C29" s="40"/>
      <c r="D29" s="40"/>
      <c r="E29" s="47" t="s">
        <v>54</v>
      </c>
      <c r="F29" s="124">
        <f>ROUND(SUM(BF81:BF155), 0)</f>
        <v>0</v>
      </c>
      <c r="G29" s="40"/>
      <c r="H29" s="40"/>
      <c r="I29" s="125">
        <v>0.15</v>
      </c>
      <c r="J29" s="124">
        <f>ROUND(ROUND((SUM(BF81:BF155)), 0)*I29, 1)</f>
        <v>0</v>
      </c>
      <c r="K29" s="43"/>
    </row>
    <row r="30" spans="2:11" s="1" customFormat="1" ht="14.45" hidden="1" customHeight="1">
      <c r="B30" s="39"/>
      <c r="C30" s="40"/>
      <c r="D30" s="40"/>
      <c r="E30" s="47" t="s">
        <v>55</v>
      </c>
      <c r="F30" s="124">
        <f>ROUND(SUM(BG81:BG155), 0)</f>
        <v>0</v>
      </c>
      <c r="G30" s="40"/>
      <c r="H30" s="40"/>
      <c r="I30" s="125">
        <v>0.21</v>
      </c>
      <c r="J30" s="124">
        <v>0</v>
      </c>
      <c r="K30" s="43"/>
    </row>
    <row r="31" spans="2:11" s="1" customFormat="1" ht="14.45" hidden="1" customHeight="1">
      <c r="B31" s="39"/>
      <c r="C31" s="40"/>
      <c r="D31" s="40"/>
      <c r="E31" s="47" t="s">
        <v>56</v>
      </c>
      <c r="F31" s="124">
        <f>ROUND(SUM(BH81:BH155), 0)</f>
        <v>0</v>
      </c>
      <c r="G31" s="40"/>
      <c r="H31" s="40"/>
      <c r="I31" s="125">
        <v>0.15</v>
      </c>
      <c r="J31" s="124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57</v>
      </c>
      <c r="F32" s="124">
        <f>ROUND(SUM(BI81:BI155), 0)</f>
        <v>0</v>
      </c>
      <c r="G32" s="40"/>
      <c r="H32" s="40"/>
      <c r="I32" s="125">
        <v>0</v>
      </c>
      <c r="J32" s="124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6"/>
      <c r="D34" s="127" t="s">
        <v>58</v>
      </c>
      <c r="E34" s="77"/>
      <c r="F34" s="77"/>
      <c r="G34" s="128" t="s">
        <v>59</v>
      </c>
      <c r="H34" s="129" t="s">
        <v>60</v>
      </c>
      <c r="I34" s="130"/>
      <c r="J34" s="131">
        <f>SUM(J25:J32)</f>
        <v>0</v>
      </c>
      <c r="K34" s="132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3"/>
      <c r="J35" s="55"/>
      <c r="K35" s="56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0000000000003" customHeight="1">
      <c r="B40" s="39"/>
      <c r="C40" s="27" t="s">
        <v>95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4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32" t="str">
        <f>E7</f>
        <v>Odstranění havarijního stavu Pomníku padlým 1. světové války ve Skoroticích</v>
      </c>
      <c r="F43" s="333"/>
      <c r="G43" s="333"/>
      <c r="H43" s="333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4" t="s">
        <v>24</v>
      </c>
      <c r="D45" s="40"/>
      <c r="E45" s="40"/>
      <c r="F45" s="32" t="str">
        <f>F10</f>
        <v>Ústí nad Labem</v>
      </c>
      <c r="G45" s="40"/>
      <c r="H45" s="40"/>
      <c r="I45" s="112" t="s">
        <v>26</v>
      </c>
      <c r="J45" s="113" t="str">
        <f>IF(J10="","",J10)</f>
        <v>12. 12. 2018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4" t="s">
        <v>32</v>
      </c>
      <c r="D47" s="40"/>
      <c r="E47" s="40"/>
      <c r="F47" s="32" t="str">
        <f>E13</f>
        <v>Statutární město Ústí nad Labem,Velká Hradební 8</v>
      </c>
      <c r="G47" s="40"/>
      <c r="H47" s="40"/>
      <c r="I47" s="112" t="s">
        <v>40</v>
      </c>
      <c r="J47" s="327" t="str">
        <f>E19</f>
        <v xml:space="preserve"> </v>
      </c>
      <c r="K47" s="43"/>
    </row>
    <row r="48" spans="2:11" s="1" customFormat="1" ht="14.45" customHeight="1">
      <c r="B48" s="39"/>
      <c r="C48" s="34" t="s">
        <v>38</v>
      </c>
      <c r="D48" s="40"/>
      <c r="E48" s="40"/>
      <c r="F48" s="32" t="str">
        <f>IF(E16="","",E16)</f>
        <v/>
      </c>
      <c r="G48" s="40"/>
      <c r="H48" s="40"/>
      <c r="I48" s="111"/>
      <c r="J48" s="334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47" s="1" customFormat="1" ht="29.25" customHeight="1">
      <c r="B50" s="39"/>
      <c r="C50" s="138" t="s">
        <v>96</v>
      </c>
      <c r="D50" s="126"/>
      <c r="E50" s="126"/>
      <c r="F50" s="126"/>
      <c r="G50" s="126"/>
      <c r="H50" s="126"/>
      <c r="I50" s="139"/>
      <c r="J50" s="140" t="s">
        <v>97</v>
      </c>
      <c r="K50" s="141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2" t="s">
        <v>98</v>
      </c>
      <c r="D52" s="40"/>
      <c r="E52" s="40"/>
      <c r="F52" s="40"/>
      <c r="G52" s="40"/>
      <c r="H52" s="40"/>
      <c r="I52" s="111"/>
      <c r="J52" s="122">
        <f>J81</f>
        <v>0</v>
      </c>
      <c r="K52" s="43"/>
      <c r="AU52" s="21" t="s">
        <v>99</v>
      </c>
    </row>
    <row r="53" spans="2:47" s="7" customFormat="1" ht="24.95" customHeight="1">
      <c r="B53" s="143"/>
      <c r="C53" s="144"/>
      <c r="D53" s="145" t="s">
        <v>100</v>
      </c>
      <c r="E53" s="146"/>
      <c r="F53" s="146"/>
      <c r="G53" s="146"/>
      <c r="H53" s="146"/>
      <c r="I53" s="147"/>
      <c r="J53" s="148">
        <f>J82</f>
        <v>0</v>
      </c>
      <c r="K53" s="149"/>
    </row>
    <row r="54" spans="2:47" s="8" customFormat="1" ht="19.899999999999999" customHeight="1">
      <c r="B54" s="150"/>
      <c r="C54" s="151"/>
      <c r="D54" s="152" t="s">
        <v>101</v>
      </c>
      <c r="E54" s="153"/>
      <c r="F54" s="153"/>
      <c r="G54" s="153"/>
      <c r="H54" s="153"/>
      <c r="I54" s="154"/>
      <c r="J54" s="155">
        <f>J83</f>
        <v>0</v>
      </c>
      <c r="K54" s="156"/>
    </row>
    <row r="55" spans="2:47" s="8" customFormat="1" ht="19.899999999999999" customHeight="1">
      <c r="B55" s="150"/>
      <c r="C55" s="151"/>
      <c r="D55" s="152" t="s">
        <v>102</v>
      </c>
      <c r="E55" s="153"/>
      <c r="F55" s="153"/>
      <c r="G55" s="153"/>
      <c r="H55" s="153"/>
      <c r="I55" s="154"/>
      <c r="J55" s="155">
        <f>J100</f>
        <v>0</v>
      </c>
      <c r="K55" s="156"/>
    </row>
    <row r="56" spans="2:47" s="8" customFormat="1" ht="19.899999999999999" customHeight="1">
      <c r="B56" s="150"/>
      <c r="C56" s="151"/>
      <c r="D56" s="152" t="s">
        <v>103</v>
      </c>
      <c r="E56" s="153"/>
      <c r="F56" s="153"/>
      <c r="G56" s="153"/>
      <c r="H56" s="153"/>
      <c r="I56" s="154"/>
      <c r="J56" s="155">
        <f>J114</f>
        <v>0</v>
      </c>
      <c r="K56" s="156"/>
    </row>
    <row r="57" spans="2:47" s="8" customFormat="1" ht="19.899999999999999" customHeight="1">
      <c r="B57" s="150"/>
      <c r="C57" s="151"/>
      <c r="D57" s="152" t="s">
        <v>104</v>
      </c>
      <c r="E57" s="153"/>
      <c r="F57" s="153"/>
      <c r="G57" s="153"/>
      <c r="H57" s="153"/>
      <c r="I57" s="154"/>
      <c r="J57" s="155">
        <f>J118</f>
        <v>0</v>
      </c>
      <c r="K57" s="156"/>
    </row>
    <row r="58" spans="2:47" s="8" customFormat="1" ht="19.899999999999999" customHeight="1">
      <c r="B58" s="150"/>
      <c r="C58" s="151"/>
      <c r="D58" s="152" t="s">
        <v>105</v>
      </c>
      <c r="E58" s="153"/>
      <c r="F58" s="153"/>
      <c r="G58" s="153"/>
      <c r="H58" s="153"/>
      <c r="I58" s="154"/>
      <c r="J58" s="155">
        <f>J122</f>
        <v>0</v>
      </c>
      <c r="K58" s="156"/>
    </row>
    <row r="59" spans="2:47" s="8" customFormat="1" ht="19.899999999999999" customHeight="1">
      <c r="B59" s="150"/>
      <c r="C59" s="151"/>
      <c r="D59" s="152" t="s">
        <v>106</v>
      </c>
      <c r="E59" s="153"/>
      <c r="F59" s="153"/>
      <c r="G59" s="153"/>
      <c r="H59" s="153"/>
      <c r="I59" s="154"/>
      <c r="J59" s="155">
        <f>J133</f>
        <v>0</v>
      </c>
      <c r="K59" s="156"/>
    </row>
    <row r="60" spans="2:47" s="8" customFormat="1" ht="19.899999999999999" customHeight="1">
      <c r="B60" s="150"/>
      <c r="C60" s="151"/>
      <c r="D60" s="152" t="s">
        <v>107</v>
      </c>
      <c r="E60" s="153"/>
      <c r="F60" s="153"/>
      <c r="G60" s="153"/>
      <c r="H60" s="153"/>
      <c r="I60" s="154"/>
      <c r="J60" s="155">
        <f>J143</f>
        <v>0</v>
      </c>
      <c r="K60" s="156"/>
    </row>
    <row r="61" spans="2:47" s="8" customFormat="1" ht="19.899999999999999" customHeight="1">
      <c r="B61" s="150"/>
      <c r="C61" s="151"/>
      <c r="D61" s="152" t="s">
        <v>108</v>
      </c>
      <c r="E61" s="153"/>
      <c r="F61" s="153"/>
      <c r="G61" s="153"/>
      <c r="H61" s="153"/>
      <c r="I61" s="154"/>
      <c r="J61" s="155">
        <f>J146</f>
        <v>0</v>
      </c>
      <c r="K61" s="156"/>
    </row>
    <row r="62" spans="2:47" s="7" customFormat="1" ht="24.95" customHeight="1">
      <c r="B62" s="143"/>
      <c r="C62" s="144"/>
      <c r="D62" s="145" t="s">
        <v>109</v>
      </c>
      <c r="E62" s="146"/>
      <c r="F62" s="146"/>
      <c r="G62" s="146"/>
      <c r="H62" s="146"/>
      <c r="I62" s="147"/>
      <c r="J62" s="148">
        <f>J151</f>
        <v>0</v>
      </c>
      <c r="K62" s="149"/>
    </row>
    <row r="63" spans="2:47" s="8" customFormat="1" ht="19.899999999999999" customHeight="1">
      <c r="B63" s="150"/>
      <c r="C63" s="151"/>
      <c r="D63" s="152" t="s">
        <v>110</v>
      </c>
      <c r="E63" s="153"/>
      <c r="F63" s="153"/>
      <c r="G63" s="153"/>
      <c r="H63" s="153"/>
      <c r="I63" s="154"/>
      <c r="J63" s="155">
        <f>J152</f>
        <v>0</v>
      </c>
      <c r="K63" s="156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1"/>
      <c r="J64" s="40"/>
      <c r="K64" s="43"/>
    </row>
    <row r="65" spans="2:20" s="1" customFormat="1" ht="6.95" customHeight="1">
      <c r="B65" s="54"/>
      <c r="C65" s="55"/>
      <c r="D65" s="55"/>
      <c r="E65" s="55"/>
      <c r="F65" s="55"/>
      <c r="G65" s="55"/>
      <c r="H65" s="55"/>
      <c r="I65" s="133"/>
      <c r="J65" s="55"/>
      <c r="K65" s="56"/>
    </row>
    <row r="69" spans="2:20" s="1" customFormat="1" ht="6.95" customHeight="1">
      <c r="B69" s="57"/>
      <c r="C69" s="58"/>
      <c r="D69" s="58"/>
      <c r="E69" s="58"/>
      <c r="F69" s="58"/>
      <c r="G69" s="58"/>
      <c r="H69" s="58"/>
      <c r="I69" s="136"/>
      <c r="J69" s="58"/>
      <c r="K69" s="58"/>
      <c r="L69" s="59"/>
    </row>
    <row r="70" spans="2:20" s="1" customFormat="1" ht="36.950000000000003" customHeight="1">
      <c r="B70" s="39"/>
      <c r="C70" s="60" t="s">
        <v>111</v>
      </c>
      <c r="D70" s="61"/>
      <c r="E70" s="61"/>
      <c r="F70" s="61"/>
      <c r="G70" s="61"/>
      <c r="H70" s="61"/>
      <c r="I70" s="157"/>
      <c r="J70" s="61"/>
      <c r="K70" s="61"/>
      <c r="L70" s="59"/>
    </row>
    <row r="71" spans="2:20" s="1" customFormat="1" ht="6.95" customHeight="1">
      <c r="B71" s="39"/>
      <c r="C71" s="61"/>
      <c r="D71" s="61"/>
      <c r="E71" s="61"/>
      <c r="F71" s="61"/>
      <c r="G71" s="61"/>
      <c r="H71" s="61"/>
      <c r="I71" s="157"/>
      <c r="J71" s="61"/>
      <c r="K71" s="61"/>
      <c r="L71" s="59"/>
    </row>
    <row r="72" spans="2:20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57"/>
      <c r="J72" s="61"/>
      <c r="K72" s="61"/>
      <c r="L72" s="59"/>
    </row>
    <row r="73" spans="2:20" s="1" customFormat="1" ht="17.25" customHeight="1">
      <c r="B73" s="39"/>
      <c r="C73" s="61"/>
      <c r="D73" s="61"/>
      <c r="E73" s="313" t="str">
        <f>E7</f>
        <v>Odstranění havarijního stavu Pomníku padlým 1. světové války ve Skoroticích</v>
      </c>
      <c r="F73" s="335"/>
      <c r="G73" s="335"/>
      <c r="H73" s="335"/>
      <c r="I73" s="157"/>
      <c r="J73" s="61"/>
      <c r="K73" s="61"/>
      <c r="L73" s="59"/>
    </row>
    <row r="74" spans="2:20" s="1" customFormat="1" ht="6.95" customHeight="1">
      <c r="B74" s="39"/>
      <c r="C74" s="61"/>
      <c r="D74" s="61"/>
      <c r="E74" s="61"/>
      <c r="F74" s="61"/>
      <c r="G74" s="61"/>
      <c r="H74" s="61"/>
      <c r="I74" s="157"/>
      <c r="J74" s="61"/>
      <c r="K74" s="61"/>
      <c r="L74" s="59"/>
    </row>
    <row r="75" spans="2:20" s="1" customFormat="1" ht="18" customHeight="1">
      <c r="B75" s="39"/>
      <c r="C75" s="63" t="s">
        <v>24</v>
      </c>
      <c r="D75" s="61"/>
      <c r="E75" s="61"/>
      <c r="F75" s="158" t="str">
        <f>F10</f>
        <v>Ústí nad Labem</v>
      </c>
      <c r="G75" s="61"/>
      <c r="H75" s="61"/>
      <c r="I75" s="159" t="s">
        <v>26</v>
      </c>
      <c r="J75" s="71" t="str">
        <f>IF(J10="","",J10)</f>
        <v>12. 12. 2018</v>
      </c>
      <c r="K75" s="61"/>
      <c r="L75" s="59"/>
    </row>
    <row r="76" spans="2:20" s="1" customFormat="1" ht="6.95" customHeight="1">
      <c r="B76" s="39"/>
      <c r="C76" s="61"/>
      <c r="D76" s="61"/>
      <c r="E76" s="61"/>
      <c r="F76" s="61"/>
      <c r="G76" s="61"/>
      <c r="H76" s="61"/>
      <c r="I76" s="157"/>
      <c r="J76" s="61"/>
      <c r="K76" s="61"/>
      <c r="L76" s="59"/>
    </row>
    <row r="77" spans="2:20" s="1" customFormat="1" ht="15">
      <c r="B77" s="39"/>
      <c r="C77" s="63" t="s">
        <v>32</v>
      </c>
      <c r="D77" s="61"/>
      <c r="E77" s="61"/>
      <c r="F77" s="158" t="str">
        <f>E13</f>
        <v>Statutární město Ústí nad Labem,Velká Hradební 8</v>
      </c>
      <c r="G77" s="61"/>
      <c r="H77" s="61"/>
      <c r="I77" s="159" t="s">
        <v>40</v>
      </c>
      <c r="J77" s="158" t="str">
        <f>E19</f>
        <v xml:space="preserve"> </v>
      </c>
      <c r="K77" s="61"/>
      <c r="L77" s="59"/>
    </row>
    <row r="78" spans="2:20" s="1" customFormat="1" ht="14.45" customHeight="1">
      <c r="B78" s="39"/>
      <c r="C78" s="63" t="s">
        <v>38</v>
      </c>
      <c r="D78" s="61"/>
      <c r="E78" s="61"/>
      <c r="F78" s="158" t="str">
        <f>IF(E16="","",E16)</f>
        <v/>
      </c>
      <c r="G78" s="61"/>
      <c r="H78" s="61"/>
      <c r="I78" s="157"/>
      <c r="J78" s="61"/>
      <c r="K78" s="61"/>
      <c r="L78" s="59"/>
    </row>
    <row r="79" spans="2:20" s="1" customFormat="1" ht="10.35" customHeight="1">
      <c r="B79" s="39"/>
      <c r="C79" s="61"/>
      <c r="D79" s="61"/>
      <c r="E79" s="61"/>
      <c r="F79" s="61"/>
      <c r="G79" s="61"/>
      <c r="H79" s="61"/>
      <c r="I79" s="157"/>
      <c r="J79" s="61"/>
      <c r="K79" s="61"/>
      <c r="L79" s="59"/>
    </row>
    <row r="80" spans="2:20" s="9" customFormat="1" ht="29.25" customHeight="1">
      <c r="B80" s="160"/>
      <c r="C80" s="161" t="s">
        <v>112</v>
      </c>
      <c r="D80" s="162" t="s">
        <v>67</v>
      </c>
      <c r="E80" s="162" t="s">
        <v>63</v>
      </c>
      <c r="F80" s="162" t="s">
        <v>113</v>
      </c>
      <c r="G80" s="162" t="s">
        <v>114</v>
      </c>
      <c r="H80" s="162" t="s">
        <v>115</v>
      </c>
      <c r="I80" s="163" t="s">
        <v>116</v>
      </c>
      <c r="J80" s="162" t="s">
        <v>97</v>
      </c>
      <c r="K80" s="164" t="s">
        <v>117</v>
      </c>
      <c r="L80" s="165"/>
      <c r="M80" s="79" t="s">
        <v>118</v>
      </c>
      <c r="N80" s="80" t="s">
        <v>52</v>
      </c>
      <c r="O80" s="80" t="s">
        <v>119</v>
      </c>
      <c r="P80" s="80" t="s">
        <v>120</v>
      </c>
      <c r="Q80" s="80" t="s">
        <v>121</v>
      </c>
      <c r="R80" s="80" t="s">
        <v>122</v>
      </c>
      <c r="S80" s="80" t="s">
        <v>123</v>
      </c>
      <c r="T80" s="81" t="s">
        <v>124</v>
      </c>
    </row>
    <row r="81" spans="2:65" s="1" customFormat="1" ht="29.25" customHeight="1">
      <c r="B81" s="39"/>
      <c r="C81" s="85" t="s">
        <v>98</v>
      </c>
      <c r="D81" s="61"/>
      <c r="E81" s="61"/>
      <c r="F81" s="61"/>
      <c r="G81" s="61"/>
      <c r="H81" s="61"/>
      <c r="I81" s="157"/>
      <c r="J81" s="166">
        <f>BK81</f>
        <v>0</v>
      </c>
      <c r="K81" s="61"/>
      <c r="L81" s="59"/>
      <c r="M81" s="82"/>
      <c r="N81" s="83"/>
      <c r="O81" s="83"/>
      <c r="P81" s="167">
        <f>P82+P151</f>
        <v>0</v>
      </c>
      <c r="Q81" s="83"/>
      <c r="R81" s="167">
        <f>R82+R151</f>
        <v>31.491247000000001</v>
      </c>
      <c r="S81" s="83"/>
      <c r="T81" s="168">
        <f>T82+T151</f>
        <v>20.54</v>
      </c>
      <c r="AT81" s="21" t="s">
        <v>81</v>
      </c>
      <c r="AU81" s="21" t="s">
        <v>99</v>
      </c>
      <c r="BK81" s="169">
        <f>BK82+BK151</f>
        <v>0</v>
      </c>
    </row>
    <row r="82" spans="2:65" s="10" customFormat="1" ht="37.35" customHeight="1">
      <c r="B82" s="170"/>
      <c r="C82" s="171"/>
      <c r="D82" s="172" t="s">
        <v>81</v>
      </c>
      <c r="E82" s="173" t="s">
        <v>125</v>
      </c>
      <c r="F82" s="173" t="s">
        <v>126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P83+P100+P114+P118+P122+P133+P143+P146</f>
        <v>0</v>
      </c>
      <c r="Q82" s="178"/>
      <c r="R82" s="179">
        <f>R83+R100+R114+R118+R122+R133+R143+R146</f>
        <v>31.491247000000001</v>
      </c>
      <c r="S82" s="178"/>
      <c r="T82" s="180">
        <f>T83+T100+T114+T118+T122+T133+T143+T146</f>
        <v>20.54</v>
      </c>
      <c r="AR82" s="181" t="s">
        <v>44</v>
      </c>
      <c r="AT82" s="182" t="s">
        <v>81</v>
      </c>
      <c r="AU82" s="182" t="s">
        <v>82</v>
      </c>
      <c r="AY82" s="181" t="s">
        <v>127</v>
      </c>
      <c r="BK82" s="183">
        <f>BK83+BK100+BK114+BK118+BK122+BK133+BK143+BK146</f>
        <v>0</v>
      </c>
    </row>
    <row r="83" spans="2:65" s="10" customFormat="1" ht="19.899999999999999" customHeight="1">
      <c r="B83" s="170"/>
      <c r="C83" s="171"/>
      <c r="D83" s="172" t="s">
        <v>81</v>
      </c>
      <c r="E83" s="184" t="s">
        <v>44</v>
      </c>
      <c r="F83" s="184" t="s">
        <v>128</v>
      </c>
      <c r="G83" s="171"/>
      <c r="H83" s="171"/>
      <c r="I83" s="174"/>
      <c r="J83" s="185">
        <f>BK83</f>
        <v>0</v>
      </c>
      <c r="K83" s="171"/>
      <c r="L83" s="176"/>
      <c r="M83" s="177"/>
      <c r="N83" s="178"/>
      <c r="O83" s="178"/>
      <c r="P83" s="179">
        <f>SUM(P84:P99)</f>
        <v>0</v>
      </c>
      <c r="Q83" s="178"/>
      <c r="R83" s="179">
        <f>SUM(R84:R99)</f>
        <v>3.2</v>
      </c>
      <c r="S83" s="178"/>
      <c r="T83" s="180">
        <f>SUM(T84:T99)</f>
        <v>0</v>
      </c>
      <c r="AR83" s="181" t="s">
        <v>44</v>
      </c>
      <c r="AT83" s="182" t="s">
        <v>81</v>
      </c>
      <c r="AU83" s="182" t="s">
        <v>44</v>
      </c>
      <c r="AY83" s="181" t="s">
        <v>127</v>
      </c>
      <c r="BK83" s="183">
        <f>SUM(BK84:BK99)</f>
        <v>0</v>
      </c>
    </row>
    <row r="84" spans="2:65" s="1" customFormat="1" ht="25.5" customHeight="1">
      <c r="B84" s="39"/>
      <c r="C84" s="186" t="s">
        <v>44</v>
      </c>
      <c r="D84" s="186" t="s">
        <v>129</v>
      </c>
      <c r="E84" s="187" t="s">
        <v>130</v>
      </c>
      <c r="F84" s="188" t="s">
        <v>131</v>
      </c>
      <c r="G84" s="189" t="s">
        <v>132</v>
      </c>
      <c r="H84" s="190">
        <v>60</v>
      </c>
      <c r="I84" s="191"/>
      <c r="J84" s="192">
        <f>ROUND(I84*H84,2)</f>
        <v>0</v>
      </c>
      <c r="K84" s="188" t="s">
        <v>133</v>
      </c>
      <c r="L84" s="59"/>
      <c r="M84" s="193" t="s">
        <v>41</v>
      </c>
      <c r="N84" s="194" t="s">
        <v>53</v>
      </c>
      <c r="O84" s="40"/>
      <c r="P84" s="195">
        <f>O84*H84</f>
        <v>0</v>
      </c>
      <c r="Q84" s="195">
        <v>0</v>
      </c>
      <c r="R84" s="195">
        <f>Q84*H84</f>
        <v>0</v>
      </c>
      <c r="S84" s="195">
        <v>0</v>
      </c>
      <c r="T84" s="196">
        <f>S84*H84</f>
        <v>0</v>
      </c>
      <c r="AR84" s="21" t="s">
        <v>134</v>
      </c>
      <c r="AT84" s="21" t="s">
        <v>129</v>
      </c>
      <c r="AU84" s="21" t="s">
        <v>93</v>
      </c>
      <c r="AY84" s="21" t="s">
        <v>127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21" t="s">
        <v>44</v>
      </c>
      <c r="BK84" s="197">
        <f>ROUND(I84*H84,2)</f>
        <v>0</v>
      </c>
      <c r="BL84" s="21" t="s">
        <v>134</v>
      </c>
      <c r="BM84" s="21" t="s">
        <v>135</v>
      </c>
    </row>
    <row r="85" spans="2:65" s="1" customFormat="1" ht="189">
      <c r="B85" s="39"/>
      <c r="C85" s="61"/>
      <c r="D85" s="198" t="s">
        <v>136</v>
      </c>
      <c r="E85" s="61"/>
      <c r="F85" s="199" t="s">
        <v>137</v>
      </c>
      <c r="G85" s="61"/>
      <c r="H85" s="61"/>
      <c r="I85" s="157"/>
      <c r="J85" s="61"/>
      <c r="K85" s="61"/>
      <c r="L85" s="59"/>
      <c r="M85" s="200"/>
      <c r="N85" s="40"/>
      <c r="O85" s="40"/>
      <c r="P85" s="40"/>
      <c r="Q85" s="40"/>
      <c r="R85" s="40"/>
      <c r="S85" s="40"/>
      <c r="T85" s="76"/>
      <c r="AT85" s="21" t="s">
        <v>136</v>
      </c>
      <c r="AU85" s="21" t="s">
        <v>93</v>
      </c>
    </row>
    <row r="86" spans="2:65" s="1" customFormat="1" ht="16.5" customHeight="1">
      <c r="B86" s="39"/>
      <c r="C86" s="186" t="s">
        <v>93</v>
      </c>
      <c r="D86" s="186" t="s">
        <v>129</v>
      </c>
      <c r="E86" s="187" t="s">
        <v>138</v>
      </c>
      <c r="F86" s="188" t="s">
        <v>139</v>
      </c>
      <c r="G86" s="189" t="s">
        <v>140</v>
      </c>
      <c r="H86" s="190">
        <v>3</v>
      </c>
      <c r="I86" s="191"/>
      <c r="J86" s="192">
        <f>ROUND(I86*H86,2)</f>
        <v>0</v>
      </c>
      <c r="K86" s="188" t="s">
        <v>133</v>
      </c>
      <c r="L86" s="59"/>
      <c r="M86" s="193" t="s">
        <v>41</v>
      </c>
      <c r="N86" s="194" t="s">
        <v>53</v>
      </c>
      <c r="O86" s="40"/>
      <c r="P86" s="195">
        <f>O86*H86</f>
        <v>0</v>
      </c>
      <c r="Q86" s="195">
        <v>0</v>
      </c>
      <c r="R86" s="195">
        <f>Q86*H86</f>
        <v>0</v>
      </c>
      <c r="S86" s="195">
        <v>0</v>
      </c>
      <c r="T86" s="196">
        <f>S86*H86</f>
        <v>0</v>
      </c>
      <c r="AR86" s="21" t="s">
        <v>134</v>
      </c>
      <c r="AT86" s="21" t="s">
        <v>129</v>
      </c>
      <c r="AU86" s="21" t="s">
        <v>93</v>
      </c>
      <c r="AY86" s="21" t="s">
        <v>127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21" t="s">
        <v>44</v>
      </c>
      <c r="BK86" s="197">
        <f>ROUND(I86*H86,2)</f>
        <v>0</v>
      </c>
      <c r="BL86" s="21" t="s">
        <v>134</v>
      </c>
      <c r="BM86" s="21" t="s">
        <v>141</v>
      </c>
    </row>
    <row r="87" spans="2:65" s="1" customFormat="1" ht="81">
      <c r="B87" s="39"/>
      <c r="C87" s="61"/>
      <c r="D87" s="198" t="s">
        <v>136</v>
      </c>
      <c r="E87" s="61"/>
      <c r="F87" s="199" t="s">
        <v>142</v>
      </c>
      <c r="G87" s="61"/>
      <c r="H87" s="61"/>
      <c r="I87" s="157"/>
      <c r="J87" s="61"/>
      <c r="K87" s="61"/>
      <c r="L87" s="59"/>
      <c r="M87" s="200"/>
      <c r="N87" s="40"/>
      <c r="O87" s="40"/>
      <c r="P87" s="40"/>
      <c r="Q87" s="40"/>
      <c r="R87" s="40"/>
      <c r="S87" s="40"/>
      <c r="T87" s="76"/>
      <c r="AT87" s="21" t="s">
        <v>136</v>
      </c>
      <c r="AU87" s="21" t="s">
        <v>93</v>
      </c>
    </row>
    <row r="88" spans="2:65" s="1" customFormat="1" ht="25.5" customHeight="1">
      <c r="B88" s="39"/>
      <c r="C88" s="186" t="s">
        <v>143</v>
      </c>
      <c r="D88" s="186" t="s">
        <v>129</v>
      </c>
      <c r="E88" s="187" t="s">
        <v>144</v>
      </c>
      <c r="F88" s="188" t="s">
        <v>145</v>
      </c>
      <c r="G88" s="189" t="s">
        <v>140</v>
      </c>
      <c r="H88" s="190">
        <v>8</v>
      </c>
      <c r="I88" s="191"/>
      <c r="J88" s="192">
        <f>ROUND(I88*H88,2)</f>
        <v>0</v>
      </c>
      <c r="K88" s="188" t="s">
        <v>133</v>
      </c>
      <c r="L88" s="59"/>
      <c r="M88" s="193" t="s">
        <v>41</v>
      </c>
      <c r="N88" s="194" t="s">
        <v>53</v>
      </c>
      <c r="O88" s="40"/>
      <c r="P88" s="195">
        <f>O88*H88</f>
        <v>0</v>
      </c>
      <c r="Q88" s="195">
        <v>0.4</v>
      </c>
      <c r="R88" s="195">
        <f>Q88*H88</f>
        <v>3.2</v>
      </c>
      <c r="S88" s="195">
        <v>0</v>
      </c>
      <c r="T88" s="196">
        <f>S88*H88</f>
        <v>0</v>
      </c>
      <c r="AR88" s="21" t="s">
        <v>134</v>
      </c>
      <c r="AT88" s="21" t="s">
        <v>129</v>
      </c>
      <c r="AU88" s="21" t="s">
        <v>93</v>
      </c>
      <c r="AY88" s="21" t="s">
        <v>127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1" t="s">
        <v>44</v>
      </c>
      <c r="BK88" s="197">
        <f>ROUND(I88*H88,2)</f>
        <v>0</v>
      </c>
      <c r="BL88" s="21" t="s">
        <v>134</v>
      </c>
      <c r="BM88" s="21" t="s">
        <v>146</v>
      </c>
    </row>
    <row r="89" spans="2:65" s="1" customFormat="1" ht="162">
      <c r="B89" s="39"/>
      <c r="C89" s="61"/>
      <c r="D89" s="198" t="s">
        <v>136</v>
      </c>
      <c r="E89" s="61"/>
      <c r="F89" s="199" t="s">
        <v>147</v>
      </c>
      <c r="G89" s="61"/>
      <c r="H89" s="61"/>
      <c r="I89" s="157"/>
      <c r="J89" s="61"/>
      <c r="K89" s="61"/>
      <c r="L89" s="59"/>
      <c r="M89" s="200"/>
      <c r="N89" s="40"/>
      <c r="O89" s="40"/>
      <c r="P89" s="40"/>
      <c r="Q89" s="40"/>
      <c r="R89" s="40"/>
      <c r="S89" s="40"/>
      <c r="T89" s="76"/>
      <c r="AT89" s="21" t="s">
        <v>136</v>
      </c>
      <c r="AU89" s="21" t="s">
        <v>93</v>
      </c>
    </row>
    <row r="90" spans="2:65" s="1" customFormat="1" ht="25.5" customHeight="1">
      <c r="B90" s="39"/>
      <c r="C90" s="186" t="s">
        <v>134</v>
      </c>
      <c r="D90" s="186" t="s">
        <v>129</v>
      </c>
      <c r="E90" s="187" t="s">
        <v>148</v>
      </c>
      <c r="F90" s="188" t="s">
        <v>149</v>
      </c>
      <c r="G90" s="189" t="s">
        <v>140</v>
      </c>
      <c r="H90" s="190">
        <v>8</v>
      </c>
      <c r="I90" s="191"/>
      <c r="J90" s="192">
        <f>ROUND(I90*H90,2)</f>
        <v>0</v>
      </c>
      <c r="K90" s="188" t="s">
        <v>133</v>
      </c>
      <c r="L90" s="59"/>
      <c r="M90" s="193" t="s">
        <v>41</v>
      </c>
      <c r="N90" s="194" t="s">
        <v>53</v>
      </c>
      <c r="O90" s="40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AR90" s="21" t="s">
        <v>134</v>
      </c>
      <c r="AT90" s="21" t="s">
        <v>129</v>
      </c>
      <c r="AU90" s="21" t="s">
        <v>93</v>
      </c>
      <c r="AY90" s="21" t="s">
        <v>127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21" t="s">
        <v>44</v>
      </c>
      <c r="BK90" s="197">
        <f>ROUND(I90*H90,2)</f>
        <v>0</v>
      </c>
      <c r="BL90" s="21" t="s">
        <v>134</v>
      </c>
      <c r="BM90" s="21" t="s">
        <v>150</v>
      </c>
    </row>
    <row r="91" spans="2:65" s="1" customFormat="1" ht="162">
      <c r="B91" s="39"/>
      <c r="C91" s="61"/>
      <c r="D91" s="198" t="s">
        <v>136</v>
      </c>
      <c r="E91" s="61"/>
      <c r="F91" s="199" t="s">
        <v>147</v>
      </c>
      <c r="G91" s="61"/>
      <c r="H91" s="61"/>
      <c r="I91" s="157"/>
      <c r="J91" s="61"/>
      <c r="K91" s="61"/>
      <c r="L91" s="59"/>
      <c r="M91" s="200"/>
      <c r="N91" s="40"/>
      <c r="O91" s="40"/>
      <c r="P91" s="40"/>
      <c r="Q91" s="40"/>
      <c r="R91" s="40"/>
      <c r="S91" s="40"/>
      <c r="T91" s="76"/>
      <c r="AT91" s="21" t="s">
        <v>136</v>
      </c>
      <c r="AU91" s="21" t="s">
        <v>93</v>
      </c>
    </row>
    <row r="92" spans="2:65" s="1" customFormat="1" ht="38.25" customHeight="1">
      <c r="B92" s="39"/>
      <c r="C92" s="186" t="s">
        <v>151</v>
      </c>
      <c r="D92" s="186" t="s">
        <v>129</v>
      </c>
      <c r="E92" s="187" t="s">
        <v>152</v>
      </c>
      <c r="F92" s="188" t="s">
        <v>153</v>
      </c>
      <c r="G92" s="189" t="s">
        <v>140</v>
      </c>
      <c r="H92" s="190">
        <v>8</v>
      </c>
      <c r="I92" s="191"/>
      <c r="J92" s="192">
        <f>ROUND(I92*H92,2)</f>
        <v>0</v>
      </c>
      <c r="K92" s="188" t="s">
        <v>133</v>
      </c>
      <c r="L92" s="59"/>
      <c r="M92" s="193" t="s">
        <v>41</v>
      </c>
      <c r="N92" s="194" t="s">
        <v>53</v>
      </c>
      <c r="O92" s="40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AR92" s="21" t="s">
        <v>134</v>
      </c>
      <c r="AT92" s="21" t="s">
        <v>129</v>
      </c>
      <c r="AU92" s="21" t="s">
        <v>93</v>
      </c>
      <c r="AY92" s="21" t="s">
        <v>127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1" t="s">
        <v>44</v>
      </c>
      <c r="BK92" s="197">
        <f>ROUND(I92*H92,2)</f>
        <v>0</v>
      </c>
      <c r="BL92" s="21" t="s">
        <v>134</v>
      </c>
      <c r="BM92" s="21" t="s">
        <v>154</v>
      </c>
    </row>
    <row r="93" spans="2:65" s="1" customFormat="1" ht="148.5">
      <c r="B93" s="39"/>
      <c r="C93" s="61"/>
      <c r="D93" s="198" t="s">
        <v>136</v>
      </c>
      <c r="E93" s="61"/>
      <c r="F93" s="199" t="s">
        <v>155</v>
      </c>
      <c r="G93" s="61"/>
      <c r="H93" s="61"/>
      <c r="I93" s="157"/>
      <c r="J93" s="61"/>
      <c r="K93" s="61"/>
      <c r="L93" s="59"/>
      <c r="M93" s="200"/>
      <c r="N93" s="40"/>
      <c r="O93" s="40"/>
      <c r="P93" s="40"/>
      <c r="Q93" s="40"/>
      <c r="R93" s="40"/>
      <c r="S93" s="40"/>
      <c r="T93" s="76"/>
      <c r="AT93" s="21" t="s">
        <v>136</v>
      </c>
      <c r="AU93" s="21" t="s">
        <v>93</v>
      </c>
    </row>
    <row r="94" spans="2:65" s="1" customFormat="1" ht="25.5" customHeight="1">
      <c r="B94" s="39"/>
      <c r="C94" s="186" t="s">
        <v>156</v>
      </c>
      <c r="D94" s="186" t="s">
        <v>129</v>
      </c>
      <c r="E94" s="187" t="s">
        <v>157</v>
      </c>
      <c r="F94" s="188" t="s">
        <v>158</v>
      </c>
      <c r="G94" s="189" t="s">
        <v>140</v>
      </c>
      <c r="H94" s="190">
        <v>8</v>
      </c>
      <c r="I94" s="191"/>
      <c r="J94" s="192">
        <f>ROUND(I94*H94,2)</f>
        <v>0</v>
      </c>
      <c r="K94" s="188" t="s">
        <v>133</v>
      </c>
      <c r="L94" s="59"/>
      <c r="M94" s="193" t="s">
        <v>41</v>
      </c>
      <c r="N94" s="194" t="s">
        <v>53</v>
      </c>
      <c r="O94" s="40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21" t="s">
        <v>134</v>
      </c>
      <c r="AT94" s="21" t="s">
        <v>129</v>
      </c>
      <c r="AU94" s="21" t="s">
        <v>93</v>
      </c>
      <c r="AY94" s="21" t="s">
        <v>127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1" t="s">
        <v>44</v>
      </c>
      <c r="BK94" s="197">
        <f>ROUND(I94*H94,2)</f>
        <v>0</v>
      </c>
      <c r="BL94" s="21" t="s">
        <v>134</v>
      </c>
      <c r="BM94" s="21" t="s">
        <v>159</v>
      </c>
    </row>
    <row r="95" spans="2:65" s="1" customFormat="1" ht="67.5">
      <c r="B95" s="39"/>
      <c r="C95" s="61"/>
      <c r="D95" s="198" t="s">
        <v>136</v>
      </c>
      <c r="E95" s="61"/>
      <c r="F95" s="199" t="s">
        <v>160</v>
      </c>
      <c r="G95" s="61"/>
      <c r="H95" s="61"/>
      <c r="I95" s="157"/>
      <c r="J95" s="61"/>
      <c r="K95" s="61"/>
      <c r="L95" s="59"/>
      <c r="M95" s="200"/>
      <c r="N95" s="40"/>
      <c r="O95" s="40"/>
      <c r="P95" s="40"/>
      <c r="Q95" s="40"/>
      <c r="R95" s="40"/>
      <c r="S95" s="40"/>
      <c r="T95" s="76"/>
      <c r="AT95" s="21" t="s">
        <v>136</v>
      </c>
      <c r="AU95" s="21" t="s">
        <v>93</v>
      </c>
    </row>
    <row r="96" spans="2:65" s="1" customFormat="1" ht="25.5" customHeight="1">
      <c r="B96" s="39"/>
      <c r="C96" s="186" t="s">
        <v>161</v>
      </c>
      <c r="D96" s="186" t="s">
        <v>129</v>
      </c>
      <c r="E96" s="187" t="s">
        <v>162</v>
      </c>
      <c r="F96" s="188" t="s">
        <v>163</v>
      </c>
      <c r="G96" s="189" t="s">
        <v>140</v>
      </c>
      <c r="H96" s="190">
        <v>8</v>
      </c>
      <c r="I96" s="191"/>
      <c r="J96" s="192">
        <f>ROUND(I96*H96,2)</f>
        <v>0</v>
      </c>
      <c r="K96" s="188" t="s">
        <v>133</v>
      </c>
      <c r="L96" s="59"/>
      <c r="M96" s="193" t="s">
        <v>41</v>
      </c>
      <c r="N96" s="194" t="s">
        <v>53</v>
      </c>
      <c r="O96" s="40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1" t="s">
        <v>134</v>
      </c>
      <c r="AT96" s="21" t="s">
        <v>129</v>
      </c>
      <c r="AU96" s="21" t="s">
        <v>93</v>
      </c>
      <c r="AY96" s="21" t="s">
        <v>127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1" t="s">
        <v>44</v>
      </c>
      <c r="BK96" s="197">
        <f>ROUND(I96*H96,2)</f>
        <v>0</v>
      </c>
      <c r="BL96" s="21" t="s">
        <v>134</v>
      </c>
      <c r="BM96" s="21" t="s">
        <v>164</v>
      </c>
    </row>
    <row r="97" spans="2:65" s="1" customFormat="1" ht="67.5">
      <c r="B97" s="39"/>
      <c r="C97" s="61"/>
      <c r="D97" s="198" t="s">
        <v>136</v>
      </c>
      <c r="E97" s="61"/>
      <c r="F97" s="199" t="s">
        <v>160</v>
      </c>
      <c r="G97" s="61"/>
      <c r="H97" s="61"/>
      <c r="I97" s="157"/>
      <c r="J97" s="61"/>
      <c r="K97" s="61"/>
      <c r="L97" s="59"/>
      <c r="M97" s="200"/>
      <c r="N97" s="40"/>
      <c r="O97" s="40"/>
      <c r="P97" s="40"/>
      <c r="Q97" s="40"/>
      <c r="R97" s="40"/>
      <c r="S97" s="40"/>
      <c r="T97" s="76"/>
      <c r="AT97" s="21" t="s">
        <v>136</v>
      </c>
      <c r="AU97" s="21" t="s">
        <v>93</v>
      </c>
    </row>
    <row r="98" spans="2:65" s="1" customFormat="1" ht="38.25" customHeight="1">
      <c r="B98" s="39"/>
      <c r="C98" s="186" t="s">
        <v>165</v>
      </c>
      <c r="D98" s="186" t="s">
        <v>129</v>
      </c>
      <c r="E98" s="187" t="s">
        <v>166</v>
      </c>
      <c r="F98" s="188" t="s">
        <v>167</v>
      </c>
      <c r="G98" s="189" t="s">
        <v>140</v>
      </c>
      <c r="H98" s="190">
        <v>2</v>
      </c>
      <c r="I98" s="191"/>
      <c r="J98" s="192">
        <f>ROUND(I98*H98,2)</f>
        <v>0</v>
      </c>
      <c r="K98" s="188" t="s">
        <v>41</v>
      </c>
      <c r="L98" s="59"/>
      <c r="M98" s="193" t="s">
        <v>41</v>
      </c>
      <c r="N98" s="194" t="s">
        <v>53</v>
      </c>
      <c r="O98" s="40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1" t="s">
        <v>134</v>
      </c>
      <c r="AT98" s="21" t="s">
        <v>129</v>
      </c>
      <c r="AU98" s="21" t="s">
        <v>93</v>
      </c>
      <c r="AY98" s="21" t="s">
        <v>127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1" t="s">
        <v>44</v>
      </c>
      <c r="BK98" s="197">
        <f>ROUND(I98*H98,2)</f>
        <v>0</v>
      </c>
      <c r="BL98" s="21" t="s">
        <v>134</v>
      </c>
      <c r="BM98" s="21" t="s">
        <v>168</v>
      </c>
    </row>
    <row r="99" spans="2:65" s="1" customFormat="1" ht="27">
      <c r="B99" s="39"/>
      <c r="C99" s="61"/>
      <c r="D99" s="198" t="s">
        <v>169</v>
      </c>
      <c r="E99" s="61"/>
      <c r="F99" s="199" t="s">
        <v>170</v>
      </c>
      <c r="G99" s="61"/>
      <c r="H99" s="61"/>
      <c r="I99" s="157"/>
      <c r="J99" s="61"/>
      <c r="K99" s="61"/>
      <c r="L99" s="59"/>
      <c r="M99" s="200"/>
      <c r="N99" s="40"/>
      <c r="O99" s="40"/>
      <c r="P99" s="40"/>
      <c r="Q99" s="40"/>
      <c r="R99" s="40"/>
      <c r="S99" s="40"/>
      <c r="T99" s="76"/>
      <c r="AT99" s="21" t="s">
        <v>169</v>
      </c>
      <c r="AU99" s="21" t="s">
        <v>93</v>
      </c>
    </row>
    <row r="100" spans="2:65" s="10" customFormat="1" ht="29.85" customHeight="1">
      <c r="B100" s="170"/>
      <c r="C100" s="171"/>
      <c r="D100" s="172" t="s">
        <v>81</v>
      </c>
      <c r="E100" s="184" t="s">
        <v>143</v>
      </c>
      <c r="F100" s="184" t="s">
        <v>171</v>
      </c>
      <c r="G100" s="171"/>
      <c r="H100" s="171"/>
      <c r="I100" s="174"/>
      <c r="J100" s="185">
        <f>BK100</f>
        <v>0</v>
      </c>
      <c r="K100" s="171"/>
      <c r="L100" s="176"/>
      <c r="M100" s="177"/>
      <c r="N100" s="178"/>
      <c r="O100" s="178"/>
      <c r="P100" s="179">
        <f>SUM(P101:P113)</f>
        <v>0</v>
      </c>
      <c r="Q100" s="178"/>
      <c r="R100" s="179">
        <f>SUM(R101:R113)</f>
        <v>11.130592999999999</v>
      </c>
      <c r="S100" s="178"/>
      <c r="T100" s="180">
        <f>SUM(T101:T113)</f>
        <v>0</v>
      </c>
      <c r="AR100" s="181" t="s">
        <v>44</v>
      </c>
      <c r="AT100" s="182" t="s">
        <v>81</v>
      </c>
      <c r="AU100" s="182" t="s">
        <v>44</v>
      </c>
      <c r="AY100" s="181" t="s">
        <v>127</v>
      </c>
      <c r="BK100" s="183">
        <f>SUM(BK101:BK113)</f>
        <v>0</v>
      </c>
    </row>
    <row r="101" spans="2:65" s="1" customFormat="1" ht="25.5" customHeight="1">
      <c r="B101" s="39"/>
      <c r="C101" s="186" t="s">
        <v>172</v>
      </c>
      <c r="D101" s="186" t="s">
        <v>129</v>
      </c>
      <c r="E101" s="187" t="s">
        <v>173</v>
      </c>
      <c r="F101" s="188" t="s">
        <v>174</v>
      </c>
      <c r="G101" s="189" t="s">
        <v>132</v>
      </c>
      <c r="H101" s="190">
        <v>7</v>
      </c>
      <c r="I101" s="191"/>
      <c r="J101" s="192">
        <f>ROUND(I101*H101,2)</f>
        <v>0</v>
      </c>
      <c r="K101" s="188" t="s">
        <v>41</v>
      </c>
      <c r="L101" s="59"/>
      <c r="M101" s="193" t="s">
        <v>41</v>
      </c>
      <c r="N101" s="194" t="s">
        <v>53</v>
      </c>
      <c r="O101" s="40"/>
      <c r="P101" s="195">
        <f>O101*H101</f>
        <v>0</v>
      </c>
      <c r="Q101" s="195">
        <v>4.8840000000000001E-2</v>
      </c>
      <c r="R101" s="195">
        <f>Q101*H101</f>
        <v>0.34188000000000002</v>
      </c>
      <c r="S101" s="195">
        <v>0</v>
      </c>
      <c r="T101" s="196">
        <f>S101*H101</f>
        <v>0</v>
      </c>
      <c r="AR101" s="21" t="s">
        <v>134</v>
      </c>
      <c r="AT101" s="21" t="s">
        <v>129</v>
      </c>
      <c r="AU101" s="21" t="s">
        <v>93</v>
      </c>
      <c r="AY101" s="21" t="s">
        <v>127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1" t="s">
        <v>44</v>
      </c>
      <c r="BK101" s="197">
        <f>ROUND(I101*H101,2)</f>
        <v>0</v>
      </c>
      <c r="BL101" s="21" t="s">
        <v>134</v>
      </c>
      <c r="BM101" s="21" t="s">
        <v>175</v>
      </c>
    </row>
    <row r="102" spans="2:65" s="1" customFormat="1" ht="76.5" customHeight="1">
      <c r="B102" s="39"/>
      <c r="C102" s="186" t="s">
        <v>176</v>
      </c>
      <c r="D102" s="186" t="s">
        <v>129</v>
      </c>
      <c r="E102" s="187" t="s">
        <v>177</v>
      </c>
      <c r="F102" s="188" t="s">
        <v>178</v>
      </c>
      <c r="G102" s="189" t="s">
        <v>140</v>
      </c>
      <c r="H102" s="190">
        <v>2</v>
      </c>
      <c r="I102" s="191"/>
      <c r="J102" s="192">
        <f>ROUND(I102*H102,2)</f>
        <v>0</v>
      </c>
      <c r="K102" s="188" t="s">
        <v>133</v>
      </c>
      <c r="L102" s="59"/>
      <c r="M102" s="193" t="s">
        <v>41</v>
      </c>
      <c r="N102" s="194" t="s">
        <v>53</v>
      </c>
      <c r="O102" s="40"/>
      <c r="P102" s="195">
        <f>O102*H102</f>
        <v>0</v>
      </c>
      <c r="Q102" s="195">
        <v>3.0999400000000001</v>
      </c>
      <c r="R102" s="195">
        <f>Q102*H102</f>
        <v>6.1998800000000003</v>
      </c>
      <c r="S102" s="195">
        <v>0</v>
      </c>
      <c r="T102" s="196">
        <f>S102*H102</f>
        <v>0</v>
      </c>
      <c r="AR102" s="21" t="s">
        <v>134</v>
      </c>
      <c r="AT102" s="21" t="s">
        <v>129</v>
      </c>
      <c r="AU102" s="21" t="s">
        <v>93</v>
      </c>
      <c r="AY102" s="21" t="s">
        <v>127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1" t="s">
        <v>44</v>
      </c>
      <c r="BK102" s="197">
        <f>ROUND(I102*H102,2)</f>
        <v>0</v>
      </c>
      <c r="BL102" s="21" t="s">
        <v>134</v>
      </c>
      <c r="BM102" s="21" t="s">
        <v>179</v>
      </c>
    </row>
    <row r="103" spans="2:65" s="1" customFormat="1" ht="108">
      <c r="B103" s="39"/>
      <c r="C103" s="61"/>
      <c r="D103" s="198" t="s">
        <v>136</v>
      </c>
      <c r="E103" s="61"/>
      <c r="F103" s="199" t="s">
        <v>180</v>
      </c>
      <c r="G103" s="61"/>
      <c r="H103" s="61"/>
      <c r="I103" s="157"/>
      <c r="J103" s="61"/>
      <c r="K103" s="61"/>
      <c r="L103" s="59"/>
      <c r="M103" s="200"/>
      <c r="N103" s="40"/>
      <c r="O103" s="40"/>
      <c r="P103" s="40"/>
      <c r="Q103" s="40"/>
      <c r="R103" s="40"/>
      <c r="S103" s="40"/>
      <c r="T103" s="76"/>
      <c r="AT103" s="21" t="s">
        <v>136</v>
      </c>
      <c r="AU103" s="21" t="s">
        <v>93</v>
      </c>
    </row>
    <row r="104" spans="2:65" s="1" customFormat="1" ht="38.25" customHeight="1">
      <c r="B104" s="39"/>
      <c r="C104" s="186" t="s">
        <v>181</v>
      </c>
      <c r="D104" s="186" t="s">
        <v>129</v>
      </c>
      <c r="E104" s="187" t="s">
        <v>182</v>
      </c>
      <c r="F104" s="188" t="s">
        <v>183</v>
      </c>
      <c r="G104" s="189" t="s">
        <v>140</v>
      </c>
      <c r="H104" s="190">
        <v>6</v>
      </c>
      <c r="I104" s="191"/>
      <c r="J104" s="192">
        <f>ROUND(I104*H104,2)</f>
        <v>0</v>
      </c>
      <c r="K104" s="188" t="s">
        <v>133</v>
      </c>
      <c r="L104" s="59"/>
      <c r="M104" s="193" t="s">
        <v>41</v>
      </c>
      <c r="N104" s="194" t="s">
        <v>53</v>
      </c>
      <c r="O104" s="40"/>
      <c r="P104" s="195">
        <f>O104*H104</f>
        <v>0</v>
      </c>
      <c r="Q104" s="195">
        <v>0.71135999999999999</v>
      </c>
      <c r="R104" s="195">
        <f>Q104*H104</f>
        <v>4.26816</v>
      </c>
      <c r="S104" s="195">
        <v>0</v>
      </c>
      <c r="T104" s="196">
        <f>S104*H104</f>
        <v>0</v>
      </c>
      <c r="AR104" s="21" t="s">
        <v>134</v>
      </c>
      <c r="AT104" s="21" t="s">
        <v>129</v>
      </c>
      <c r="AU104" s="21" t="s">
        <v>93</v>
      </c>
      <c r="AY104" s="21" t="s">
        <v>127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1" t="s">
        <v>44</v>
      </c>
      <c r="BK104" s="197">
        <f>ROUND(I104*H104,2)</f>
        <v>0</v>
      </c>
      <c r="BL104" s="21" t="s">
        <v>134</v>
      </c>
      <c r="BM104" s="21" t="s">
        <v>184</v>
      </c>
    </row>
    <row r="105" spans="2:65" s="1" customFormat="1" ht="189">
      <c r="B105" s="39"/>
      <c r="C105" s="61"/>
      <c r="D105" s="198" t="s">
        <v>136</v>
      </c>
      <c r="E105" s="61"/>
      <c r="F105" s="199" t="s">
        <v>185</v>
      </c>
      <c r="G105" s="61"/>
      <c r="H105" s="61"/>
      <c r="I105" s="157"/>
      <c r="J105" s="61"/>
      <c r="K105" s="61"/>
      <c r="L105" s="59"/>
      <c r="M105" s="200"/>
      <c r="N105" s="40"/>
      <c r="O105" s="40"/>
      <c r="P105" s="40"/>
      <c r="Q105" s="40"/>
      <c r="R105" s="40"/>
      <c r="S105" s="40"/>
      <c r="T105" s="76"/>
      <c r="AT105" s="21" t="s">
        <v>136</v>
      </c>
      <c r="AU105" s="21" t="s">
        <v>93</v>
      </c>
    </row>
    <row r="106" spans="2:65" s="1" customFormat="1" ht="16.5" customHeight="1">
      <c r="B106" s="39"/>
      <c r="C106" s="186" t="s">
        <v>186</v>
      </c>
      <c r="D106" s="186" t="s">
        <v>129</v>
      </c>
      <c r="E106" s="187" t="s">
        <v>187</v>
      </c>
      <c r="F106" s="188" t="s">
        <v>188</v>
      </c>
      <c r="G106" s="189" t="s">
        <v>132</v>
      </c>
      <c r="H106" s="190">
        <v>4</v>
      </c>
      <c r="I106" s="191"/>
      <c r="J106" s="192">
        <f>ROUND(I106*H106,2)</f>
        <v>0</v>
      </c>
      <c r="K106" s="188" t="s">
        <v>133</v>
      </c>
      <c r="L106" s="59"/>
      <c r="M106" s="193" t="s">
        <v>41</v>
      </c>
      <c r="N106" s="194" t="s">
        <v>53</v>
      </c>
      <c r="O106" s="40"/>
      <c r="P106" s="195">
        <f>O106*H106</f>
        <v>0</v>
      </c>
      <c r="Q106" s="195">
        <v>2.3700000000000001E-3</v>
      </c>
      <c r="R106" s="195">
        <f>Q106*H106</f>
        <v>9.4800000000000006E-3</v>
      </c>
      <c r="S106" s="195">
        <v>0</v>
      </c>
      <c r="T106" s="196">
        <f>S106*H106</f>
        <v>0</v>
      </c>
      <c r="AR106" s="21" t="s">
        <v>134</v>
      </c>
      <c r="AT106" s="21" t="s">
        <v>129</v>
      </c>
      <c r="AU106" s="21" t="s">
        <v>93</v>
      </c>
      <c r="AY106" s="21" t="s">
        <v>127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1" t="s">
        <v>44</v>
      </c>
      <c r="BK106" s="197">
        <f>ROUND(I106*H106,2)</f>
        <v>0</v>
      </c>
      <c r="BL106" s="21" t="s">
        <v>134</v>
      </c>
      <c r="BM106" s="21" t="s">
        <v>189</v>
      </c>
    </row>
    <row r="107" spans="2:65" s="1" customFormat="1" ht="54">
      <c r="B107" s="39"/>
      <c r="C107" s="61"/>
      <c r="D107" s="198" t="s">
        <v>136</v>
      </c>
      <c r="E107" s="61"/>
      <c r="F107" s="199" t="s">
        <v>190</v>
      </c>
      <c r="G107" s="61"/>
      <c r="H107" s="61"/>
      <c r="I107" s="157"/>
      <c r="J107" s="61"/>
      <c r="K107" s="61"/>
      <c r="L107" s="59"/>
      <c r="M107" s="200"/>
      <c r="N107" s="40"/>
      <c r="O107" s="40"/>
      <c r="P107" s="40"/>
      <c r="Q107" s="40"/>
      <c r="R107" s="40"/>
      <c r="S107" s="40"/>
      <c r="T107" s="76"/>
      <c r="AT107" s="21" t="s">
        <v>136</v>
      </c>
      <c r="AU107" s="21" t="s">
        <v>93</v>
      </c>
    </row>
    <row r="108" spans="2:65" s="1" customFormat="1" ht="25.5" customHeight="1">
      <c r="B108" s="39"/>
      <c r="C108" s="186" t="s">
        <v>191</v>
      </c>
      <c r="D108" s="186" t="s">
        <v>129</v>
      </c>
      <c r="E108" s="187" t="s">
        <v>192</v>
      </c>
      <c r="F108" s="188" t="s">
        <v>193</v>
      </c>
      <c r="G108" s="189" t="s">
        <v>132</v>
      </c>
      <c r="H108" s="190">
        <v>4</v>
      </c>
      <c r="I108" s="191"/>
      <c r="J108" s="192">
        <f>ROUND(I108*H108,2)</f>
        <v>0</v>
      </c>
      <c r="K108" s="188" t="s">
        <v>133</v>
      </c>
      <c r="L108" s="59"/>
      <c r="M108" s="193" t="s">
        <v>41</v>
      </c>
      <c r="N108" s="194" t="s">
        <v>53</v>
      </c>
      <c r="O108" s="40"/>
      <c r="P108" s="195">
        <f>O108*H108</f>
        <v>0</v>
      </c>
      <c r="Q108" s="195">
        <v>0</v>
      </c>
      <c r="R108" s="195">
        <f>Q108*H108</f>
        <v>0</v>
      </c>
      <c r="S108" s="195">
        <v>0</v>
      </c>
      <c r="T108" s="196">
        <f>S108*H108</f>
        <v>0</v>
      </c>
      <c r="AR108" s="21" t="s">
        <v>134</v>
      </c>
      <c r="AT108" s="21" t="s">
        <v>129</v>
      </c>
      <c r="AU108" s="21" t="s">
        <v>93</v>
      </c>
      <c r="AY108" s="21" t="s">
        <v>127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21" t="s">
        <v>44</v>
      </c>
      <c r="BK108" s="197">
        <f>ROUND(I108*H108,2)</f>
        <v>0</v>
      </c>
      <c r="BL108" s="21" t="s">
        <v>134</v>
      </c>
      <c r="BM108" s="21" t="s">
        <v>194</v>
      </c>
    </row>
    <row r="109" spans="2:65" s="1" customFormat="1" ht="54">
      <c r="B109" s="39"/>
      <c r="C109" s="61"/>
      <c r="D109" s="198" t="s">
        <v>136</v>
      </c>
      <c r="E109" s="61"/>
      <c r="F109" s="199" t="s">
        <v>190</v>
      </c>
      <c r="G109" s="61"/>
      <c r="H109" s="61"/>
      <c r="I109" s="157"/>
      <c r="J109" s="61"/>
      <c r="K109" s="61"/>
      <c r="L109" s="59"/>
      <c r="M109" s="200"/>
      <c r="N109" s="40"/>
      <c r="O109" s="40"/>
      <c r="P109" s="40"/>
      <c r="Q109" s="40"/>
      <c r="R109" s="40"/>
      <c r="S109" s="40"/>
      <c r="T109" s="76"/>
      <c r="AT109" s="21" t="s">
        <v>136</v>
      </c>
      <c r="AU109" s="21" t="s">
        <v>93</v>
      </c>
    </row>
    <row r="110" spans="2:65" s="1" customFormat="1" ht="16.5" customHeight="1">
      <c r="B110" s="39"/>
      <c r="C110" s="186" t="s">
        <v>195</v>
      </c>
      <c r="D110" s="186" t="s">
        <v>129</v>
      </c>
      <c r="E110" s="187" t="s">
        <v>196</v>
      </c>
      <c r="F110" s="188" t="s">
        <v>197</v>
      </c>
      <c r="G110" s="189" t="s">
        <v>198</v>
      </c>
      <c r="H110" s="190">
        <v>0.2</v>
      </c>
      <c r="I110" s="191"/>
      <c r="J110" s="192">
        <f>ROUND(I110*H110,2)</f>
        <v>0</v>
      </c>
      <c r="K110" s="188" t="s">
        <v>133</v>
      </c>
      <c r="L110" s="59"/>
      <c r="M110" s="193" t="s">
        <v>41</v>
      </c>
      <c r="N110" s="194" t="s">
        <v>53</v>
      </c>
      <c r="O110" s="40"/>
      <c r="P110" s="195">
        <f>O110*H110</f>
        <v>0</v>
      </c>
      <c r="Q110" s="195">
        <v>1.0343100000000001</v>
      </c>
      <c r="R110" s="195">
        <f>Q110*H110</f>
        <v>0.20686200000000002</v>
      </c>
      <c r="S110" s="195">
        <v>0</v>
      </c>
      <c r="T110" s="196">
        <f>S110*H110</f>
        <v>0</v>
      </c>
      <c r="AR110" s="21" t="s">
        <v>134</v>
      </c>
      <c r="AT110" s="21" t="s">
        <v>129</v>
      </c>
      <c r="AU110" s="21" t="s">
        <v>93</v>
      </c>
      <c r="AY110" s="21" t="s">
        <v>127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1" t="s">
        <v>44</v>
      </c>
      <c r="BK110" s="197">
        <f>ROUND(I110*H110,2)</f>
        <v>0</v>
      </c>
      <c r="BL110" s="21" t="s">
        <v>134</v>
      </c>
      <c r="BM110" s="21" t="s">
        <v>199</v>
      </c>
    </row>
    <row r="111" spans="2:65" s="1" customFormat="1" ht="40.5">
      <c r="B111" s="39"/>
      <c r="C111" s="61"/>
      <c r="D111" s="198" t="s">
        <v>136</v>
      </c>
      <c r="E111" s="61"/>
      <c r="F111" s="199" t="s">
        <v>200</v>
      </c>
      <c r="G111" s="61"/>
      <c r="H111" s="61"/>
      <c r="I111" s="157"/>
      <c r="J111" s="61"/>
      <c r="K111" s="61"/>
      <c r="L111" s="59"/>
      <c r="M111" s="200"/>
      <c r="N111" s="40"/>
      <c r="O111" s="40"/>
      <c r="P111" s="40"/>
      <c r="Q111" s="40"/>
      <c r="R111" s="40"/>
      <c r="S111" s="40"/>
      <c r="T111" s="76"/>
      <c r="AT111" s="21" t="s">
        <v>136</v>
      </c>
      <c r="AU111" s="21" t="s">
        <v>93</v>
      </c>
    </row>
    <row r="112" spans="2:65" s="1" customFormat="1" ht="25.5" customHeight="1">
      <c r="B112" s="39"/>
      <c r="C112" s="186" t="s">
        <v>10</v>
      </c>
      <c r="D112" s="186" t="s">
        <v>129</v>
      </c>
      <c r="E112" s="187" t="s">
        <v>201</v>
      </c>
      <c r="F112" s="188" t="s">
        <v>202</v>
      </c>
      <c r="G112" s="189" t="s">
        <v>198</v>
      </c>
      <c r="H112" s="190">
        <v>0.1</v>
      </c>
      <c r="I112" s="191"/>
      <c r="J112" s="192">
        <f>ROUND(I112*H112,2)</f>
        <v>0</v>
      </c>
      <c r="K112" s="188" t="s">
        <v>133</v>
      </c>
      <c r="L112" s="59"/>
      <c r="M112" s="193" t="s">
        <v>41</v>
      </c>
      <c r="N112" s="194" t="s">
        <v>53</v>
      </c>
      <c r="O112" s="40"/>
      <c r="P112" s="195">
        <f>O112*H112</f>
        <v>0</v>
      </c>
      <c r="Q112" s="195">
        <v>1.04331</v>
      </c>
      <c r="R112" s="195">
        <f>Q112*H112</f>
        <v>0.10433100000000001</v>
      </c>
      <c r="S112" s="195">
        <v>0</v>
      </c>
      <c r="T112" s="196">
        <f>S112*H112</f>
        <v>0</v>
      </c>
      <c r="AR112" s="21" t="s">
        <v>134</v>
      </c>
      <c r="AT112" s="21" t="s">
        <v>129</v>
      </c>
      <c r="AU112" s="21" t="s">
        <v>93</v>
      </c>
      <c r="AY112" s="21" t="s">
        <v>127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21" t="s">
        <v>44</v>
      </c>
      <c r="BK112" s="197">
        <f>ROUND(I112*H112,2)</f>
        <v>0</v>
      </c>
      <c r="BL112" s="21" t="s">
        <v>134</v>
      </c>
      <c r="BM112" s="21" t="s">
        <v>203</v>
      </c>
    </row>
    <row r="113" spans="2:65" s="1" customFormat="1" ht="40.5">
      <c r="B113" s="39"/>
      <c r="C113" s="61"/>
      <c r="D113" s="198" t="s">
        <v>136</v>
      </c>
      <c r="E113" s="61"/>
      <c r="F113" s="199" t="s">
        <v>200</v>
      </c>
      <c r="G113" s="61"/>
      <c r="H113" s="61"/>
      <c r="I113" s="157"/>
      <c r="J113" s="61"/>
      <c r="K113" s="61"/>
      <c r="L113" s="59"/>
      <c r="M113" s="200"/>
      <c r="N113" s="40"/>
      <c r="O113" s="40"/>
      <c r="P113" s="40"/>
      <c r="Q113" s="40"/>
      <c r="R113" s="40"/>
      <c r="S113" s="40"/>
      <c r="T113" s="76"/>
      <c r="AT113" s="21" t="s">
        <v>136</v>
      </c>
      <c r="AU113" s="21" t="s">
        <v>93</v>
      </c>
    </row>
    <row r="114" spans="2:65" s="10" customFormat="1" ht="29.85" customHeight="1">
      <c r="B114" s="170"/>
      <c r="C114" s="171"/>
      <c r="D114" s="172" t="s">
        <v>81</v>
      </c>
      <c r="E114" s="184" t="s">
        <v>134</v>
      </c>
      <c r="F114" s="184" t="s">
        <v>204</v>
      </c>
      <c r="G114" s="171"/>
      <c r="H114" s="171"/>
      <c r="I114" s="174"/>
      <c r="J114" s="185">
        <f>BK114</f>
        <v>0</v>
      </c>
      <c r="K114" s="171"/>
      <c r="L114" s="176"/>
      <c r="M114" s="177"/>
      <c r="N114" s="178"/>
      <c r="O114" s="178"/>
      <c r="P114" s="179">
        <f>SUM(P115:P117)</f>
        <v>0</v>
      </c>
      <c r="Q114" s="178"/>
      <c r="R114" s="179">
        <f>SUM(R115:R117)</f>
        <v>7.345320000000001</v>
      </c>
      <c r="S114" s="178"/>
      <c r="T114" s="180">
        <f>SUM(T115:T117)</f>
        <v>0</v>
      </c>
      <c r="AR114" s="181" t="s">
        <v>44</v>
      </c>
      <c r="AT114" s="182" t="s">
        <v>81</v>
      </c>
      <c r="AU114" s="182" t="s">
        <v>44</v>
      </c>
      <c r="AY114" s="181" t="s">
        <v>127</v>
      </c>
      <c r="BK114" s="183">
        <f>SUM(BK115:BK117)</f>
        <v>0</v>
      </c>
    </row>
    <row r="115" spans="2:65" s="1" customFormat="1" ht="16.5" customHeight="1">
      <c r="B115" s="39"/>
      <c r="C115" s="186" t="s">
        <v>205</v>
      </c>
      <c r="D115" s="186" t="s">
        <v>129</v>
      </c>
      <c r="E115" s="187" t="s">
        <v>206</v>
      </c>
      <c r="F115" s="188" t="s">
        <v>207</v>
      </c>
      <c r="G115" s="189" t="s">
        <v>208</v>
      </c>
      <c r="H115" s="190">
        <v>10</v>
      </c>
      <c r="I115" s="191"/>
      <c r="J115" s="192">
        <f>ROUND(I115*H115,2)</f>
        <v>0</v>
      </c>
      <c r="K115" s="188" t="s">
        <v>41</v>
      </c>
      <c r="L115" s="59"/>
      <c r="M115" s="193" t="s">
        <v>41</v>
      </c>
      <c r="N115" s="194" t="s">
        <v>53</v>
      </c>
      <c r="O115" s="40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AR115" s="21" t="s">
        <v>134</v>
      </c>
      <c r="AT115" s="21" t="s">
        <v>129</v>
      </c>
      <c r="AU115" s="21" t="s">
        <v>93</v>
      </c>
      <c r="AY115" s="21" t="s">
        <v>127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1" t="s">
        <v>44</v>
      </c>
      <c r="BK115" s="197">
        <f>ROUND(I115*H115,2)</f>
        <v>0</v>
      </c>
      <c r="BL115" s="21" t="s">
        <v>134</v>
      </c>
      <c r="BM115" s="21" t="s">
        <v>209</v>
      </c>
    </row>
    <row r="116" spans="2:65" s="1" customFormat="1" ht="38.25" customHeight="1">
      <c r="B116" s="39"/>
      <c r="C116" s="186" t="s">
        <v>210</v>
      </c>
      <c r="D116" s="186" t="s">
        <v>129</v>
      </c>
      <c r="E116" s="187" t="s">
        <v>211</v>
      </c>
      <c r="F116" s="188" t="s">
        <v>212</v>
      </c>
      <c r="G116" s="189" t="s">
        <v>208</v>
      </c>
      <c r="H116" s="190">
        <v>12</v>
      </c>
      <c r="I116" s="191"/>
      <c r="J116" s="192">
        <f>ROUND(I116*H116,2)</f>
        <v>0</v>
      </c>
      <c r="K116" s="188" t="s">
        <v>133</v>
      </c>
      <c r="L116" s="59"/>
      <c r="M116" s="193" t="s">
        <v>41</v>
      </c>
      <c r="N116" s="194" t="s">
        <v>53</v>
      </c>
      <c r="O116" s="40"/>
      <c r="P116" s="195">
        <f>O116*H116</f>
        <v>0</v>
      </c>
      <c r="Q116" s="195">
        <v>0.61211000000000004</v>
      </c>
      <c r="R116" s="195">
        <f>Q116*H116</f>
        <v>7.345320000000001</v>
      </c>
      <c r="S116" s="195">
        <v>0</v>
      </c>
      <c r="T116" s="196">
        <f>S116*H116</f>
        <v>0</v>
      </c>
      <c r="AR116" s="21" t="s">
        <v>134</v>
      </c>
      <c r="AT116" s="21" t="s">
        <v>129</v>
      </c>
      <c r="AU116" s="21" t="s">
        <v>93</v>
      </c>
      <c r="AY116" s="21" t="s">
        <v>127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1" t="s">
        <v>44</v>
      </c>
      <c r="BK116" s="197">
        <f>ROUND(I116*H116,2)</f>
        <v>0</v>
      </c>
      <c r="BL116" s="21" t="s">
        <v>134</v>
      </c>
      <c r="BM116" s="21" t="s">
        <v>213</v>
      </c>
    </row>
    <row r="117" spans="2:65" s="1" customFormat="1" ht="135">
      <c r="B117" s="39"/>
      <c r="C117" s="61"/>
      <c r="D117" s="198" t="s">
        <v>136</v>
      </c>
      <c r="E117" s="61"/>
      <c r="F117" s="199" t="s">
        <v>214</v>
      </c>
      <c r="G117" s="61"/>
      <c r="H117" s="61"/>
      <c r="I117" s="157"/>
      <c r="J117" s="61"/>
      <c r="K117" s="61"/>
      <c r="L117" s="59"/>
      <c r="M117" s="200"/>
      <c r="N117" s="40"/>
      <c r="O117" s="40"/>
      <c r="P117" s="40"/>
      <c r="Q117" s="40"/>
      <c r="R117" s="40"/>
      <c r="S117" s="40"/>
      <c r="T117" s="76"/>
      <c r="AT117" s="21" t="s">
        <v>136</v>
      </c>
      <c r="AU117" s="21" t="s">
        <v>93</v>
      </c>
    </row>
    <row r="118" spans="2:65" s="10" customFormat="1" ht="29.85" customHeight="1">
      <c r="B118" s="170"/>
      <c r="C118" s="171"/>
      <c r="D118" s="172" t="s">
        <v>81</v>
      </c>
      <c r="E118" s="184" t="s">
        <v>156</v>
      </c>
      <c r="F118" s="184" t="s">
        <v>215</v>
      </c>
      <c r="G118" s="171"/>
      <c r="H118" s="171"/>
      <c r="I118" s="174"/>
      <c r="J118" s="185">
        <f>BK118</f>
        <v>0</v>
      </c>
      <c r="K118" s="171"/>
      <c r="L118" s="176"/>
      <c r="M118" s="177"/>
      <c r="N118" s="178"/>
      <c r="O118" s="178"/>
      <c r="P118" s="179">
        <f>SUM(P119:P121)</f>
        <v>0</v>
      </c>
      <c r="Q118" s="178"/>
      <c r="R118" s="179">
        <f>SUM(R119:R121)</f>
        <v>6.7470839999999992</v>
      </c>
      <c r="S118" s="178"/>
      <c r="T118" s="180">
        <f>SUM(T119:T121)</f>
        <v>0</v>
      </c>
      <c r="AR118" s="181" t="s">
        <v>44</v>
      </c>
      <c r="AT118" s="182" t="s">
        <v>81</v>
      </c>
      <c r="AU118" s="182" t="s">
        <v>44</v>
      </c>
      <c r="AY118" s="181" t="s">
        <v>127</v>
      </c>
      <c r="BK118" s="183">
        <f>SUM(BK119:BK121)</f>
        <v>0</v>
      </c>
    </row>
    <row r="119" spans="2:65" s="1" customFormat="1" ht="25.5" customHeight="1">
      <c r="B119" s="39"/>
      <c r="C119" s="186" t="s">
        <v>216</v>
      </c>
      <c r="D119" s="186" t="s">
        <v>129</v>
      </c>
      <c r="E119" s="187" t="s">
        <v>217</v>
      </c>
      <c r="F119" s="188" t="s">
        <v>218</v>
      </c>
      <c r="G119" s="189" t="s">
        <v>132</v>
      </c>
      <c r="H119" s="190">
        <v>13.2</v>
      </c>
      <c r="I119" s="191"/>
      <c r="J119" s="192">
        <f>ROUND(I119*H119,2)</f>
        <v>0</v>
      </c>
      <c r="K119" s="188" t="s">
        <v>133</v>
      </c>
      <c r="L119" s="59"/>
      <c r="M119" s="193" t="s">
        <v>41</v>
      </c>
      <c r="N119" s="194" t="s">
        <v>53</v>
      </c>
      <c r="O119" s="40"/>
      <c r="P119" s="195">
        <f>O119*H119</f>
        <v>0</v>
      </c>
      <c r="Q119" s="195">
        <v>0.40887000000000001</v>
      </c>
      <c r="R119" s="195">
        <f>Q119*H119</f>
        <v>5.3970839999999995</v>
      </c>
      <c r="S119" s="195">
        <v>0</v>
      </c>
      <c r="T119" s="196">
        <f>S119*H119</f>
        <v>0</v>
      </c>
      <c r="AR119" s="21" t="s">
        <v>134</v>
      </c>
      <c r="AT119" s="21" t="s">
        <v>129</v>
      </c>
      <c r="AU119" s="21" t="s">
        <v>93</v>
      </c>
      <c r="AY119" s="21" t="s">
        <v>127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21" t="s">
        <v>44</v>
      </c>
      <c r="BK119" s="197">
        <f>ROUND(I119*H119,2)</f>
        <v>0</v>
      </c>
      <c r="BL119" s="21" t="s">
        <v>134</v>
      </c>
      <c r="BM119" s="21" t="s">
        <v>219</v>
      </c>
    </row>
    <row r="120" spans="2:65" s="1" customFormat="1" ht="25.5" customHeight="1">
      <c r="B120" s="39"/>
      <c r="C120" s="186" t="s">
        <v>220</v>
      </c>
      <c r="D120" s="186" t="s">
        <v>129</v>
      </c>
      <c r="E120" s="187" t="s">
        <v>221</v>
      </c>
      <c r="F120" s="188" t="s">
        <v>222</v>
      </c>
      <c r="G120" s="189" t="s">
        <v>132</v>
      </c>
      <c r="H120" s="190">
        <v>60</v>
      </c>
      <c r="I120" s="191"/>
      <c r="J120" s="192">
        <f>ROUND(I120*H120,2)</f>
        <v>0</v>
      </c>
      <c r="K120" s="188" t="s">
        <v>133</v>
      </c>
      <c r="L120" s="59"/>
      <c r="M120" s="193" t="s">
        <v>41</v>
      </c>
      <c r="N120" s="194" t="s">
        <v>53</v>
      </c>
      <c r="O120" s="40"/>
      <c r="P120" s="195">
        <f>O120*H120</f>
        <v>0</v>
      </c>
      <c r="Q120" s="195">
        <v>2.2499999999999999E-2</v>
      </c>
      <c r="R120" s="195">
        <f>Q120*H120</f>
        <v>1.3499999999999999</v>
      </c>
      <c r="S120" s="195">
        <v>0</v>
      </c>
      <c r="T120" s="196">
        <f>S120*H120</f>
        <v>0</v>
      </c>
      <c r="AR120" s="21" t="s">
        <v>134</v>
      </c>
      <c r="AT120" s="21" t="s">
        <v>129</v>
      </c>
      <c r="AU120" s="21" t="s">
        <v>93</v>
      </c>
      <c r="AY120" s="21" t="s">
        <v>127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44</v>
      </c>
      <c r="BK120" s="197">
        <f>ROUND(I120*H120,2)</f>
        <v>0</v>
      </c>
      <c r="BL120" s="21" t="s">
        <v>134</v>
      </c>
      <c r="BM120" s="21" t="s">
        <v>223</v>
      </c>
    </row>
    <row r="121" spans="2:65" s="1" customFormat="1" ht="54">
      <c r="B121" s="39"/>
      <c r="C121" s="61"/>
      <c r="D121" s="198" t="s">
        <v>136</v>
      </c>
      <c r="E121" s="61"/>
      <c r="F121" s="199" t="s">
        <v>224</v>
      </c>
      <c r="G121" s="61"/>
      <c r="H121" s="61"/>
      <c r="I121" s="157"/>
      <c r="J121" s="61"/>
      <c r="K121" s="61"/>
      <c r="L121" s="59"/>
      <c r="M121" s="200"/>
      <c r="N121" s="40"/>
      <c r="O121" s="40"/>
      <c r="P121" s="40"/>
      <c r="Q121" s="40"/>
      <c r="R121" s="40"/>
      <c r="S121" s="40"/>
      <c r="T121" s="76"/>
      <c r="AT121" s="21" t="s">
        <v>136</v>
      </c>
      <c r="AU121" s="21" t="s">
        <v>93</v>
      </c>
    </row>
    <row r="122" spans="2:65" s="10" customFormat="1" ht="29.85" customHeight="1">
      <c r="B122" s="170"/>
      <c r="C122" s="171"/>
      <c r="D122" s="172" t="s">
        <v>81</v>
      </c>
      <c r="E122" s="184" t="s">
        <v>172</v>
      </c>
      <c r="F122" s="184" t="s">
        <v>225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SUM(P123:P132)</f>
        <v>0</v>
      </c>
      <c r="Q122" s="178"/>
      <c r="R122" s="179">
        <f>SUM(R123:R132)</f>
        <v>3.0682499999999999</v>
      </c>
      <c r="S122" s="178"/>
      <c r="T122" s="180">
        <f>SUM(T123:T132)</f>
        <v>20.54</v>
      </c>
      <c r="AR122" s="181" t="s">
        <v>44</v>
      </c>
      <c r="AT122" s="182" t="s">
        <v>81</v>
      </c>
      <c r="AU122" s="182" t="s">
        <v>44</v>
      </c>
      <c r="AY122" s="181" t="s">
        <v>127</v>
      </c>
      <c r="BK122" s="183">
        <f>SUM(BK123:BK132)</f>
        <v>0</v>
      </c>
    </row>
    <row r="123" spans="2:65" s="1" customFormat="1" ht="51" customHeight="1">
      <c r="B123" s="39"/>
      <c r="C123" s="186" t="s">
        <v>226</v>
      </c>
      <c r="D123" s="186" t="s">
        <v>129</v>
      </c>
      <c r="E123" s="187" t="s">
        <v>227</v>
      </c>
      <c r="F123" s="188" t="s">
        <v>228</v>
      </c>
      <c r="G123" s="189" t="s">
        <v>132</v>
      </c>
      <c r="H123" s="190">
        <v>120</v>
      </c>
      <c r="I123" s="191"/>
      <c r="J123" s="192">
        <f>ROUND(I123*H123,2)</f>
        <v>0</v>
      </c>
      <c r="K123" s="188" t="s">
        <v>133</v>
      </c>
      <c r="L123" s="59"/>
      <c r="M123" s="193" t="s">
        <v>41</v>
      </c>
      <c r="N123" s="194" t="s">
        <v>53</v>
      </c>
      <c r="O123" s="40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1" t="s">
        <v>134</v>
      </c>
      <c r="AT123" s="21" t="s">
        <v>129</v>
      </c>
      <c r="AU123" s="21" t="s">
        <v>93</v>
      </c>
      <c r="AY123" s="21" t="s">
        <v>127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44</v>
      </c>
      <c r="BK123" s="197">
        <f>ROUND(I123*H123,2)</f>
        <v>0</v>
      </c>
      <c r="BL123" s="21" t="s">
        <v>134</v>
      </c>
      <c r="BM123" s="21" t="s">
        <v>229</v>
      </c>
    </row>
    <row r="124" spans="2:65" s="1" customFormat="1" ht="148.5">
      <c r="B124" s="39"/>
      <c r="C124" s="61"/>
      <c r="D124" s="198" t="s">
        <v>136</v>
      </c>
      <c r="E124" s="61"/>
      <c r="F124" s="199" t="s">
        <v>230</v>
      </c>
      <c r="G124" s="61"/>
      <c r="H124" s="61"/>
      <c r="I124" s="157"/>
      <c r="J124" s="61"/>
      <c r="K124" s="61"/>
      <c r="L124" s="59"/>
      <c r="M124" s="200"/>
      <c r="N124" s="40"/>
      <c r="O124" s="40"/>
      <c r="P124" s="40"/>
      <c r="Q124" s="40"/>
      <c r="R124" s="40"/>
      <c r="S124" s="40"/>
      <c r="T124" s="76"/>
      <c r="AT124" s="21" t="s">
        <v>136</v>
      </c>
      <c r="AU124" s="21" t="s">
        <v>93</v>
      </c>
    </row>
    <row r="125" spans="2:65" s="1" customFormat="1" ht="51" customHeight="1">
      <c r="B125" s="39"/>
      <c r="C125" s="186" t="s">
        <v>9</v>
      </c>
      <c r="D125" s="186" t="s">
        <v>129</v>
      </c>
      <c r="E125" s="187" t="s">
        <v>231</v>
      </c>
      <c r="F125" s="188" t="s">
        <v>232</v>
      </c>
      <c r="G125" s="189" t="s">
        <v>132</v>
      </c>
      <c r="H125" s="190">
        <v>30</v>
      </c>
      <c r="I125" s="191"/>
      <c r="J125" s="192">
        <f>ROUND(I125*H125,2)</f>
        <v>0</v>
      </c>
      <c r="K125" s="188" t="s">
        <v>133</v>
      </c>
      <c r="L125" s="59"/>
      <c r="M125" s="193" t="s">
        <v>41</v>
      </c>
      <c r="N125" s="194" t="s">
        <v>53</v>
      </c>
      <c r="O125" s="40"/>
      <c r="P125" s="195">
        <f>O125*H125</f>
        <v>0</v>
      </c>
      <c r="Q125" s="195">
        <v>0</v>
      </c>
      <c r="R125" s="195">
        <f>Q125*H125</f>
        <v>0</v>
      </c>
      <c r="S125" s="195">
        <v>1.7999999999999999E-2</v>
      </c>
      <c r="T125" s="196">
        <f>S125*H125</f>
        <v>0.53999999999999992</v>
      </c>
      <c r="AR125" s="21" t="s">
        <v>134</v>
      </c>
      <c r="AT125" s="21" t="s">
        <v>129</v>
      </c>
      <c r="AU125" s="21" t="s">
        <v>93</v>
      </c>
      <c r="AY125" s="21" t="s">
        <v>127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1" t="s">
        <v>44</v>
      </c>
      <c r="BK125" s="197">
        <f>ROUND(I125*H125,2)</f>
        <v>0</v>
      </c>
      <c r="BL125" s="21" t="s">
        <v>134</v>
      </c>
      <c r="BM125" s="21" t="s">
        <v>233</v>
      </c>
    </row>
    <row r="126" spans="2:65" s="1" customFormat="1" ht="148.5">
      <c r="B126" s="39"/>
      <c r="C126" s="61"/>
      <c r="D126" s="198" t="s">
        <v>136</v>
      </c>
      <c r="E126" s="61"/>
      <c r="F126" s="199" t="s">
        <v>230</v>
      </c>
      <c r="G126" s="61"/>
      <c r="H126" s="61"/>
      <c r="I126" s="157"/>
      <c r="J126" s="61"/>
      <c r="K126" s="61"/>
      <c r="L126" s="59"/>
      <c r="M126" s="200"/>
      <c r="N126" s="40"/>
      <c r="O126" s="40"/>
      <c r="P126" s="40"/>
      <c r="Q126" s="40"/>
      <c r="R126" s="40"/>
      <c r="S126" s="40"/>
      <c r="T126" s="76"/>
      <c r="AT126" s="21" t="s">
        <v>136</v>
      </c>
      <c r="AU126" s="21" t="s">
        <v>93</v>
      </c>
    </row>
    <row r="127" spans="2:65" s="1" customFormat="1" ht="16.5" customHeight="1">
      <c r="B127" s="39"/>
      <c r="C127" s="186" t="s">
        <v>234</v>
      </c>
      <c r="D127" s="186" t="s">
        <v>129</v>
      </c>
      <c r="E127" s="187" t="s">
        <v>235</v>
      </c>
      <c r="F127" s="188" t="s">
        <v>236</v>
      </c>
      <c r="G127" s="189" t="s">
        <v>140</v>
      </c>
      <c r="H127" s="190">
        <v>8</v>
      </c>
      <c r="I127" s="191"/>
      <c r="J127" s="192">
        <f>ROUND(I127*H127,2)</f>
        <v>0</v>
      </c>
      <c r="K127" s="188" t="s">
        <v>133</v>
      </c>
      <c r="L127" s="59"/>
      <c r="M127" s="193" t="s">
        <v>41</v>
      </c>
      <c r="N127" s="194" t="s">
        <v>53</v>
      </c>
      <c r="O127" s="40"/>
      <c r="P127" s="195">
        <f>O127*H127</f>
        <v>0</v>
      </c>
      <c r="Q127" s="195">
        <v>0</v>
      </c>
      <c r="R127" s="195">
        <f>Q127*H127</f>
        <v>0</v>
      </c>
      <c r="S127" s="195">
        <v>2.5</v>
      </c>
      <c r="T127" s="196">
        <f>S127*H127</f>
        <v>20</v>
      </c>
      <c r="AR127" s="21" t="s">
        <v>134</v>
      </c>
      <c r="AT127" s="21" t="s">
        <v>129</v>
      </c>
      <c r="AU127" s="21" t="s">
        <v>93</v>
      </c>
      <c r="AY127" s="21" t="s">
        <v>127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1" t="s">
        <v>44</v>
      </c>
      <c r="BK127" s="197">
        <f>ROUND(I127*H127,2)</f>
        <v>0</v>
      </c>
      <c r="BL127" s="21" t="s">
        <v>134</v>
      </c>
      <c r="BM127" s="21" t="s">
        <v>237</v>
      </c>
    </row>
    <row r="128" spans="2:65" s="1" customFormat="1" ht="40.5">
      <c r="B128" s="39"/>
      <c r="C128" s="61"/>
      <c r="D128" s="198" t="s">
        <v>136</v>
      </c>
      <c r="E128" s="61"/>
      <c r="F128" s="199" t="s">
        <v>238</v>
      </c>
      <c r="G128" s="61"/>
      <c r="H128" s="61"/>
      <c r="I128" s="157"/>
      <c r="J128" s="61"/>
      <c r="K128" s="61"/>
      <c r="L128" s="59"/>
      <c r="M128" s="200"/>
      <c r="N128" s="40"/>
      <c r="O128" s="40"/>
      <c r="P128" s="40"/>
      <c r="Q128" s="40"/>
      <c r="R128" s="40"/>
      <c r="S128" s="40"/>
      <c r="T128" s="76"/>
      <c r="AT128" s="21" t="s">
        <v>136</v>
      </c>
      <c r="AU128" s="21" t="s">
        <v>93</v>
      </c>
    </row>
    <row r="129" spans="2:65" s="1" customFormat="1" ht="25.5" customHeight="1">
      <c r="B129" s="39"/>
      <c r="C129" s="186" t="s">
        <v>239</v>
      </c>
      <c r="D129" s="186" t="s">
        <v>129</v>
      </c>
      <c r="E129" s="187" t="s">
        <v>240</v>
      </c>
      <c r="F129" s="188" t="s">
        <v>241</v>
      </c>
      <c r="G129" s="189" t="s">
        <v>132</v>
      </c>
      <c r="H129" s="190">
        <v>25</v>
      </c>
      <c r="I129" s="191"/>
      <c r="J129" s="192">
        <f>ROUND(I129*H129,2)</f>
        <v>0</v>
      </c>
      <c r="K129" s="188" t="s">
        <v>133</v>
      </c>
      <c r="L129" s="59"/>
      <c r="M129" s="193" t="s">
        <v>41</v>
      </c>
      <c r="N129" s="194" t="s">
        <v>53</v>
      </c>
      <c r="O129" s="40"/>
      <c r="P129" s="195">
        <f>O129*H129</f>
        <v>0</v>
      </c>
      <c r="Q129" s="195">
        <v>0.12273000000000001</v>
      </c>
      <c r="R129" s="195">
        <f>Q129*H129</f>
        <v>3.0682499999999999</v>
      </c>
      <c r="S129" s="195">
        <v>0</v>
      </c>
      <c r="T129" s="196">
        <f>S129*H129</f>
        <v>0</v>
      </c>
      <c r="AR129" s="21" t="s">
        <v>134</v>
      </c>
      <c r="AT129" s="21" t="s">
        <v>129</v>
      </c>
      <c r="AU129" s="21" t="s">
        <v>93</v>
      </c>
      <c r="AY129" s="21" t="s">
        <v>127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1" t="s">
        <v>44</v>
      </c>
      <c r="BK129" s="197">
        <f>ROUND(I129*H129,2)</f>
        <v>0</v>
      </c>
      <c r="BL129" s="21" t="s">
        <v>134</v>
      </c>
      <c r="BM129" s="21" t="s">
        <v>242</v>
      </c>
    </row>
    <row r="130" spans="2:65" s="1" customFormat="1" ht="189">
      <c r="B130" s="39"/>
      <c r="C130" s="61"/>
      <c r="D130" s="198" t="s">
        <v>136</v>
      </c>
      <c r="E130" s="61"/>
      <c r="F130" s="199" t="s">
        <v>243</v>
      </c>
      <c r="G130" s="61"/>
      <c r="H130" s="61"/>
      <c r="I130" s="157"/>
      <c r="J130" s="61"/>
      <c r="K130" s="61"/>
      <c r="L130" s="59"/>
      <c r="M130" s="200"/>
      <c r="N130" s="40"/>
      <c r="O130" s="40"/>
      <c r="P130" s="40"/>
      <c r="Q130" s="40"/>
      <c r="R130" s="40"/>
      <c r="S130" s="40"/>
      <c r="T130" s="76"/>
      <c r="AT130" s="21" t="s">
        <v>136</v>
      </c>
      <c r="AU130" s="21" t="s">
        <v>93</v>
      </c>
    </row>
    <row r="131" spans="2:65" s="1" customFormat="1" ht="25.5" customHeight="1">
      <c r="B131" s="39"/>
      <c r="C131" s="186" t="s">
        <v>244</v>
      </c>
      <c r="D131" s="186" t="s">
        <v>129</v>
      </c>
      <c r="E131" s="187" t="s">
        <v>245</v>
      </c>
      <c r="F131" s="188" t="s">
        <v>246</v>
      </c>
      <c r="G131" s="189" t="s">
        <v>132</v>
      </c>
      <c r="H131" s="190">
        <v>25</v>
      </c>
      <c r="I131" s="191"/>
      <c r="J131" s="192">
        <f>ROUND(I131*H131,2)</f>
        <v>0</v>
      </c>
      <c r="K131" s="188" t="s">
        <v>133</v>
      </c>
      <c r="L131" s="59"/>
      <c r="M131" s="193" t="s">
        <v>41</v>
      </c>
      <c r="N131" s="194" t="s">
        <v>53</v>
      </c>
      <c r="O131" s="40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1" t="s">
        <v>134</v>
      </c>
      <c r="AT131" s="21" t="s">
        <v>129</v>
      </c>
      <c r="AU131" s="21" t="s">
        <v>93</v>
      </c>
      <c r="AY131" s="21" t="s">
        <v>127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1" t="s">
        <v>44</v>
      </c>
      <c r="BK131" s="197">
        <f>ROUND(I131*H131,2)</f>
        <v>0</v>
      </c>
      <c r="BL131" s="21" t="s">
        <v>134</v>
      </c>
      <c r="BM131" s="21" t="s">
        <v>247</v>
      </c>
    </row>
    <row r="132" spans="2:65" s="1" customFormat="1" ht="81">
      <c r="B132" s="39"/>
      <c r="C132" s="61"/>
      <c r="D132" s="198" t="s">
        <v>136</v>
      </c>
      <c r="E132" s="61"/>
      <c r="F132" s="199" t="s">
        <v>248</v>
      </c>
      <c r="G132" s="61"/>
      <c r="H132" s="61"/>
      <c r="I132" s="157"/>
      <c r="J132" s="61"/>
      <c r="K132" s="61"/>
      <c r="L132" s="59"/>
      <c r="M132" s="200"/>
      <c r="N132" s="40"/>
      <c r="O132" s="40"/>
      <c r="P132" s="40"/>
      <c r="Q132" s="40"/>
      <c r="R132" s="40"/>
      <c r="S132" s="40"/>
      <c r="T132" s="76"/>
      <c r="AT132" s="21" t="s">
        <v>136</v>
      </c>
      <c r="AU132" s="21" t="s">
        <v>93</v>
      </c>
    </row>
    <row r="133" spans="2:65" s="10" customFormat="1" ht="29.85" customHeight="1">
      <c r="B133" s="170"/>
      <c r="C133" s="171"/>
      <c r="D133" s="172" t="s">
        <v>81</v>
      </c>
      <c r="E133" s="184" t="s">
        <v>249</v>
      </c>
      <c r="F133" s="184" t="s">
        <v>250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SUM(P134:P142)</f>
        <v>0</v>
      </c>
      <c r="Q133" s="178"/>
      <c r="R133" s="179">
        <f>SUM(R134:R142)</f>
        <v>0</v>
      </c>
      <c r="S133" s="178"/>
      <c r="T133" s="180">
        <f>SUM(T134:T142)</f>
        <v>0</v>
      </c>
      <c r="AR133" s="181" t="s">
        <v>44</v>
      </c>
      <c r="AT133" s="182" t="s">
        <v>81</v>
      </c>
      <c r="AU133" s="182" t="s">
        <v>44</v>
      </c>
      <c r="AY133" s="181" t="s">
        <v>127</v>
      </c>
      <c r="BK133" s="183">
        <f>SUM(BK134:BK142)</f>
        <v>0</v>
      </c>
    </row>
    <row r="134" spans="2:65" s="1" customFormat="1" ht="25.5" customHeight="1">
      <c r="B134" s="39"/>
      <c r="C134" s="186" t="s">
        <v>251</v>
      </c>
      <c r="D134" s="186" t="s">
        <v>129</v>
      </c>
      <c r="E134" s="187" t="s">
        <v>252</v>
      </c>
      <c r="F134" s="188" t="s">
        <v>253</v>
      </c>
      <c r="G134" s="189" t="s">
        <v>198</v>
      </c>
      <c r="H134" s="190">
        <v>20.54</v>
      </c>
      <c r="I134" s="191"/>
      <c r="J134" s="192">
        <f>ROUND(I134*H134,2)</f>
        <v>0</v>
      </c>
      <c r="K134" s="188" t="s">
        <v>133</v>
      </c>
      <c r="L134" s="59"/>
      <c r="M134" s="193" t="s">
        <v>41</v>
      </c>
      <c r="N134" s="194" t="s">
        <v>53</v>
      </c>
      <c r="O134" s="40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AR134" s="21" t="s">
        <v>134</v>
      </c>
      <c r="AT134" s="21" t="s">
        <v>129</v>
      </c>
      <c r="AU134" s="21" t="s">
        <v>93</v>
      </c>
      <c r="AY134" s="21" t="s">
        <v>127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1" t="s">
        <v>44</v>
      </c>
      <c r="BK134" s="197">
        <f>ROUND(I134*H134,2)</f>
        <v>0</v>
      </c>
      <c r="BL134" s="21" t="s">
        <v>134</v>
      </c>
      <c r="BM134" s="21" t="s">
        <v>254</v>
      </c>
    </row>
    <row r="135" spans="2:65" s="1" customFormat="1" ht="162">
      <c r="B135" s="39"/>
      <c r="C135" s="61"/>
      <c r="D135" s="198" t="s">
        <v>136</v>
      </c>
      <c r="E135" s="61"/>
      <c r="F135" s="199" t="s">
        <v>255</v>
      </c>
      <c r="G135" s="61"/>
      <c r="H135" s="61"/>
      <c r="I135" s="157"/>
      <c r="J135" s="61"/>
      <c r="K135" s="61"/>
      <c r="L135" s="59"/>
      <c r="M135" s="200"/>
      <c r="N135" s="40"/>
      <c r="O135" s="40"/>
      <c r="P135" s="40"/>
      <c r="Q135" s="40"/>
      <c r="R135" s="40"/>
      <c r="S135" s="40"/>
      <c r="T135" s="76"/>
      <c r="AT135" s="21" t="s">
        <v>136</v>
      </c>
      <c r="AU135" s="21" t="s">
        <v>93</v>
      </c>
    </row>
    <row r="136" spans="2:65" s="1" customFormat="1" ht="25.5" customHeight="1">
      <c r="B136" s="39"/>
      <c r="C136" s="186" t="s">
        <v>256</v>
      </c>
      <c r="D136" s="186" t="s">
        <v>129</v>
      </c>
      <c r="E136" s="187" t="s">
        <v>257</v>
      </c>
      <c r="F136" s="188" t="s">
        <v>258</v>
      </c>
      <c r="G136" s="189" t="s">
        <v>198</v>
      </c>
      <c r="H136" s="190">
        <v>20.54</v>
      </c>
      <c r="I136" s="191"/>
      <c r="J136" s="192">
        <f>ROUND(I136*H136,2)</f>
        <v>0</v>
      </c>
      <c r="K136" s="188" t="s">
        <v>133</v>
      </c>
      <c r="L136" s="59"/>
      <c r="M136" s="193" t="s">
        <v>41</v>
      </c>
      <c r="N136" s="194" t="s">
        <v>53</v>
      </c>
      <c r="O136" s="40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AR136" s="21" t="s">
        <v>134</v>
      </c>
      <c r="AT136" s="21" t="s">
        <v>129</v>
      </c>
      <c r="AU136" s="21" t="s">
        <v>93</v>
      </c>
      <c r="AY136" s="21" t="s">
        <v>127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1" t="s">
        <v>44</v>
      </c>
      <c r="BK136" s="197">
        <f>ROUND(I136*H136,2)</f>
        <v>0</v>
      </c>
      <c r="BL136" s="21" t="s">
        <v>134</v>
      </c>
      <c r="BM136" s="21" t="s">
        <v>259</v>
      </c>
    </row>
    <row r="137" spans="2:65" s="1" customFormat="1" ht="108">
      <c r="B137" s="39"/>
      <c r="C137" s="61"/>
      <c r="D137" s="198" t="s">
        <v>136</v>
      </c>
      <c r="E137" s="61"/>
      <c r="F137" s="199" t="s">
        <v>260</v>
      </c>
      <c r="G137" s="61"/>
      <c r="H137" s="61"/>
      <c r="I137" s="157"/>
      <c r="J137" s="61"/>
      <c r="K137" s="61"/>
      <c r="L137" s="59"/>
      <c r="M137" s="200"/>
      <c r="N137" s="40"/>
      <c r="O137" s="40"/>
      <c r="P137" s="40"/>
      <c r="Q137" s="40"/>
      <c r="R137" s="40"/>
      <c r="S137" s="40"/>
      <c r="T137" s="76"/>
      <c r="AT137" s="21" t="s">
        <v>136</v>
      </c>
      <c r="AU137" s="21" t="s">
        <v>93</v>
      </c>
    </row>
    <row r="138" spans="2:65" s="1" customFormat="1" ht="25.5" customHeight="1">
      <c r="B138" s="39"/>
      <c r="C138" s="186" t="s">
        <v>261</v>
      </c>
      <c r="D138" s="186" t="s">
        <v>129</v>
      </c>
      <c r="E138" s="187" t="s">
        <v>262</v>
      </c>
      <c r="F138" s="188" t="s">
        <v>263</v>
      </c>
      <c r="G138" s="189" t="s">
        <v>198</v>
      </c>
      <c r="H138" s="190">
        <v>102.7</v>
      </c>
      <c r="I138" s="191"/>
      <c r="J138" s="192">
        <f>ROUND(I138*H138,2)</f>
        <v>0</v>
      </c>
      <c r="K138" s="188" t="s">
        <v>133</v>
      </c>
      <c r="L138" s="59"/>
      <c r="M138" s="193" t="s">
        <v>41</v>
      </c>
      <c r="N138" s="194" t="s">
        <v>53</v>
      </c>
      <c r="O138" s="40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AR138" s="21" t="s">
        <v>134</v>
      </c>
      <c r="AT138" s="21" t="s">
        <v>129</v>
      </c>
      <c r="AU138" s="21" t="s">
        <v>93</v>
      </c>
      <c r="AY138" s="21" t="s">
        <v>127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1" t="s">
        <v>44</v>
      </c>
      <c r="BK138" s="197">
        <f>ROUND(I138*H138,2)</f>
        <v>0</v>
      </c>
      <c r="BL138" s="21" t="s">
        <v>134</v>
      </c>
      <c r="BM138" s="21" t="s">
        <v>264</v>
      </c>
    </row>
    <row r="139" spans="2:65" s="1" customFormat="1" ht="108">
      <c r="B139" s="39"/>
      <c r="C139" s="61"/>
      <c r="D139" s="198" t="s">
        <v>136</v>
      </c>
      <c r="E139" s="61"/>
      <c r="F139" s="199" t="s">
        <v>260</v>
      </c>
      <c r="G139" s="61"/>
      <c r="H139" s="61"/>
      <c r="I139" s="157"/>
      <c r="J139" s="61"/>
      <c r="K139" s="61"/>
      <c r="L139" s="59"/>
      <c r="M139" s="200"/>
      <c r="N139" s="40"/>
      <c r="O139" s="40"/>
      <c r="P139" s="40"/>
      <c r="Q139" s="40"/>
      <c r="R139" s="40"/>
      <c r="S139" s="40"/>
      <c r="T139" s="76"/>
      <c r="AT139" s="21" t="s">
        <v>136</v>
      </c>
      <c r="AU139" s="21" t="s">
        <v>93</v>
      </c>
    </row>
    <row r="140" spans="2:65" s="11" customFormat="1">
      <c r="B140" s="201"/>
      <c r="C140" s="202"/>
      <c r="D140" s="198" t="s">
        <v>265</v>
      </c>
      <c r="E140" s="202"/>
      <c r="F140" s="203" t="s">
        <v>266</v>
      </c>
      <c r="G140" s="202"/>
      <c r="H140" s="204">
        <v>102.7</v>
      </c>
      <c r="I140" s="205"/>
      <c r="J140" s="202"/>
      <c r="K140" s="202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265</v>
      </c>
      <c r="AU140" s="210" t="s">
        <v>93</v>
      </c>
      <c r="AV140" s="11" t="s">
        <v>93</v>
      </c>
      <c r="AW140" s="11" t="s">
        <v>6</v>
      </c>
      <c r="AX140" s="11" t="s">
        <v>44</v>
      </c>
      <c r="AY140" s="210" t="s">
        <v>127</v>
      </c>
    </row>
    <row r="141" spans="2:65" s="1" customFormat="1" ht="38.25" customHeight="1">
      <c r="B141" s="39"/>
      <c r="C141" s="186" t="s">
        <v>267</v>
      </c>
      <c r="D141" s="186" t="s">
        <v>129</v>
      </c>
      <c r="E141" s="187" t="s">
        <v>268</v>
      </c>
      <c r="F141" s="188" t="s">
        <v>269</v>
      </c>
      <c r="G141" s="189" t="s">
        <v>198</v>
      </c>
      <c r="H141" s="190">
        <v>20.54</v>
      </c>
      <c r="I141" s="191"/>
      <c r="J141" s="192">
        <f>ROUND(I141*H141,2)</f>
        <v>0</v>
      </c>
      <c r="K141" s="188" t="s">
        <v>133</v>
      </c>
      <c r="L141" s="59"/>
      <c r="M141" s="193" t="s">
        <v>41</v>
      </c>
      <c r="N141" s="194" t="s">
        <v>53</v>
      </c>
      <c r="O141" s="40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AR141" s="21" t="s">
        <v>134</v>
      </c>
      <c r="AT141" s="21" t="s">
        <v>129</v>
      </c>
      <c r="AU141" s="21" t="s">
        <v>93</v>
      </c>
      <c r="AY141" s="21" t="s">
        <v>127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1" t="s">
        <v>44</v>
      </c>
      <c r="BK141" s="197">
        <f>ROUND(I141*H141,2)</f>
        <v>0</v>
      </c>
      <c r="BL141" s="21" t="s">
        <v>134</v>
      </c>
      <c r="BM141" s="21" t="s">
        <v>270</v>
      </c>
    </row>
    <row r="142" spans="2:65" s="1" customFormat="1" ht="108">
      <c r="B142" s="39"/>
      <c r="C142" s="61"/>
      <c r="D142" s="198" t="s">
        <v>136</v>
      </c>
      <c r="E142" s="61"/>
      <c r="F142" s="199" t="s">
        <v>271</v>
      </c>
      <c r="G142" s="61"/>
      <c r="H142" s="61"/>
      <c r="I142" s="157"/>
      <c r="J142" s="61"/>
      <c r="K142" s="61"/>
      <c r="L142" s="59"/>
      <c r="M142" s="200"/>
      <c r="N142" s="40"/>
      <c r="O142" s="40"/>
      <c r="P142" s="40"/>
      <c r="Q142" s="40"/>
      <c r="R142" s="40"/>
      <c r="S142" s="40"/>
      <c r="T142" s="76"/>
      <c r="AT142" s="21" t="s">
        <v>136</v>
      </c>
      <c r="AU142" s="21" t="s">
        <v>93</v>
      </c>
    </row>
    <row r="143" spans="2:65" s="10" customFormat="1" ht="29.85" customHeight="1">
      <c r="B143" s="170"/>
      <c r="C143" s="171"/>
      <c r="D143" s="172" t="s">
        <v>81</v>
      </c>
      <c r="E143" s="184" t="s">
        <v>272</v>
      </c>
      <c r="F143" s="184" t="s">
        <v>273</v>
      </c>
      <c r="G143" s="171"/>
      <c r="H143" s="171"/>
      <c r="I143" s="174"/>
      <c r="J143" s="185">
        <f>BK143</f>
        <v>0</v>
      </c>
      <c r="K143" s="171"/>
      <c r="L143" s="176"/>
      <c r="M143" s="177"/>
      <c r="N143" s="178"/>
      <c r="O143" s="178"/>
      <c r="P143" s="179">
        <f>SUM(P144:P145)</f>
        <v>0</v>
      </c>
      <c r="Q143" s="178"/>
      <c r="R143" s="179">
        <f>SUM(R144:R145)</f>
        <v>0</v>
      </c>
      <c r="S143" s="178"/>
      <c r="T143" s="180">
        <f>SUM(T144:T145)</f>
        <v>0</v>
      </c>
      <c r="AR143" s="181" t="s">
        <v>44</v>
      </c>
      <c r="AT143" s="182" t="s">
        <v>81</v>
      </c>
      <c r="AU143" s="182" t="s">
        <v>44</v>
      </c>
      <c r="AY143" s="181" t="s">
        <v>127</v>
      </c>
      <c r="BK143" s="183">
        <f>SUM(BK144:BK145)</f>
        <v>0</v>
      </c>
    </row>
    <row r="144" spans="2:65" s="1" customFormat="1" ht="38.25" customHeight="1">
      <c r="B144" s="39"/>
      <c r="C144" s="186" t="s">
        <v>274</v>
      </c>
      <c r="D144" s="186" t="s">
        <v>129</v>
      </c>
      <c r="E144" s="187" t="s">
        <v>275</v>
      </c>
      <c r="F144" s="188" t="s">
        <v>276</v>
      </c>
      <c r="G144" s="189" t="s">
        <v>198</v>
      </c>
      <c r="H144" s="190">
        <v>31.491</v>
      </c>
      <c r="I144" s="191"/>
      <c r="J144" s="192">
        <f>ROUND(I144*H144,2)</f>
        <v>0</v>
      </c>
      <c r="K144" s="188" t="s">
        <v>133</v>
      </c>
      <c r="L144" s="59"/>
      <c r="M144" s="193" t="s">
        <v>41</v>
      </c>
      <c r="N144" s="194" t="s">
        <v>53</v>
      </c>
      <c r="O144" s="40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AR144" s="21" t="s">
        <v>134</v>
      </c>
      <c r="AT144" s="21" t="s">
        <v>129</v>
      </c>
      <c r="AU144" s="21" t="s">
        <v>93</v>
      </c>
      <c r="AY144" s="21" t="s">
        <v>127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1" t="s">
        <v>44</v>
      </c>
      <c r="BK144" s="197">
        <f>ROUND(I144*H144,2)</f>
        <v>0</v>
      </c>
      <c r="BL144" s="21" t="s">
        <v>134</v>
      </c>
      <c r="BM144" s="21" t="s">
        <v>277</v>
      </c>
    </row>
    <row r="145" spans="2:65" s="1" customFormat="1" ht="108">
      <c r="B145" s="39"/>
      <c r="C145" s="61"/>
      <c r="D145" s="198" t="s">
        <v>136</v>
      </c>
      <c r="E145" s="61"/>
      <c r="F145" s="199" t="s">
        <v>278</v>
      </c>
      <c r="G145" s="61"/>
      <c r="H145" s="61"/>
      <c r="I145" s="157"/>
      <c r="J145" s="61"/>
      <c r="K145" s="61"/>
      <c r="L145" s="59"/>
      <c r="M145" s="200"/>
      <c r="N145" s="40"/>
      <c r="O145" s="40"/>
      <c r="P145" s="40"/>
      <c r="Q145" s="40"/>
      <c r="R145" s="40"/>
      <c r="S145" s="40"/>
      <c r="T145" s="76"/>
      <c r="AT145" s="21" t="s">
        <v>136</v>
      </c>
      <c r="AU145" s="21" t="s">
        <v>93</v>
      </c>
    </row>
    <row r="146" spans="2:65" s="10" customFormat="1" ht="29.85" customHeight="1">
      <c r="B146" s="170"/>
      <c r="C146" s="171"/>
      <c r="D146" s="172" t="s">
        <v>81</v>
      </c>
      <c r="E146" s="184" t="s">
        <v>279</v>
      </c>
      <c r="F146" s="184" t="s">
        <v>280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SUM(P147:P150)</f>
        <v>0</v>
      </c>
      <c r="Q146" s="178"/>
      <c r="R146" s="179">
        <f>SUM(R147:R150)</f>
        <v>0</v>
      </c>
      <c r="S146" s="178"/>
      <c r="T146" s="180">
        <f>SUM(T147:T150)</f>
        <v>0</v>
      </c>
      <c r="AR146" s="181" t="s">
        <v>44</v>
      </c>
      <c r="AT146" s="182" t="s">
        <v>81</v>
      </c>
      <c r="AU146" s="182" t="s">
        <v>44</v>
      </c>
      <c r="AY146" s="181" t="s">
        <v>127</v>
      </c>
      <c r="BK146" s="183">
        <f>SUM(BK147:BK150)</f>
        <v>0</v>
      </c>
    </row>
    <row r="147" spans="2:65" s="1" customFormat="1" ht="16.5" customHeight="1">
      <c r="B147" s="39"/>
      <c r="C147" s="186" t="s">
        <v>281</v>
      </c>
      <c r="D147" s="186" t="s">
        <v>129</v>
      </c>
      <c r="E147" s="187" t="s">
        <v>282</v>
      </c>
      <c r="F147" s="188" t="s">
        <v>283</v>
      </c>
      <c r="G147" s="189" t="s">
        <v>284</v>
      </c>
      <c r="H147" s="190">
        <v>24</v>
      </c>
      <c r="I147" s="191"/>
      <c r="J147" s="192">
        <f>ROUND(I147*H147,2)</f>
        <v>0</v>
      </c>
      <c r="K147" s="188" t="s">
        <v>41</v>
      </c>
      <c r="L147" s="59"/>
      <c r="M147" s="193" t="s">
        <v>41</v>
      </c>
      <c r="N147" s="194" t="s">
        <v>53</v>
      </c>
      <c r="O147" s="40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AR147" s="21" t="s">
        <v>134</v>
      </c>
      <c r="AT147" s="21" t="s">
        <v>129</v>
      </c>
      <c r="AU147" s="21" t="s">
        <v>93</v>
      </c>
      <c r="AY147" s="21" t="s">
        <v>127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1" t="s">
        <v>44</v>
      </c>
      <c r="BK147" s="197">
        <f>ROUND(I147*H147,2)</f>
        <v>0</v>
      </c>
      <c r="BL147" s="21" t="s">
        <v>134</v>
      </c>
      <c r="BM147" s="21" t="s">
        <v>285</v>
      </c>
    </row>
    <row r="148" spans="2:65" s="1" customFormat="1" ht="16.5" customHeight="1">
      <c r="B148" s="39"/>
      <c r="C148" s="186" t="s">
        <v>286</v>
      </c>
      <c r="D148" s="186" t="s">
        <v>129</v>
      </c>
      <c r="E148" s="187" t="s">
        <v>287</v>
      </c>
      <c r="F148" s="188" t="s">
        <v>288</v>
      </c>
      <c r="G148" s="189" t="s">
        <v>208</v>
      </c>
      <c r="H148" s="190">
        <v>8</v>
      </c>
      <c r="I148" s="191"/>
      <c r="J148" s="192">
        <f>ROUND(I148*H148,2)</f>
        <v>0</v>
      </c>
      <c r="K148" s="188" t="s">
        <v>41</v>
      </c>
      <c r="L148" s="59"/>
      <c r="M148" s="193" t="s">
        <v>41</v>
      </c>
      <c r="N148" s="194" t="s">
        <v>53</v>
      </c>
      <c r="O148" s="40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AR148" s="21" t="s">
        <v>134</v>
      </c>
      <c r="AT148" s="21" t="s">
        <v>129</v>
      </c>
      <c r="AU148" s="21" t="s">
        <v>93</v>
      </c>
      <c r="AY148" s="21" t="s">
        <v>127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1" t="s">
        <v>44</v>
      </c>
      <c r="BK148" s="197">
        <f>ROUND(I148*H148,2)</f>
        <v>0</v>
      </c>
      <c r="BL148" s="21" t="s">
        <v>134</v>
      </c>
      <c r="BM148" s="21" t="s">
        <v>289</v>
      </c>
    </row>
    <row r="149" spans="2:65" s="1" customFormat="1" ht="16.5" customHeight="1">
      <c r="B149" s="39"/>
      <c r="C149" s="186" t="s">
        <v>290</v>
      </c>
      <c r="D149" s="186" t="s">
        <v>129</v>
      </c>
      <c r="E149" s="187" t="s">
        <v>291</v>
      </c>
      <c r="F149" s="188" t="s">
        <v>292</v>
      </c>
      <c r="G149" s="189" t="s">
        <v>132</v>
      </c>
      <c r="H149" s="190">
        <v>32</v>
      </c>
      <c r="I149" s="191"/>
      <c r="J149" s="192">
        <f>ROUND(I149*H149,2)</f>
        <v>0</v>
      </c>
      <c r="K149" s="188" t="s">
        <v>41</v>
      </c>
      <c r="L149" s="59"/>
      <c r="M149" s="193" t="s">
        <v>41</v>
      </c>
      <c r="N149" s="194" t="s">
        <v>53</v>
      </c>
      <c r="O149" s="40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AR149" s="21" t="s">
        <v>134</v>
      </c>
      <c r="AT149" s="21" t="s">
        <v>129</v>
      </c>
      <c r="AU149" s="21" t="s">
        <v>93</v>
      </c>
      <c r="AY149" s="21" t="s">
        <v>127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1" t="s">
        <v>44</v>
      </c>
      <c r="BK149" s="197">
        <f>ROUND(I149*H149,2)</f>
        <v>0</v>
      </c>
      <c r="BL149" s="21" t="s">
        <v>134</v>
      </c>
      <c r="BM149" s="21" t="s">
        <v>293</v>
      </c>
    </row>
    <row r="150" spans="2:65" s="1" customFormat="1" ht="16.5" customHeight="1">
      <c r="B150" s="39"/>
      <c r="C150" s="186" t="s">
        <v>294</v>
      </c>
      <c r="D150" s="186" t="s">
        <v>129</v>
      </c>
      <c r="E150" s="187" t="s">
        <v>295</v>
      </c>
      <c r="F150" s="188" t="s">
        <v>296</v>
      </c>
      <c r="G150" s="189" t="s">
        <v>132</v>
      </c>
      <c r="H150" s="190">
        <v>7</v>
      </c>
      <c r="I150" s="191"/>
      <c r="J150" s="192">
        <f>ROUND(I150*H150,2)</f>
        <v>0</v>
      </c>
      <c r="K150" s="188" t="s">
        <v>41</v>
      </c>
      <c r="L150" s="59"/>
      <c r="M150" s="193" t="s">
        <v>41</v>
      </c>
      <c r="N150" s="194" t="s">
        <v>53</v>
      </c>
      <c r="O150" s="40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21" t="s">
        <v>134</v>
      </c>
      <c r="AT150" s="21" t="s">
        <v>129</v>
      </c>
      <c r="AU150" s="21" t="s">
        <v>93</v>
      </c>
      <c r="AY150" s="21" t="s">
        <v>127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1" t="s">
        <v>44</v>
      </c>
      <c r="BK150" s="197">
        <f>ROUND(I150*H150,2)</f>
        <v>0</v>
      </c>
      <c r="BL150" s="21" t="s">
        <v>134</v>
      </c>
      <c r="BM150" s="21" t="s">
        <v>297</v>
      </c>
    </row>
    <row r="151" spans="2:65" s="10" customFormat="1" ht="37.35" customHeight="1">
      <c r="B151" s="170"/>
      <c r="C151" s="171"/>
      <c r="D151" s="172" t="s">
        <v>81</v>
      </c>
      <c r="E151" s="173" t="s">
        <v>298</v>
      </c>
      <c r="F151" s="173" t="s">
        <v>299</v>
      </c>
      <c r="G151" s="171"/>
      <c r="H151" s="171"/>
      <c r="I151" s="174"/>
      <c r="J151" s="175">
        <f>BK151</f>
        <v>0</v>
      </c>
      <c r="K151" s="171"/>
      <c r="L151" s="176"/>
      <c r="M151" s="177"/>
      <c r="N151" s="178"/>
      <c r="O151" s="178"/>
      <c r="P151" s="179">
        <f>P152</f>
        <v>0</v>
      </c>
      <c r="Q151" s="178"/>
      <c r="R151" s="179">
        <f>R152</f>
        <v>0</v>
      </c>
      <c r="S151" s="178"/>
      <c r="T151" s="180">
        <f>T152</f>
        <v>0</v>
      </c>
      <c r="AR151" s="181" t="s">
        <v>151</v>
      </c>
      <c r="AT151" s="182" t="s">
        <v>81</v>
      </c>
      <c r="AU151" s="182" t="s">
        <v>82</v>
      </c>
      <c r="AY151" s="181" t="s">
        <v>127</v>
      </c>
      <c r="BK151" s="183">
        <f>BK152</f>
        <v>0</v>
      </c>
    </row>
    <row r="152" spans="2:65" s="10" customFormat="1" ht="19.899999999999999" customHeight="1">
      <c r="B152" s="170"/>
      <c r="C152" s="171"/>
      <c r="D152" s="172" t="s">
        <v>81</v>
      </c>
      <c r="E152" s="184" t="s">
        <v>300</v>
      </c>
      <c r="F152" s="184" t="s">
        <v>301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SUM(P153:P155)</f>
        <v>0</v>
      </c>
      <c r="Q152" s="178"/>
      <c r="R152" s="179">
        <f>SUM(R153:R155)</f>
        <v>0</v>
      </c>
      <c r="S152" s="178"/>
      <c r="T152" s="180">
        <f>SUM(T153:T155)</f>
        <v>0</v>
      </c>
      <c r="AR152" s="181" t="s">
        <v>151</v>
      </c>
      <c r="AT152" s="182" t="s">
        <v>81</v>
      </c>
      <c r="AU152" s="182" t="s">
        <v>44</v>
      </c>
      <c r="AY152" s="181" t="s">
        <v>127</v>
      </c>
      <c r="BK152" s="183">
        <f>SUM(BK153:BK155)</f>
        <v>0</v>
      </c>
    </row>
    <row r="153" spans="2:65" s="1" customFormat="1" ht="25.5" customHeight="1">
      <c r="B153" s="39"/>
      <c r="C153" s="186" t="s">
        <v>302</v>
      </c>
      <c r="D153" s="186" t="s">
        <v>129</v>
      </c>
      <c r="E153" s="187" t="s">
        <v>303</v>
      </c>
      <c r="F153" s="188" t="s">
        <v>304</v>
      </c>
      <c r="G153" s="189" t="s">
        <v>305</v>
      </c>
      <c r="H153" s="190">
        <v>1</v>
      </c>
      <c r="I153" s="191"/>
      <c r="J153" s="192">
        <f>ROUND(I153*H153,2)</f>
        <v>0</v>
      </c>
      <c r="K153" s="188" t="s">
        <v>133</v>
      </c>
      <c r="L153" s="59"/>
      <c r="M153" s="193" t="s">
        <v>41</v>
      </c>
      <c r="N153" s="194" t="s">
        <v>53</v>
      </c>
      <c r="O153" s="40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AR153" s="21" t="s">
        <v>306</v>
      </c>
      <c r="AT153" s="21" t="s">
        <v>129</v>
      </c>
      <c r="AU153" s="21" t="s">
        <v>93</v>
      </c>
      <c r="AY153" s="21" t="s">
        <v>127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1" t="s">
        <v>44</v>
      </c>
      <c r="BK153" s="197">
        <f>ROUND(I153*H153,2)</f>
        <v>0</v>
      </c>
      <c r="BL153" s="21" t="s">
        <v>306</v>
      </c>
      <c r="BM153" s="21" t="s">
        <v>307</v>
      </c>
    </row>
    <row r="154" spans="2:65" s="1" customFormat="1" ht="25.5" customHeight="1">
      <c r="B154" s="39"/>
      <c r="C154" s="186" t="s">
        <v>308</v>
      </c>
      <c r="D154" s="186" t="s">
        <v>129</v>
      </c>
      <c r="E154" s="187" t="s">
        <v>309</v>
      </c>
      <c r="F154" s="188" t="s">
        <v>310</v>
      </c>
      <c r="G154" s="189" t="s">
        <v>305</v>
      </c>
      <c r="H154" s="190">
        <v>1</v>
      </c>
      <c r="I154" s="191"/>
      <c r="J154" s="192">
        <f>ROUND(I154*H154,2)</f>
        <v>0</v>
      </c>
      <c r="K154" s="188" t="s">
        <v>133</v>
      </c>
      <c r="L154" s="59"/>
      <c r="M154" s="193" t="s">
        <v>41</v>
      </c>
      <c r="N154" s="194" t="s">
        <v>53</v>
      </c>
      <c r="O154" s="40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AR154" s="21" t="s">
        <v>306</v>
      </c>
      <c r="AT154" s="21" t="s">
        <v>129</v>
      </c>
      <c r="AU154" s="21" t="s">
        <v>93</v>
      </c>
      <c r="AY154" s="21" t="s">
        <v>127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1" t="s">
        <v>44</v>
      </c>
      <c r="BK154" s="197">
        <f>ROUND(I154*H154,2)</f>
        <v>0</v>
      </c>
      <c r="BL154" s="21" t="s">
        <v>306</v>
      </c>
      <c r="BM154" s="21" t="s">
        <v>311</v>
      </c>
    </row>
    <row r="155" spans="2:65" s="1" customFormat="1" ht="16.5" customHeight="1">
      <c r="B155" s="39"/>
      <c r="C155" s="186" t="s">
        <v>312</v>
      </c>
      <c r="D155" s="186" t="s">
        <v>129</v>
      </c>
      <c r="E155" s="187" t="s">
        <v>313</v>
      </c>
      <c r="F155" s="188" t="s">
        <v>314</v>
      </c>
      <c r="G155" s="189" t="s">
        <v>305</v>
      </c>
      <c r="H155" s="190">
        <v>1</v>
      </c>
      <c r="I155" s="191"/>
      <c r="J155" s="192">
        <f>ROUND(I155*H155,2)</f>
        <v>0</v>
      </c>
      <c r="K155" s="188" t="s">
        <v>133</v>
      </c>
      <c r="L155" s="59"/>
      <c r="M155" s="193" t="s">
        <v>41</v>
      </c>
      <c r="N155" s="211" t="s">
        <v>53</v>
      </c>
      <c r="O155" s="21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1" t="s">
        <v>306</v>
      </c>
      <c r="AT155" s="21" t="s">
        <v>129</v>
      </c>
      <c r="AU155" s="21" t="s">
        <v>93</v>
      </c>
      <c r="AY155" s="21" t="s">
        <v>127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1" t="s">
        <v>44</v>
      </c>
      <c r="BK155" s="197">
        <f>ROUND(I155*H155,2)</f>
        <v>0</v>
      </c>
      <c r="BL155" s="21" t="s">
        <v>306</v>
      </c>
      <c r="BM155" s="21" t="s">
        <v>315</v>
      </c>
    </row>
    <row r="156" spans="2:65" s="1" customFormat="1" ht="6.95" customHeight="1">
      <c r="B156" s="54"/>
      <c r="C156" s="55"/>
      <c r="D156" s="55"/>
      <c r="E156" s="55"/>
      <c r="F156" s="55"/>
      <c r="G156" s="55"/>
      <c r="H156" s="55"/>
      <c r="I156" s="133"/>
      <c r="J156" s="55"/>
      <c r="K156" s="55"/>
      <c r="L156" s="59"/>
    </row>
  </sheetData>
  <sheetProtection password="CC35" sheet="1" objects="1" scenarios="1" formatColumns="0" formatRows="0" autoFilter="0"/>
  <autoFilter ref="C80:K155"/>
  <mergeCells count="7">
    <mergeCell ref="J47:J48"/>
    <mergeCell ref="E73:H73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workbookViewId="0"/>
  </sheetViews>
  <sheetFormatPr defaultRowHeight="13.5"/>
  <cols>
    <col min="1" max="1" width="8.33203125" style="215" customWidth="1"/>
    <col min="2" max="2" width="1.6640625" style="215" customWidth="1"/>
    <col min="3" max="4" width="5" style="215" customWidth="1"/>
    <col min="5" max="5" width="11.6640625" style="215" customWidth="1"/>
    <col min="6" max="6" width="9.1640625" style="215" customWidth="1"/>
    <col min="7" max="7" width="5" style="215" customWidth="1"/>
    <col min="8" max="8" width="77.83203125" style="215" customWidth="1"/>
    <col min="9" max="10" width="20" style="215" customWidth="1"/>
    <col min="11" max="11" width="1.6640625" style="215" customWidth="1"/>
  </cols>
  <sheetData>
    <row r="1" spans="2:1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12" customFormat="1" ht="45" customHeight="1">
      <c r="B3" s="219"/>
      <c r="C3" s="337" t="s">
        <v>316</v>
      </c>
      <c r="D3" s="337"/>
      <c r="E3" s="337"/>
      <c r="F3" s="337"/>
      <c r="G3" s="337"/>
      <c r="H3" s="337"/>
      <c r="I3" s="337"/>
      <c r="J3" s="337"/>
      <c r="K3" s="220"/>
    </row>
    <row r="4" spans="2:11" ht="25.5" customHeight="1">
      <c r="B4" s="221"/>
      <c r="C4" s="338" t="s">
        <v>317</v>
      </c>
      <c r="D4" s="338"/>
      <c r="E4" s="338"/>
      <c r="F4" s="338"/>
      <c r="G4" s="338"/>
      <c r="H4" s="338"/>
      <c r="I4" s="338"/>
      <c r="J4" s="338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36" t="s">
        <v>318</v>
      </c>
      <c r="D6" s="336"/>
      <c r="E6" s="336"/>
      <c r="F6" s="336"/>
      <c r="G6" s="336"/>
      <c r="H6" s="336"/>
      <c r="I6" s="336"/>
      <c r="J6" s="336"/>
      <c r="K6" s="222"/>
    </row>
    <row r="7" spans="2:11" ht="15" customHeight="1">
      <c r="B7" s="225"/>
      <c r="C7" s="336" t="s">
        <v>319</v>
      </c>
      <c r="D7" s="336"/>
      <c r="E7" s="336"/>
      <c r="F7" s="336"/>
      <c r="G7" s="336"/>
      <c r="H7" s="336"/>
      <c r="I7" s="336"/>
      <c r="J7" s="336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36" t="s">
        <v>320</v>
      </c>
      <c r="D9" s="336"/>
      <c r="E9" s="336"/>
      <c r="F9" s="336"/>
      <c r="G9" s="336"/>
      <c r="H9" s="336"/>
      <c r="I9" s="336"/>
      <c r="J9" s="336"/>
      <c r="K9" s="222"/>
    </row>
    <row r="10" spans="2:11" ht="15" customHeight="1">
      <c r="B10" s="225"/>
      <c r="C10" s="224"/>
      <c r="D10" s="336" t="s">
        <v>321</v>
      </c>
      <c r="E10" s="336"/>
      <c r="F10" s="336"/>
      <c r="G10" s="336"/>
      <c r="H10" s="336"/>
      <c r="I10" s="336"/>
      <c r="J10" s="336"/>
      <c r="K10" s="222"/>
    </row>
    <row r="11" spans="2:11" ht="15" customHeight="1">
      <c r="B11" s="225"/>
      <c r="C11" s="226"/>
      <c r="D11" s="336" t="s">
        <v>322</v>
      </c>
      <c r="E11" s="336"/>
      <c r="F11" s="336"/>
      <c r="G11" s="336"/>
      <c r="H11" s="336"/>
      <c r="I11" s="336"/>
      <c r="J11" s="336"/>
      <c r="K11" s="222"/>
    </row>
    <row r="12" spans="2:11" ht="12.75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2"/>
    </row>
    <row r="13" spans="2:11" ht="15" customHeight="1">
      <c r="B13" s="225"/>
      <c r="C13" s="226"/>
      <c r="D13" s="336" t="s">
        <v>323</v>
      </c>
      <c r="E13" s="336"/>
      <c r="F13" s="336"/>
      <c r="G13" s="336"/>
      <c r="H13" s="336"/>
      <c r="I13" s="336"/>
      <c r="J13" s="336"/>
      <c r="K13" s="222"/>
    </row>
    <row r="14" spans="2:11" ht="15" customHeight="1">
      <c r="B14" s="225"/>
      <c r="C14" s="226"/>
      <c r="D14" s="336" t="s">
        <v>324</v>
      </c>
      <c r="E14" s="336"/>
      <c r="F14" s="336"/>
      <c r="G14" s="336"/>
      <c r="H14" s="336"/>
      <c r="I14" s="336"/>
      <c r="J14" s="336"/>
      <c r="K14" s="222"/>
    </row>
    <row r="15" spans="2:11" ht="15" customHeight="1">
      <c r="B15" s="225"/>
      <c r="C15" s="226"/>
      <c r="D15" s="336" t="s">
        <v>325</v>
      </c>
      <c r="E15" s="336"/>
      <c r="F15" s="336"/>
      <c r="G15" s="336"/>
      <c r="H15" s="336"/>
      <c r="I15" s="336"/>
      <c r="J15" s="336"/>
      <c r="K15" s="222"/>
    </row>
    <row r="16" spans="2:11" ht="15" customHeight="1">
      <c r="B16" s="225"/>
      <c r="C16" s="226"/>
      <c r="D16" s="226"/>
      <c r="E16" s="227" t="s">
        <v>86</v>
      </c>
      <c r="F16" s="336" t="s">
        <v>326</v>
      </c>
      <c r="G16" s="336"/>
      <c r="H16" s="336"/>
      <c r="I16" s="336"/>
      <c r="J16" s="336"/>
      <c r="K16" s="222"/>
    </row>
    <row r="17" spans="2:11" ht="15" customHeight="1">
      <c r="B17" s="225"/>
      <c r="C17" s="226"/>
      <c r="D17" s="226"/>
      <c r="E17" s="227" t="s">
        <v>327</v>
      </c>
      <c r="F17" s="336" t="s">
        <v>328</v>
      </c>
      <c r="G17" s="336"/>
      <c r="H17" s="336"/>
      <c r="I17" s="336"/>
      <c r="J17" s="336"/>
      <c r="K17" s="222"/>
    </row>
    <row r="18" spans="2:11" ht="15" customHeight="1">
      <c r="B18" s="225"/>
      <c r="C18" s="226"/>
      <c r="D18" s="226"/>
      <c r="E18" s="227" t="s">
        <v>329</v>
      </c>
      <c r="F18" s="336" t="s">
        <v>330</v>
      </c>
      <c r="G18" s="336"/>
      <c r="H18" s="336"/>
      <c r="I18" s="336"/>
      <c r="J18" s="336"/>
      <c r="K18" s="222"/>
    </row>
    <row r="19" spans="2:11" ht="15" customHeight="1">
      <c r="B19" s="225"/>
      <c r="C19" s="226"/>
      <c r="D19" s="226"/>
      <c r="E19" s="227" t="s">
        <v>331</v>
      </c>
      <c r="F19" s="336" t="s">
        <v>332</v>
      </c>
      <c r="G19" s="336"/>
      <c r="H19" s="336"/>
      <c r="I19" s="336"/>
      <c r="J19" s="336"/>
      <c r="K19" s="222"/>
    </row>
    <row r="20" spans="2:11" ht="15" customHeight="1">
      <c r="B20" s="225"/>
      <c r="C20" s="226"/>
      <c r="D20" s="226"/>
      <c r="E20" s="227" t="s">
        <v>333</v>
      </c>
      <c r="F20" s="336" t="s">
        <v>334</v>
      </c>
      <c r="G20" s="336"/>
      <c r="H20" s="336"/>
      <c r="I20" s="336"/>
      <c r="J20" s="336"/>
      <c r="K20" s="222"/>
    </row>
    <row r="21" spans="2:11" ht="15" customHeight="1">
      <c r="B21" s="225"/>
      <c r="C21" s="226"/>
      <c r="D21" s="226"/>
      <c r="E21" s="227" t="s">
        <v>335</v>
      </c>
      <c r="F21" s="336" t="s">
        <v>336</v>
      </c>
      <c r="G21" s="336"/>
      <c r="H21" s="336"/>
      <c r="I21" s="336"/>
      <c r="J21" s="336"/>
      <c r="K21" s="222"/>
    </row>
    <row r="22" spans="2:11" ht="12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2:11" ht="15" customHeight="1">
      <c r="B23" s="225"/>
      <c r="C23" s="336" t="s">
        <v>337</v>
      </c>
      <c r="D23" s="336"/>
      <c r="E23" s="336"/>
      <c r="F23" s="336"/>
      <c r="G23" s="336"/>
      <c r="H23" s="336"/>
      <c r="I23" s="336"/>
      <c r="J23" s="336"/>
      <c r="K23" s="222"/>
    </row>
    <row r="24" spans="2:11" ht="15" customHeight="1">
      <c r="B24" s="225"/>
      <c r="C24" s="336" t="s">
        <v>338</v>
      </c>
      <c r="D24" s="336"/>
      <c r="E24" s="336"/>
      <c r="F24" s="336"/>
      <c r="G24" s="336"/>
      <c r="H24" s="336"/>
      <c r="I24" s="336"/>
      <c r="J24" s="336"/>
      <c r="K24" s="222"/>
    </row>
    <row r="25" spans="2:11" ht="15" customHeight="1">
      <c r="B25" s="225"/>
      <c r="C25" s="224"/>
      <c r="D25" s="336" t="s">
        <v>339</v>
      </c>
      <c r="E25" s="336"/>
      <c r="F25" s="336"/>
      <c r="G25" s="336"/>
      <c r="H25" s="336"/>
      <c r="I25" s="336"/>
      <c r="J25" s="336"/>
      <c r="K25" s="222"/>
    </row>
    <row r="26" spans="2:11" ht="15" customHeight="1">
      <c r="B26" s="225"/>
      <c r="C26" s="226"/>
      <c r="D26" s="336" t="s">
        <v>340</v>
      </c>
      <c r="E26" s="336"/>
      <c r="F26" s="336"/>
      <c r="G26" s="336"/>
      <c r="H26" s="336"/>
      <c r="I26" s="336"/>
      <c r="J26" s="336"/>
      <c r="K26" s="222"/>
    </row>
    <row r="27" spans="2:11" ht="12.75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2:11" ht="15" customHeight="1">
      <c r="B28" s="225"/>
      <c r="C28" s="226"/>
      <c r="D28" s="336" t="s">
        <v>341</v>
      </c>
      <c r="E28" s="336"/>
      <c r="F28" s="336"/>
      <c r="G28" s="336"/>
      <c r="H28" s="336"/>
      <c r="I28" s="336"/>
      <c r="J28" s="336"/>
      <c r="K28" s="222"/>
    </row>
    <row r="29" spans="2:11" ht="15" customHeight="1">
      <c r="B29" s="225"/>
      <c r="C29" s="226"/>
      <c r="D29" s="336" t="s">
        <v>342</v>
      </c>
      <c r="E29" s="336"/>
      <c r="F29" s="336"/>
      <c r="G29" s="336"/>
      <c r="H29" s="336"/>
      <c r="I29" s="336"/>
      <c r="J29" s="336"/>
      <c r="K29" s="222"/>
    </row>
    <row r="30" spans="2:11" ht="12.75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2"/>
    </row>
    <row r="31" spans="2:11" ht="15" customHeight="1">
      <c r="B31" s="225"/>
      <c r="C31" s="226"/>
      <c r="D31" s="336" t="s">
        <v>343</v>
      </c>
      <c r="E31" s="336"/>
      <c r="F31" s="336"/>
      <c r="G31" s="336"/>
      <c r="H31" s="336"/>
      <c r="I31" s="336"/>
      <c r="J31" s="336"/>
      <c r="K31" s="222"/>
    </row>
    <row r="32" spans="2:11" ht="15" customHeight="1">
      <c r="B32" s="225"/>
      <c r="C32" s="226"/>
      <c r="D32" s="336" t="s">
        <v>344</v>
      </c>
      <c r="E32" s="336"/>
      <c r="F32" s="336"/>
      <c r="G32" s="336"/>
      <c r="H32" s="336"/>
      <c r="I32" s="336"/>
      <c r="J32" s="336"/>
      <c r="K32" s="222"/>
    </row>
    <row r="33" spans="2:11" ht="15" customHeight="1">
      <c r="B33" s="225"/>
      <c r="C33" s="226"/>
      <c r="D33" s="336" t="s">
        <v>345</v>
      </c>
      <c r="E33" s="336"/>
      <c r="F33" s="336"/>
      <c r="G33" s="336"/>
      <c r="H33" s="336"/>
      <c r="I33" s="336"/>
      <c r="J33" s="336"/>
      <c r="K33" s="222"/>
    </row>
    <row r="34" spans="2:11" ht="15" customHeight="1">
      <c r="B34" s="225"/>
      <c r="C34" s="226"/>
      <c r="D34" s="224"/>
      <c r="E34" s="228" t="s">
        <v>112</v>
      </c>
      <c r="F34" s="224"/>
      <c r="G34" s="336" t="s">
        <v>346</v>
      </c>
      <c r="H34" s="336"/>
      <c r="I34" s="336"/>
      <c r="J34" s="336"/>
      <c r="K34" s="222"/>
    </row>
    <row r="35" spans="2:11" ht="30.75" customHeight="1">
      <c r="B35" s="225"/>
      <c r="C35" s="226"/>
      <c r="D35" s="224"/>
      <c r="E35" s="228" t="s">
        <v>347</v>
      </c>
      <c r="F35" s="224"/>
      <c r="G35" s="336" t="s">
        <v>348</v>
      </c>
      <c r="H35" s="336"/>
      <c r="I35" s="336"/>
      <c r="J35" s="336"/>
      <c r="K35" s="222"/>
    </row>
    <row r="36" spans="2:11" ht="15" customHeight="1">
      <c r="B36" s="225"/>
      <c r="C36" s="226"/>
      <c r="D36" s="224"/>
      <c r="E36" s="228" t="s">
        <v>63</v>
      </c>
      <c r="F36" s="224"/>
      <c r="G36" s="336" t="s">
        <v>349</v>
      </c>
      <c r="H36" s="336"/>
      <c r="I36" s="336"/>
      <c r="J36" s="336"/>
      <c r="K36" s="222"/>
    </row>
    <row r="37" spans="2:11" ht="15" customHeight="1">
      <c r="B37" s="225"/>
      <c r="C37" s="226"/>
      <c r="D37" s="224"/>
      <c r="E37" s="228" t="s">
        <v>113</v>
      </c>
      <c r="F37" s="224"/>
      <c r="G37" s="336" t="s">
        <v>350</v>
      </c>
      <c r="H37" s="336"/>
      <c r="I37" s="336"/>
      <c r="J37" s="336"/>
      <c r="K37" s="222"/>
    </row>
    <row r="38" spans="2:11" ht="15" customHeight="1">
      <c r="B38" s="225"/>
      <c r="C38" s="226"/>
      <c r="D38" s="224"/>
      <c r="E38" s="228" t="s">
        <v>114</v>
      </c>
      <c r="F38" s="224"/>
      <c r="G38" s="336" t="s">
        <v>351</v>
      </c>
      <c r="H38" s="336"/>
      <c r="I38" s="336"/>
      <c r="J38" s="336"/>
      <c r="K38" s="222"/>
    </row>
    <row r="39" spans="2:11" ht="15" customHeight="1">
      <c r="B39" s="225"/>
      <c r="C39" s="226"/>
      <c r="D39" s="224"/>
      <c r="E39" s="228" t="s">
        <v>115</v>
      </c>
      <c r="F39" s="224"/>
      <c r="G39" s="336" t="s">
        <v>352</v>
      </c>
      <c r="H39" s="336"/>
      <c r="I39" s="336"/>
      <c r="J39" s="336"/>
      <c r="K39" s="222"/>
    </row>
    <row r="40" spans="2:11" ht="15" customHeight="1">
      <c r="B40" s="225"/>
      <c r="C40" s="226"/>
      <c r="D40" s="224"/>
      <c r="E40" s="228" t="s">
        <v>353</v>
      </c>
      <c r="F40" s="224"/>
      <c r="G40" s="336" t="s">
        <v>354</v>
      </c>
      <c r="H40" s="336"/>
      <c r="I40" s="336"/>
      <c r="J40" s="336"/>
      <c r="K40" s="222"/>
    </row>
    <row r="41" spans="2:11" ht="15" customHeight="1">
      <c r="B41" s="225"/>
      <c r="C41" s="226"/>
      <c r="D41" s="224"/>
      <c r="E41" s="228"/>
      <c r="F41" s="224"/>
      <c r="G41" s="336" t="s">
        <v>355</v>
      </c>
      <c r="H41" s="336"/>
      <c r="I41" s="336"/>
      <c r="J41" s="336"/>
      <c r="K41" s="222"/>
    </row>
    <row r="42" spans="2:11" ht="15" customHeight="1">
      <c r="B42" s="225"/>
      <c r="C42" s="226"/>
      <c r="D42" s="224"/>
      <c r="E42" s="228" t="s">
        <v>356</v>
      </c>
      <c r="F42" s="224"/>
      <c r="G42" s="336" t="s">
        <v>357</v>
      </c>
      <c r="H42" s="336"/>
      <c r="I42" s="336"/>
      <c r="J42" s="336"/>
      <c r="K42" s="222"/>
    </row>
    <row r="43" spans="2:11" ht="15" customHeight="1">
      <c r="B43" s="225"/>
      <c r="C43" s="226"/>
      <c r="D43" s="224"/>
      <c r="E43" s="228" t="s">
        <v>117</v>
      </c>
      <c r="F43" s="224"/>
      <c r="G43" s="336" t="s">
        <v>358</v>
      </c>
      <c r="H43" s="336"/>
      <c r="I43" s="336"/>
      <c r="J43" s="336"/>
      <c r="K43" s="222"/>
    </row>
    <row r="44" spans="2:11" ht="12.75" customHeight="1">
      <c r="B44" s="225"/>
      <c r="C44" s="226"/>
      <c r="D44" s="224"/>
      <c r="E44" s="224"/>
      <c r="F44" s="224"/>
      <c r="G44" s="224"/>
      <c r="H44" s="224"/>
      <c r="I44" s="224"/>
      <c r="J44" s="224"/>
      <c r="K44" s="222"/>
    </row>
    <row r="45" spans="2:11" ht="15" customHeight="1">
      <c r="B45" s="225"/>
      <c r="C45" s="226"/>
      <c r="D45" s="336" t="s">
        <v>359</v>
      </c>
      <c r="E45" s="336"/>
      <c r="F45" s="336"/>
      <c r="G45" s="336"/>
      <c r="H45" s="336"/>
      <c r="I45" s="336"/>
      <c r="J45" s="336"/>
      <c r="K45" s="222"/>
    </row>
    <row r="46" spans="2:11" ht="15" customHeight="1">
      <c r="B46" s="225"/>
      <c r="C46" s="226"/>
      <c r="D46" s="226"/>
      <c r="E46" s="336" t="s">
        <v>360</v>
      </c>
      <c r="F46" s="336"/>
      <c r="G46" s="336"/>
      <c r="H46" s="336"/>
      <c r="I46" s="336"/>
      <c r="J46" s="336"/>
      <c r="K46" s="222"/>
    </row>
    <row r="47" spans="2:11" ht="15" customHeight="1">
      <c r="B47" s="225"/>
      <c r="C47" s="226"/>
      <c r="D47" s="226"/>
      <c r="E47" s="336" t="s">
        <v>361</v>
      </c>
      <c r="F47" s="336"/>
      <c r="G47" s="336"/>
      <c r="H47" s="336"/>
      <c r="I47" s="336"/>
      <c r="J47" s="336"/>
      <c r="K47" s="222"/>
    </row>
    <row r="48" spans="2:11" ht="15" customHeight="1">
      <c r="B48" s="225"/>
      <c r="C48" s="226"/>
      <c r="D48" s="226"/>
      <c r="E48" s="336" t="s">
        <v>362</v>
      </c>
      <c r="F48" s="336"/>
      <c r="G48" s="336"/>
      <c r="H48" s="336"/>
      <c r="I48" s="336"/>
      <c r="J48" s="336"/>
      <c r="K48" s="222"/>
    </row>
    <row r="49" spans="2:11" ht="15" customHeight="1">
      <c r="B49" s="225"/>
      <c r="C49" s="226"/>
      <c r="D49" s="336" t="s">
        <v>363</v>
      </c>
      <c r="E49" s="336"/>
      <c r="F49" s="336"/>
      <c r="G49" s="336"/>
      <c r="H49" s="336"/>
      <c r="I49" s="336"/>
      <c r="J49" s="336"/>
      <c r="K49" s="222"/>
    </row>
    <row r="50" spans="2:11" ht="25.5" customHeight="1">
      <c r="B50" s="221"/>
      <c r="C50" s="338" t="s">
        <v>364</v>
      </c>
      <c r="D50" s="338"/>
      <c r="E50" s="338"/>
      <c r="F50" s="338"/>
      <c r="G50" s="338"/>
      <c r="H50" s="338"/>
      <c r="I50" s="338"/>
      <c r="J50" s="338"/>
      <c r="K50" s="222"/>
    </row>
    <row r="51" spans="2:11" ht="5.25" customHeight="1">
      <c r="B51" s="221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1"/>
      <c r="C52" s="336" t="s">
        <v>365</v>
      </c>
      <c r="D52" s="336"/>
      <c r="E52" s="336"/>
      <c r="F52" s="336"/>
      <c r="G52" s="336"/>
      <c r="H52" s="336"/>
      <c r="I52" s="336"/>
      <c r="J52" s="336"/>
      <c r="K52" s="222"/>
    </row>
    <row r="53" spans="2:11" ht="15" customHeight="1">
      <c r="B53" s="221"/>
      <c r="C53" s="336" t="s">
        <v>366</v>
      </c>
      <c r="D53" s="336"/>
      <c r="E53" s="336"/>
      <c r="F53" s="336"/>
      <c r="G53" s="336"/>
      <c r="H53" s="336"/>
      <c r="I53" s="336"/>
      <c r="J53" s="336"/>
      <c r="K53" s="222"/>
    </row>
    <row r="54" spans="2:11" ht="12.75" customHeight="1">
      <c r="B54" s="221"/>
      <c r="C54" s="224"/>
      <c r="D54" s="224"/>
      <c r="E54" s="224"/>
      <c r="F54" s="224"/>
      <c r="G54" s="224"/>
      <c r="H54" s="224"/>
      <c r="I54" s="224"/>
      <c r="J54" s="224"/>
      <c r="K54" s="222"/>
    </row>
    <row r="55" spans="2:11" ht="15" customHeight="1">
      <c r="B55" s="221"/>
      <c r="C55" s="336" t="s">
        <v>367</v>
      </c>
      <c r="D55" s="336"/>
      <c r="E55" s="336"/>
      <c r="F55" s="336"/>
      <c r="G55" s="336"/>
      <c r="H55" s="336"/>
      <c r="I55" s="336"/>
      <c r="J55" s="336"/>
      <c r="K55" s="222"/>
    </row>
    <row r="56" spans="2:11" ht="15" customHeight="1">
      <c r="B56" s="221"/>
      <c r="C56" s="226"/>
      <c r="D56" s="336" t="s">
        <v>368</v>
      </c>
      <c r="E56" s="336"/>
      <c r="F56" s="336"/>
      <c r="G56" s="336"/>
      <c r="H56" s="336"/>
      <c r="I56" s="336"/>
      <c r="J56" s="336"/>
      <c r="K56" s="222"/>
    </row>
    <row r="57" spans="2:11" ht="15" customHeight="1">
      <c r="B57" s="221"/>
      <c r="C57" s="226"/>
      <c r="D57" s="336" t="s">
        <v>369</v>
      </c>
      <c r="E57" s="336"/>
      <c r="F57" s="336"/>
      <c r="G57" s="336"/>
      <c r="H57" s="336"/>
      <c r="I57" s="336"/>
      <c r="J57" s="336"/>
      <c r="K57" s="222"/>
    </row>
    <row r="58" spans="2:11" ht="15" customHeight="1">
      <c r="B58" s="221"/>
      <c r="C58" s="226"/>
      <c r="D58" s="336" t="s">
        <v>370</v>
      </c>
      <c r="E58" s="336"/>
      <c r="F58" s="336"/>
      <c r="G58" s="336"/>
      <c r="H58" s="336"/>
      <c r="I58" s="336"/>
      <c r="J58" s="336"/>
      <c r="K58" s="222"/>
    </row>
    <row r="59" spans="2:11" ht="15" customHeight="1">
      <c r="B59" s="221"/>
      <c r="C59" s="226"/>
      <c r="D59" s="336" t="s">
        <v>371</v>
      </c>
      <c r="E59" s="336"/>
      <c r="F59" s="336"/>
      <c r="G59" s="336"/>
      <c r="H59" s="336"/>
      <c r="I59" s="336"/>
      <c r="J59" s="336"/>
      <c r="K59" s="222"/>
    </row>
    <row r="60" spans="2:11" ht="15" customHeight="1">
      <c r="B60" s="221"/>
      <c r="C60" s="226"/>
      <c r="D60" s="339" t="s">
        <v>372</v>
      </c>
      <c r="E60" s="339"/>
      <c r="F60" s="339"/>
      <c r="G60" s="339"/>
      <c r="H60" s="339"/>
      <c r="I60" s="339"/>
      <c r="J60" s="339"/>
      <c r="K60" s="222"/>
    </row>
    <row r="61" spans="2:11" ht="15" customHeight="1">
      <c r="B61" s="221"/>
      <c r="C61" s="226"/>
      <c r="D61" s="336" t="s">
        <v>373</v>
      </c>
      <c r="E61" s="336"/>
      <c r="F61" s="336"/>
      <c r="G61" s="336"/>
      <c r="H61" s="336"/>
      <c r="I61" s="336"/>
      <c r="J61" s="336"/>
      <c r="K61" s="222"/>
    </row>
    <row r="62" spans="2:11" ht="12.75" customHeight="1">
      <c r="B62" s="221"/>
      <c r="C62" s="226"/>
      <c r="D62" s="226"/>
      <c r="E62" s="229"/>
      <c r="F62" s="226"/>
      <c r="G62" s="226"/>
      <c r="H62" s="226"/>
      <c r="I62" s="226"/>
      <c r="J62" s="226"/>
      <c r="K62" s="222"/>
    </row>
    <row r="63" spans="2:11" ht="15" customHeight="1">
      <c r="B63" s="221"/>
      <c r="C63" s="226"/>
      <c r="D63" s="336" t="s">
        <v>374</v>
      </c>
      <c r="E63" s="336"/>
      <c r="F63" s="336"/>
      <c r="G63" s="336"/>
      <c r="H63" s="336"/>
      <c r="I63" s="336"/>
      <c r="J63" s="336"/>
      <c r="K63" s="222"/>
    </row>
    <row r="64" spans="2:11" ht="15" customHeight="1">
      <c r="B64" s="221"/>
      <c r="C64" s="226"/>
      <c r="D64" s="339" t="s">
        <v>375</v>
      </c>
      <c r="E64" s="339"/>
      <c r="F64" s="339"/>
      <c r="G64" s="339"/>
      <c r="H64" s="339"/>
      <c r="I64" s="339"/>
      <c r="J64" s="339"/>
      <c r="K64" s="222"/>
    </row>
    <row r="65" spans="2:11" ht="15" customHeight="1">
      <c r="B65" s="221"/>
      <c r="C65" s="226"/>
      <c r="D65" s="336" t="s">
        <v>376</v>
      </c>
      <c r="E65" s="336"/>
      <c r="F65" s="336"/>
      <c r="G65" s="336"/>
      <c r="H65" s="336"/>
      <c r="I65" s="336"/>
      <c r="J65" s="336"/>
      <c r="K65" s="222"/>
    </row>
    <row r="66" spans="2:11" ht="15" customHeight="1">
      <c r="B66" s="221"/>
      <c r="C66" s="226"/>
      <c r="D66" s="336" t="s">
        <v>377</v>
      </c>
      <c r="E66" s="336"/>
      <c r="F66" s="336"/>
      <c r="G66" s="336"/>
      <c r="H66" s="336"/>
      <c r="I66" s="336"/>
      <c r="J66" s="336"/>
      <c r="K66" s="222"/>
    </row>
    <row r="67" spans="2:11" ht="15" customHeight="1">
      <c r="B67" s="221"/>
      <c r="C67" s="226"/>
      <c r="D67" s="336" t="s">
        <v>378</v>
      </c>
      <c r="E67" s="336"/>
      <c r="F67" s="336"/>
      <c r="G67" s="336"/>
      <c r="H67" s="336"/>
      <c r="I67" s="336"/>
      <c r="J67" s="336"/>
      <c r="K67" s="222"/>
    </row>
    <row r="68" spans="2:11" ht="15" customHeight="1">
      <c r="B68" s="221"/>
      <c r="C68" s="226"/>
      <c r="D68" s="336" t="s">
        <v>379</v>
      </c>
      <c r="E68" s="336"/>
      <c r="F68" s="336"/>
      <c r="G68" s="336"/>
      <c r="H68" s="336"/>
      <c r="I68" s="336"/>
      <c r="J68" s="336"/>
      <c r="K68" s="222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340" t="s">
        <v>92</v>
      </c>
      <c r="D73" s="340"/>
      <c r="E73" s="340"/>
      <c r="F73" s="340"/>
      <c r="G73" s="340"/>
      <c r="H73" s="340"/>
      <c r="I73" s="340"/>
      <c r="J73" s="340"/>
      <c r="K73" s="239"/>
    </row>
    <row r="74" spans="2:11" ht="17.25" customHeight="1">
      <c r="B74" s="238"/>
      <c r="C74" s="240" t="s">
        <v>380</v>
      </c>
      <c r="D74" s="240"/>
      <c r="E74" s="240"/>
      <c r="F74" s="240" t="s">
        <v>381</v>
      </c>
      <c r="G74" s="241"/>
      <c r="H74" s="240" t="s">
        <v>113</v>
      </c>
      <c r="I74" s="240" t="s">
        <v>67</v>
      </c>
      <c r="J74" s="240" t="s">
        <v>382</v>
      </c>
      <c r="K74" s="239"/>
    </row>
    <row r="75" spans="2:11" ht="17.25" customHeight="1">
      <c r="B75" s="238"/>
      <c r="C75" s="242" t="s">
        <v>383</v>
      </c>
      <c r="D75" s="242"/>
      <c r="E75" s="242"/>
      <c r="F75" s="243" t="s">
        <v>384</v>
      </c>
      <c r="G75" s="244"/>
      <c r="H75" s="242"/>
      <c r="I75" s="242"/>
      <c r="J75" s="242" t="s">
        <v>385</v>
      </c>
      <c r="K75" s="239"/>
    </row>
    <row r="76" spans="2:11" ht="5.25" customHeight="1">
      <c r="B76" s="238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8"/>
      <c r="C77" s="228" t="s">
        <v>63</v>
      </c>
      <c r="D77" s="245"/>
      <c r="E77" s="245"/>
      <c r="F77" s="247" t="s">
        <v>386</v>
      </c>
      <c r="G77" s="246"/>
      <c r="H77" s="228" t="s">
        <v>387</v>
      </c>
      <c r="I77" s="228" t="s">
        <v>388</v>
      </c>
      <c r="J77" s="228">
        <v>20</v>
      </c>
      <c r="K77" s="239"/>
    </row>
    <row r="78" spans="2:11" ht="15" customHeight="1">
      <c r="B78" s="238"/>
      <c r="C78" s="228" t="s">
        <v>389</v>
      </c>
      <c r="D78" s="228"/>
      <c r="E78" s="228"/>
      <c r="F78" s="247" t="s">
        <v>386</v>
      </c>
      <c r="G78" s="246"/>
      <c r="H78" s="228" t="s">
        <v>390</v>
      </c>
      <c r="I78" s="228" t="s">
        <v>388</v>
      </c>
      <c r="J78" s="228">
        <v>120</v>
      </c>
      <c r="K78" s="239"/>
    </row>
    <row r="79" spans="2:11" ht="15" customHeight="1">
      <c r="B79" s="248"/>
      <c r="C79" s="228" t="s">
        <v>391</v>
      </c>
      <c r="D79" s="228"/>
      <c r="E79" s="228"/>
      <c r="F79" s="247" t="s">
        <v>392</v>
      </c>
      <c r="G79" s="246"/>
      <c r="H79" s="228" t="s">
        <v>393</v>
      </c>
      <c r="I79" s="228" t="s">
        <v>388</v>
      </c>
      <c r="J79" s="228">
        <v>50</v>
      </c>
      <c r="K79" s="239"/>
    </row>
    <row r="80" spans="2:11" ht="15" customHeight="1">
      <c r="B80" s="248"/>
      <c r="C80" s="228" t="s">
        <v>394</v>
      </c>
      <c r="D80" s="228"/>
      <c r="E80" s="228"/>
      <c r="F80" s="247" t="s">
        <v>386</v>
      </c>
      <c r="G80" s="246"/>
      <c r="H80" s="228" t="s">
        <v>395</v>
      </c>
      <c r="I80" s="228" t="s">
        <v>396</v>
      </c>
      <c r="J80" s="228"/>
      <c r="K80" s="239"/>
    </row>
    <row r="81" spans="2:11" ht="15" customHeight="1">
      <c r="B81" s="248"/>
      <c r="C81" s="249" t="s">
        <v>397</v>
      </c>
      <c r="D81" s="249"/>
      <c r="E81" s="249"/>
      <c r="F81" s="250" t="s">
        <v>392</v>
      </c>
      <c r="G81" s="249"/>
      <c r="H81" s="249" t="s">
        <v>398</v>
      </c>
      <c r="I81" s="249" t="s">
        <v>388</v>
      </c>
      <c r="J81" s="249">
        <v>15</v>
      </c>
      <c r="K81" s="239"/>
    </row>
    <row r="82" spans="2:11" ht="15" customHeight="1">
      <c r="B82" s="248"/>
      <c r="C82" s="249" t="s">
        <v>399</v>
      </c>
      <c r="D82" s="249"/>
      <c r="E82" s="249"/>
      <c r="F82" s="250" t="s">
        <v>392</v>
      </c>
      <c r="G82" s="249"/>
      <c r="H82" s="249" t="s">
        <v>400</v>
      </c>
      <c r="I82" s="249" t="s">
        <v>388</v>
      </c>
      <c r="J82" s="249">
        <v>15</v>
      </c>
      <c r="K82" s="239"/>
    </row>
    <row r="83" spans="2:11" ht="15" customHeight="1">
      <c r="B83" s="248"/>
      <c r="C83" s="249" t="s">
        <v>401</v>
      </c>
      <c r="D83" s="249"/>
      <c r="E83" s="249"/>
      <c r="F83" s="250" t="s">
        <v>392</v>
      </c>
      <c r="G83" s="249"/>
      <c r="H83" s="249" t="s">
        <v>402</v>
      </c>
      <c r="I83" s="249" t="s">
        <v>388</v>
      </c>
      <c r="J83" s="249">
        <v>20</v>
      </c>
      <c r="K83" s="239"/>
    </row>
    <row r="84" spans="2:11" ht="15" customHeight="1">
      <c r="B84" s="248"/>
      <c r="C84" s="249" t="s">
        <v>403</v>
      </c>
      <c r="D84" s="249"/>
      <c r="E84" s="249"/>
      <c r="F84" s="250" t="s">
        <v>392</v>
      </c>
      <c r="G84" s="249"/>
      <c r="H84" s="249" t="s">
        <v>404</v>
      </c>
      <c r="I84" s="249" t="s">
        <v>388</v>
      </c>
      <c r="J84" s="249">
        <v>20</v>
      </c>
      <c r="K84" s="239"/>
    </row>
    <row r="85" spans="2:11" ht="15" customHeight="1">
      <c r="B85" s="248"/>
      <c r="C85" s="228" t="s">
        <v>405</v>
      </c>
      <c r="D85" s="228"/>
      <c r="E85" s="228"/>
      <c r="F85" s="247" t="s">
        <v>392</v>
      </c>
      <c r="G85" s="246"/>
      <c r="H85" s="228" t="s">
        <v>406</v>
      </c>
      <c r="I85" s="228" t="s">
        <v>388</v>
      </c>
      <c r="J85" s="228">
        <v>50</v>
      </c>
      <c r="K85" s="239"/>
    </row>
    <row r="86" spans="2:11" ht="15" customHeight="1">
      <c r="B86" s="248"/>
      <c r="C86" s="228" t="s">
        <v>407</v>
      </c>
      <c r="D86" s="228"/>
      <c r="E86" s="228"/>
      <c r="F86" s="247" t="s">
        <v>392</v>
      </c>
      <c r="G86" s="246"/>
      <c r="H86" s="228" t="s">
        <v>408</v>
      </c>
      <c r="I86" s="228" t="s">
        <v>388</v>
      </c>
      <c r="J86" s="228">
        <v>20</v>
      </c>
      <c r="K86" s="239"/>
    </row>
    <row r="87" spans="2:11" ht="15" customHeight="1">
      <c r="B87" s="248"/>
      <c r="C87" s="228" t="s">
        <v>409</v>
      </c>
      <c r="D87" s="228"/>
      <c r="E87" s="228"/>
      <c r="F87" s="247" t="s">
        <v>392</v>
      </c>
      <c r="G87" s="246"/>
      <c r="H87" s="228" t="s">
        <v>410</v>
      </c>
      <c r="I87" s="228" t="s">
        <v>388</v>
      </c>
      <c r="J87" s="228">
        <v>20</v>
      </c>
      <c r="K87" s="239"/>
    </row>
    <row r="88" spans="2:11" ht="15" customHeight="1">
      <c r="B88" s="248"/>
      <c r="C88" s="228" t="s">
        <v>411</v>
      </c>
      <c r="D88" s="228"/>
      <c r="E88" s="228"/>
      <c r="F88" s="247" t="s">
        <v>392</v>
      </c>
      <c r="G88" s="246"/>
      <c r="H88" s="228" t="s">
        <v>412</v>
      </c>
      <c r="I88" s="228" t="s">
        <v>388</v>
      </c>
      <c r="J88" s="228">
        <v>50</v>
      </c>
      <c r="K88" s="239"/>
    </row>
    <row r="89" spans="2:11" ht="15" customHeight="1">
      <c r="B89" s="248"/>
      <c r="C89" s="228" t="s">
        <v>413</v>
      </c>
      <c r="D89" s="228"/>
      <c r="E89" s="228"/>
      <c r="F89" s="247" t="s">
        <v>392</v>
      </c>
      <c r="G89" s="246"/>
      <c r="H89" s="228" t="s">
        <v>413</v>
      </c>
      <c r="I89" s="228" t="s">
        <v>388</v>
      </c>
      <c r="J89" s="228">
        <v>50</v>
      </c>
      <c r="K89" s="239"/>
    </row>
    <row r="90" spans="2:11" ht="15" customHeight="1">
      <c r="B90" s="248"/>
      <c r="C90" s="228" t="s">
        <v>118</v>
      </c>
      <c r="D90" s="228"/>
      <c r="E90" s="228"/>
      <c r="F90" s="247" t="s">
        <v>392</v>
      </c>
      <c r="G90" s="246"/>
      <c r="H90" s="228" t="s">
        <v>414</v>
      </c>
      <c r="I90" s="228" t="s">
        <v>388</v>
      </c>
      <c r="J90" s="228">
        <v>255</v>
      </c>
      <c r="K90" s="239"/>
    </row>
    <row r="91" spans="2:11" ht="15" customHeight="1">
      <c r="B91" s="248"/>
      <c r="C91" s="228" t="s">
        <v>415</v>
      </c>
      <c r="D91" s="228"/>
      <c r="E91" s="228"/>
      <c r="F91" s="247" t="s">
        <v>386</v>
      </c>
      <c r="G91" s="246"/>
      <c r="H91" s="228" t="s">
        <v>416</v>
      </c>
      <c r="I91" s="228" t="s">
        <v>417</v>
      </c>
      <c r="J91" s="228"/>
      <c r="K91" s="239"/>
    </row>
    <row r="92" spans="2:11" ht="15" customHeight="1">
      <c r="B92" s="248"/>
      <c r="C92" s="228" t="s">
        <v>418</v>
      </c>
      <c r="D92" s="228"/>
      <c r="E92" s="228"/>
      <c r="F92" s="247" t="s">
        <v>386</v>
      </c>
      <c r="G92" s="246"/>
      <c r="H92" s="228" t="s">
        <v>419</v>
      </c>
      <c r="I92" s="228" t="s">
        <v>420</v>
      </c>
      <c r="J92" s="228"/>
      <c r="K92" s="239"/>
    </row>
    <row r="93" spans="2:11" ht="15" customHeight="1">
      <c r="B93" s="248"/>
      <c r="C93" s="228" t="s">
        <v>421</v>
      </c>
      <c r="D93" s="228"/>
      <c r="E93" s="228"/>
      <c r="F93" s="247" t="s">
        <v>386</v>
      </c>
      <c r="G93" s="246"/>
      <c r="H93" s="228" t="s">
        <v>421</v>
      </c>
      <c r="I93" s="228" t="s">
        <v>420</v>
      </c>
      <c r="J93" s="228"/>
      <c r="K93" s="239"/>
    </row>
    <row r="94" spans="2:11" ht="15" customHeight="1">
      <c r="B94" s="248"/>
      <c r="C94" s="228" t="s">
        <v>48</v>
      </c>
      <c r="D94" s="228"/>
      <c r="E94" s="228"/>
      <c r="F94" s="247" t="s">
        <v>386</v>
      </c>
      <c r="G94" s="246"/>
      <c r="H94" s="228" t="s">
        <v>422</v>
      </c>
      <c r="I94" s="228" t="s">
        <v>420</v>
      </c>
      <c r="J94" s="228"/>
      <c r="K94" s="239"/>
    </row>
    <row r="95" spans="2:11" ht="15" customHeight="1">
      <c r="B95" s="248"/>
      <c r="C95" s="228" t="s">
        <v>58</v>
      </c>
      <c r="D95" s="228"/>
      <c r="E95" s="228"/>
      <c r="F95" s="247" t="s">
        <v>386</v>
      </c>
      <c r="G95" s="246"/>
      <c r="H95" s="228" t="s">
        <v>423</v>
      </c>
      <c r="I95" s="228" t="s">
        <v>420</v>
      </c>
      <c r="J95" s="228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340" t="s">
        <v>424</v>
      </c>
      <c r="D100" s="340"/>
      <c r="E100" s="340"/>
      <c r="F100" s="340"/>
      <c r="G100" s="340"/>
      <c r="H100" s="340"/>
      <c r="I100" s="340"/>
      <c r="J100" s="340"/>
      <c r="K100" s="239"/>
    </row>
    <row r="101" spans="2:11" ht="17.25" customHeight="1">
      <c r="B101" s="238"/>
      <c r="C101" s="240" t="s">
        <v>380</v>
      </c>
      <c r="D101" s="240"/>
      <c r="E101" s="240"/>
      <c r="F101" s="240" t="s">
        <v>381</v>
      </c>
      <c r="G101" s="241"/>
      <c r="H101" s="240" t="s">
        <v>113</v>
      </c>
      <c r="I101" s="240" t="s">
        <v>67</v>
      </c>
      <c r="J101" s="240" t="s">
        <v>382</v>
      </c>
      <c r="K101" s="239"/>
    </row>
    <row r="102" spans="2:11" ht="17.25" customHeight="1">
      <c r="B102" s="238"/>
      <c r="C102" s="242" t="s">
        <v>383</v>
      </c>
      <c r="D102" s="242"/>
      <c r="E102" s="242"/>
      <c r="F102" s="243" t="s">
        <v>384</v>
      </c>
      <c r="G102" s="244"/>
      <c r="H102" s="242"/>
      <c r="I102" s="242"/>
      <c r="J102" s="242" t="s">
        <v>385</v>
      </c>
      <c r="K102" s="239"/>
    </row>
    <row r="103" spans="2:11" ht="5.25" customHeight="1">
      <c r="B103" s="238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8"/>
      <c r="C104" s="228" t="s">
        <v>63</v>
      </c>
      <c r="D104" s="245"/>
      <c r="E104" s="245"/>
      <c r="F104" s="247" t="s">
        <v>386</v>
      </c>
      <c r="G104" s="256"/>
      <c r="H104" s="228" t="s">
        <v>425</v>
      </c>
      <c r="I104" s="228" t="s">
        <v>388</v>
      </c>
      <c r="J104" s="228">
        <v>20</v>
      </c>
      <c r="K104" s="239"/>
    </row>
    <row r="105" spans="2:11" ht="15" customHeight="1">
      <c r="B105" s="238"/>
      <c r="C105" s="228" t="s">
        <v>389</v>
      </c>
      <c r="D105" s="228"/>
      <c r="E105" s="228"/>
      <c r="F105" s="247" t="s">
        <v>386</v>
      </c>
      <c r="G105" s="228"/>
      <c r="H105" s="228" t="s">
        <v>425</v>
      </c>
      <c r="I105" s="228" t="s">
        <v>388</v>
      </c>
      <c r="J105" s="228">
        <v>120</v>
      </c>
      <c r="K105" s="239"/>
    </row>
    <row r="106" spans="2:11" ht="15" customHeight="1">
      <c r="B106" s="248"/>
      <c r="C106" s="228" t="s">
        <v>391</v>
      </c>
      <c r="D106" s="228"/>
      <c r="E106" s="228"/>
      <c r="F106" s="247" t="s">
        <v>392</v>
      </c>
      <c r="G106" s="228"/>
      <c r="H106" s="228" t="s">
        <v>425</v>
      </c>
      <c r="I106" s="228" t="s">
        <v>388</v>
      </c>
      <c r="J106" s="228">
        <v>50</v>
      </c>
      <c r="K106" s="239"/>
    </row>
    <row r="107" spans="2:11" ht="15" customHeight="1">
      <c r="B107" s="248"/>
      <c r="C107" s="228" t="s">
        <v>394</v>
      </c>
      <c r="D107" s="228"/>
      <c r="E107" s="228"/>
      <c r="F107" s="247" t="s">
        <v>386</v>
      </c>
      <c r="G107" s="228"/>
      <c r="H107" s="228" t="s">
        <v>425</v>
      </c>
      <c r="I107" s="228" t="s">
        <v>396</v>
      </c>
      <c r="J107" s="228"/>
      <c r="K107" s="239"/>
    </row>
    <row r="108" spans="2:11" ht="15" customHeight="1">
      <c r="B108" s="248"/>
      <c r="C108" s="228" t="s">
        <v>405</v>
      </c>
      <c r="D108" s="228"/>
      <c r="E108" s="228"/>
      <c r="F108" s="247" t="s">
        <v>392</v>
      </c>
      <c r="G108" s="228"/>
      <c r="H108" s="228" t="s">
        <v>425</v>
      </c>
      <c r="I108" s="228" t="s">
        <v>388</v>
      </c>
      <c r="J108" s="228">
        <v>50</v>
      </c>
      <c r="K108" s="239"/>
    </row>
    <row r="109" spans="2:11" ht="15" customHeight="1">
      <c r="B109" s="248"/>
      <c r="C109" s="228" t="s">
        <v>413</v>
      </c>
      <c r="D109" s="228"/>
      <c r="E109" s="228"/>
      <c r="F109" s="247" t="s">
        <v>392</v>
      </c>
      <c r="G109" s="228"/>
      <c r="H109" s="228" t="s">
        <v>425</v>
      </c>
      <c r="I109" s="228" t="s">
        <v>388</v>
      </c>
      <c r="J109" s="228">
        <v>50</v>
      </c>
      <c r="K109" s="239"/>
    </row>
    <row r="110" spans="2:11" ht="15" customHeight="1">
      <c r="B110" s="248"/>
      <c r="C110" s="228" t="s">
        <v>411</v>
      </c>
      <c r="D110" s="228"/>
      <c r="E110" s="228"/>
      <c r="F110" s="247" t="s">
        <v>392</v>
      </c>
      <c r="G110" s="228"/>
      <c r="H110" s="228" t="s">
        <v>425</v>
      </c>
      <c r="I110" s="228" t="s">
        <v>388</v>
      </c>
      <c r="J110" s="228">
        <v>50</v>
      </c>
      <c r="K110" s="239"/>
    </row>
    <row r="111" spans="2:11" ht="15" customHeight="1">
      <c r="B111" s="248"/>
      <c r="C111" s="228" t="s">
        <v>63</v>
      </c>
      <c r="D111" s="228"/>
      <c r="E111" s="228"/>
      <c r="F111" s="247" t="s">
        <v>386</v>
      </c>
      <c r="G111" s="228"/>
      <c r="H111" s="228" t="s">
        <v>426</v>
      </c>
      <c r="I111" s="228" t="s">
        <v>388</v>
      </c>
      <c r="J111" s="228">
        <v>20</v>
      </c>
      <c r="K111" s="239"/>
    </row>
    <row r="112" spans="2:11" ht="15" customHeight="1">
      <c r="B112" s="248"/>
      <c r="C112" s="228" t="s">
        <v>427</v>
      </c>
      <c r="D112" s="228"/>
      <c r="E112" s="228"/>
      <c r="F112" s="247" t="s">
        <v>386</v>
      </c>
      <c r="G112" s="228"/>
      <c r="H112" s="228" t="s">
        <v>428</v>
      </c>
      <c r="I112" s="228" t="s">
        <v>388</v>
      </c>
      <c r="J112" s="228">
        <v>120</v>
      </c>
      <c r="K112" s="239"/>
    </row>
    <row r="113" spans="2:11" ht="15" customHeight="1">
      <c r="B113" s="248"/>
      <c r="C113" s="228" t="s">
        <v>48</v>
      </c>
      <c r="D113" s="228"/>
      <c r="E113" s="228"/>
      <c r="F113" s="247" t="s">
        <v>386</v>
      </c>
      <c r="G113" s="228"/>
      <c r="H113" s="228" t="s">
        <v>429</v>
      </c>
      <c r="I113" s="228" t="s">
        <v>420</v>
      </c>
      <c r="J113" s="228"/>
      <c r="K113" s="239"/>
    </row>
    <row r="114" spans="2:11" ht="15" customHeight="1">
      <c r="B114" s="248"/>
      <c r="C114" s="228" t="s">
        <v>58</v>
      </c>
      <c r="D114" s="228"/>
      <c r="E114" s="228"/>
      <c r="F114" s="247" t="s">
        <v>386</v>
      </c>
      <c r="G114" s="228"/>
      <c r="H114" s="228" t="s">
        <v>430</v>
      </c>
      <c r="I114" s="228" t="s">
        <v>420</v>
      </c>
      <c r="J114" s="228"/>
      <c r="K114" s="239"/>
    </row>
    <row r="115" spans="2:11" ht="15" customHeight="1">
      <c r="B115" s="248"/>
      <c r="C115" s="228" t="s">
        <v>67</v>
      </c>
      <c r="D115" s="228"/>
      <c r="E115" s="228"/>
      <c r="F115" s="247" t="s">
        <v>386</v>
      </c>
      <c r="G115" s="228"/>
      <c r="H115" s="228" t="s">
        <v>431</v>
      </c>
      <c r="I115" s="228" t="s">
        <v>432</v>
      </c>
      <c r="J115" s="228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4"/>
      <c r="D117" s="224"/>
      <c r="E117" s="224"/>
      <c r="F117" s="259"/>
      <c r="G117" s="224"/>
      <c r="H117" s="224"/>
      <c r="I117" s="224"/>
      <c r="J117" s="224"/>
      <c r="K117" s="258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337" t="s">
        <v>433</v>
      </c>
      <c r="D120" s="337"/>
      <c r="E120" s="337"/>
      <c r="F120" s="337"/>
      <c r="G120" s="337"/>
      <c r="H120" s="337"/>
      <c r="I120" s="337"/>
      <c r="J120" s="337"/>
      <c r="K120" s="264"/>
    </row>
    <row r="121" spans="2:11" ht="17.25" customHeight="1">
      <c r="B121" s="265"/>
      <c r="C121" s="240" t="s">
        <v>380</v>
      </c>
      <c r="D121" s="240"/>
      <c r="E121" s="240"/>
      <c r="F121" s="240" t="s">
        <v>381</v>
      </c>
      <c r="G121" s="241"/>
      <c r="H121" s="240" t="s">
        <v>113</v>
      </c>
      <c r="I121" s="240" t="s">
        <v>67</v>
      </c>
      <c r="J121" s="240" t="s">
        <v>382</v>
      </c>
      <c r="K121" s="266"/>
    </row>
    <row r="122" spans="2:11" ht="17.25" customHeight="1">
      <c r="B122" s="265"/>
      <c r="C122" s="242" t="s">
        <v>383</v>
      </c>
      <c r="D122" s="242"/>
      <c r="E122" s="242"/>
      <c r="F122" s="243" t="s">
        <v>384</v>
      </c>
      <c r="G122" s="244"/>
      <c r="H122" s="242"/>
      <c r="I122" s="242"/>
      <c r="J122" s="242" t="s">
        <v>385</v>
      </c>
      <c r="K122" s="266"/>
    </row>
    <row r="123" spans="2:11" ht="5.25" customHeight="1">
      <c r="B123" s="267"/>
      <c r="C123" s="245"/>
      <c r="D123" s="245"/>
      <c r="E123" s="245"/>
      <c r="F123" s="245"/>
      <c r="G123" s="228"/>
      <c r="H123" s="245"/>
      <c r="I123" s="245"/>
      <c r="J123" s="245"/>
      <c r="K123" s="268"/>
    </row>
    <row r="124" spans="2:11" ht="15" customHeight="1">
      <c r="B124" s="267"/>
      <c r="C124" s="228" t="s">
        <v>389</v>
      </c>
      <c r="D124" s="245"/>
      <c r="E124" s="245"/>
      <c r="F124" s="247" t="s">
        <v>386</v>
      </c>
      <c r="G124" s="228"/>
      <c r="H124" s="228" t="s">
        <v>425</v>
      </c>
      <c r="I124" s="228" t="s">
        <v>388</v>
      </c>
      <c r="J124" s="228">
        <v>120</v>
      </c>
      <c r="K124" s="269"/>
    </row>
    <row r="125" spans="2:11" ht="15" customHeight="1">
      <c r="B125" s="267"/>
      <c r="C125" s="228" t="s">
        <v>434</v>
      </c>
      <c r="D125" s="228"/>
      <c r="E125" s="228"/>
      <c r="F125" s="247" t="s">
        <v>386</v>
      </c>
      <c r="G125" s="228"/>
      <c r="H125" s="228" t="s">
        <v>435</v>
      </c>
      <c r="I125" s="228" t="s">
        <v>388</v>
      </c>
      <c r="J125" s="228" t="s">
        <v>436</v>
      </c>
      <c r="K125" s="269"/>
    </row>
    <row r="126" spans="2:11" ht="15" customHeight="1">
      <c r="B126" s="267"/>
      <c r="C126" s="228" t="s">
        <v>335</v>
      </c>
      <c r="D126" s="228"/>
      <c r="E126" s="228"/>
      <c r="F126" s="247" t="s">
        <v>386</v>
      </c>
      <c r="G126" s="228"/>
      <c r="H126" s="228" t="s">
        <v>437</v>
      </c>
      <c r="I126" s="228" t="s">
        <v>388</v>
      </c>
      <c r="J126" s="228" t="s">
        <v>436</v>
      </c>
      <c r="K126" s="269"/>
    </row>
    <row r="127" spans="2:11" ht="15" customHeight="1">
      <c r="B127" s="267"/>
      <c r="C127" s="228" t="s">
        <v>397</v>
      </c>
      <c r="D127" s="228"/>
      <c r="E127" s="228"/>
      <c r="F127" s="247" t="s">
        <v>392</v>
      </c>
      <c r="G127" s="228"/>
      <c r="H127" s="228" t="s">
        <v>398</v>
      </c>
      <c r="I127" s="228" t="s">
        <v>388</v>
      </c>
      <c r="J127" s="228">
        <v>15</v>
      </c>
      <c r="K127" s="269"/>
    </row>
    <row r="128" spans="2:11" ht="15" customHeight="1">
      <c r="B128" s="267"/>
      <c r="C128" s="249" t="s">
        <v>399</v>
      </c>
      <c r="D128" s="249"/>
      <c r="E128" s="249"/>
      <c r="F128" s="250" t="s">
        <v>392</v>
      </c>
      <c r="G128" s="249"/>
      <c r="H128" s="249" t="s">
        <v>400</v>
      </c>
      <c r="I128" s="249" t="s">
        <v>388</v>
      </c>
      <c r="J128" s="249">
        <v>15</v>
      </c>
      <c r="K128" s="269"/>
    </row>
    <row r="129" spans="2:11" ht="15" customHeight="1">
      <c r="B129" s="267"/>
      <c r="C129" s="249" t="s">
        <v>401</v>
      </c>
      <c r="D129" s="249"/>
      <c r="E129" s="249"/>
      <c r="F129" s="250" t="s">
        <v>392</v>
      </c>
      <c r="G129" s="249"/>
      <c r="H129" s="249" t="s">
        <v>402</v>
      </c>
      <c r="I129" s="249" t="s">
        <v>388</v>
      </c>
      <c r="J129" s="249">
        <v>20</v>
      </c>
      <c r="K129" s="269"/>
    </row>
    <row r="130" spans="2:11" ht="15" customHeight="1">
      <c r="B130" s="267"/>
      <c r="C130" s="249" t="s">
        <v>403</v>
      </c>
      <c r="D130" s="249"/>
      <c r="E130" s="249"/>
      <c r="F130" s="250" t="s">
        <v>392</v>
      </c>
      <c r="G130" s="249"/>
      <c r="H130" s="249" t="s">
        <v>404</v>
      </c>
      <c r="I130" s="249" t="s">
        <v>388</v>
      </c>
      <c r="J130" s="249">
        <v>20</v>
      </c>
      <c r="K130" s="269"/>
    </row>
    <row r="131" spans="2:11" ht="15" customHeight="1">
      <c r="B131" s="267"/>
      <c r="C131" s="228" t="s">
        <v>391</v>
      </c>
      <c r="D131" s="228"/>
      <c r="E131" s="228"/>
      <c r="F131" s="247" t="s">
        <v>392</v>
      </c>
      <c r="G131" s="228"/>
      <c r="H131" s="228" t="s">
        <v>425</v>
      </c>
      <c r="I131" s="228" t="s">
        <v>388</v>
      </c>
      <c r="J131" s="228">
        <v>50</v>
      </c>
      <c r="K131" s="269"/>
    </row>
    <row r="132" spans="2:11" ht="15" customHeight="1">
      <c r="B132" s="267"/>
      <c r="C132" s="228" t="s">
        <v>405</v>
      </c>
      <c r="D132" s="228"/>
      <c r="E132" s="228"/>
      <c r="F132" s="247" t="s">
        <v>392</v>
      </c>
      <c r="G132" s="228"/>
      <c r="H132" s="228" t="s">
        <v>425</v>
      </c>
      <c r="I132" s="228" t="s">
        <v>388</v>
      </c>
      <c r="J132" s="228">
        <v>50</v>
      </c>
      <c r="K132" s="269"/>
    </row>
    <row r="133" spans="2:11" ht="15" customHeight="1">
      <c r="B133" s="267"/>
      <c r="C133" s="228" t="s">
        <v>411</v>
      </c>
      <c r="D133" s="228"/>
      <c r="E133" s="228"/>
      <c r="F133" s="247" t="s">
        <v>392</v>
      </c>
      <c r="G133" s="228"/>
      <c r="H133" s="228" t="s">
        <v>425</v>
      </c>
      <c r="I133" s="228" t="s">
        <v>388</v>
      </c>
      <c r="J133" s="228">
        <v>50</v>
      </c>
      <c r="K133" s="269"/>
    </row>
    <row r="134" spans="2:11" ht="15" customHeight="1">
      <c r="B134" s="267"/>
      <c r="C134" s="228" t="s">
        <v>413</v>
      </c>
      <c r="D134" s="228"/>
      <c r="E134" s="228"/>
      <c r="F134" s="247" t="s">
        <v>392</v>
      </c>
      <c r="G134" s="228"/>
      <c r="H134" s="228" t="s">
        <v>425</v>
      </c>
      <c r="I134" s="228" t="s">
        <v>388</v>
      </c>
      <c r="J134" s="228">
        <v>50</v>
      </c>
      <c r="K134" s="269"/>
    </row>
    <row r="135" spans="2:11" ht="15" customHeight="1">
      <c r="B135" s="267"/>
      <c r="C135" s="228" t="s">
        <v>118</v>
      </c>
      <c r="D135" s="228"/>
      <c r="E135" s="228"/>
      <c r="F135" s="247" t="s">
        <v>392</v>
      </c>
      <c r="G135" s="228"/>
      <c r="H135" s="228" t="s">
        <v>438</v>
      </c>
      <c r="I135" s="228" t="s">
        <v>388</v>
      </c>
      <c r="J135" s="228">
        <v>255</v>
      </c>
      <c r="K135" s="269"/>
    </row>
    <row r="136" spans="2:11" ht="15" customHeight="1">
      <c r="B136" s="267"/>
      <c r="C136" s="228" t="s">
        <v>415</v>
      </c>
      <c r="D136" s="228"/>
      <c r="E136" s="228"/>
      <c r="F136" s="247" t="s">
        <v>386</v>
      </c>
      <c r="G136" s="228"/>
      <c r="H136" s="228" t="s">
        <v>439</v>
      </c>
      <c r="I136" s="228" t="s">
        <v>417</v>
      </c>
      <c r="J136" s="228"/>
      <c r="K136" s="269"/>
    </row>
    <row r="137" spans="2:11" ht="15" customHeight="1">
      <c r="B137" s="267"/>
      <c r="C137" s="228" t="s">
        <v>418</v>
      </c>
      <c r="D137" s="228"/>
      <c r="E137" s="228"/>
      <c r="F137" s="247" t="s">
        <v>386</v>
      </c>
      <c r="G137" s="228"/>
      <c r="H137" s="228" t="s">
        <v>440</v>
      </c>
      <c r="I137" s="228" t="s">
        <v>420</v>
      </c>
      <c r="J137" s="228"/>
      <c r="K137" s="269"/>
    </row>
    <row r="138" spans="2:11" ht="15" customHeight="1">
      <c r="B138" s="267"/>
      <c r="C138" s="228" t="s">
        <v>421</v>
      </c>
      <c r="D138" s="228"/>
      <c r="E138" s="228"/>
      <c r="F138" s="247" t="s">
        <v>386</v>
      </c>
      <c r="G138" s="228"/>
      <c r="H138" s="228" t="s">
        <v>421</v>
      </c>
      <c r="I138" s="228" t="s">
        <v>420</v>
      </c>
      <c r="J138" s="228"/>
      <c r="K138" s="269"/>
    </row>
    <row r="139" spans="2:11" ht="15" customHeight="1">
      <c r="B139" s="267"/>
      <c r="C139" s="228" t="s">
        <v>48</v>
      </c>
      <c r="D139" s="228"/>
      <c r="E139" s="228"/>
      <c r="F139" s="247" t="s">
        <v>386</v>
      </c>
      <c r="G139" s="228"/>
      <c r="H139" s="228" t="s">
        <v>441</v>
      </c>
      <c r="I139" s="228" t="s">
        <v>420</v>
      </c>
      <c r="J139" s="228"/>
      <c r="K139" s="269"/>
    </row>
    <row r="140" spans="2:11" ht="15" customHeight="1">
      <c r="B140" s="267"/>
      <c r="C140" s="228" t="s">
        <v>442</v>
      </c>
      <c r="D140" s="228"/>
      <c r="E140" s="228"/>
      <c r="F140" s="247" t="s">
        <v>386</v>
      </c>
      <c r="G140" s="228"/>
      <c r="H140" s="228" t="s">
        <v>443</v>
      </c>
      <c r="I140" s="228" t="s">
        <v>420</v>
      </c>
      <c r="J140" s="228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4"/>
      <c r="C142" s="224"/>
      <c r="D142" s="224"/>
      <c r="E142" s="224"/>
      <c r="F142" s="259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340" t="s">
        <v>444</v>
      </c>
      <c r="D145" s="340"/>
      <c r="E145" s="340"/>
      <c r="F145" s="340"/>
      <c r="G145" s="340"/>
      <c r="H145" s="340"/>
      <c r="I145" s="340"/>
      <c r="J145" s="340"/>
      <c r="K145" s="239"/>
    </row>
    <row r="146" spans="2:11" ht="17.25" customHeight="1">
      <c r="B146" s="238"/>
      <c r="C146" s="240" t="s">
        <v>380</v>
      </c>
      <c r="D146" s="240"/>
      <c r="E146" s="240"/>
      <c r="F146" s="240" t="s">
        <v>381</v>
      </c>
      <c r="G146" s="241"/>
      <c r="H146" s="240" t="s">
        <v>113</v>
      </c>
      <c r="I146" s="240" t="s">
        <v>67</v>
      </c>
      <c r="J146" s="240" t="s">
        <v>382</v>
      </c>
      <c r="K146" s="239"/>
    </row>
    <row r="147" spans="2:11" ht="17.25" customHeight="1">
      <c r="B147" s="238"/>
      <c r="C147" s="242" t="s">
        <v>383</v>
      </c>
      <c r="D147" s="242"/>
      <c r="E147" s="242"/>
      <c r="F147" s="243" t="s">
        <v>384</v>
      </c>
      <c r="G147" s="244"/>
      <c r="H147" s="242"/>
      <c r="I147" s="242"/>
      <c r="J147" s="242" t="s">
        <v>385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389</v>
      </c>
      <c r="D149" s="228"/>
      <c r="E149" s="228"/>
      <c r="F149" s="274" t="s">
        <v>386</v>
      </c>
      <c r="G149" s="228"/>
      <c r="H149" s="273" t="s">
        <v>425</v>
      </c>
      <c r="I149" s="273" t="s">
        <v>388</v>
      </c>
      <c r="J149" s="273">
        <v>120</v>
      </c>
      <c r="K149" s="269"/>
    </row>
    <row r="150" spans="2:11" ht="15" customHeight="1">
      <c r="B150" s="248"/>
      <c r="C150" s="273" t="s">
        <v>434</v>
      </c>
      <c r="D150" s="228"/>
      <c r="E150" s="228"/>
      <c r="F150" s="274" t="s">
        <v>386</v>
      </c>
      <c r="G150" s="228"/>
      <c r="H150" s="273" t="s">
        <v>445</v>
      </c>
      <c r="I150" s="273" t="s">
        <v>388</v>
      </c>
      <c r="J150" s="273" t="s">
        <v>436</v>
      </c>
      <c r="K150" s="269"/>
    </row>
    <row r="151" spans="2:11" ht="15" customHeight="1">
      <c r="B151" s="248"/>
      <c r="C151" s="273" t="s">
        <v>335</v>
      </c>
      <c r="D151" s="228"/>
      <c r="E151" s="228"/>
      <c r="F151" s="274" t="s">
        <v>386</v>
      </c>
      <c r="G151" s="228"/>
      <c r="H151" s="273" t="s">
        <v>446</v>
      </c>
      <c r="I151" s="273" t="s">
        <v>388</v>
      </c>
      <c r="J151" s="273" t="s">
        <v>436</v>
      </c>
      <c r="K151" s="269"/>
    </row>
    <row r="152" spans="2:11" ht="15" customHeight="1">
      <c r="B152" s="248"/>
      <c r="C152" s="273" t="s">
        <v>391</v>
      </c>
      <c r="D152" s="228"/>
      <c r="E152" s="228"/>
      <c r="F152" s="274" t="s">
        <v>392</v>
      </c>
      <c r="G152" s="228"/>
      <c r="H152" s="273" t="s">
        <v>425</v>
      </c>
      <c r="I152" s="273" t="s">
        <v>388</v>
      </c>
      <c r="J152" s="273">
        <v>50</v>
      </c>
      <c r="K152" s="269"/>
    </row>
    <row r="153" spans="2:11" ht="15" customHeight="1">
      <c r="B153" s="248"/>
      <c r="C153" s="273" t="s">
        <v>394</v>
      </c>
      <c r="D153" s="228"/>
      <c r="E153" s="228"/>
      <c r="F153" s="274" t="s">
        <v>386</v>
      </c>
      <c r="G153" s="228"/>
      <c r="H153" s="273" t="s">
        <v>425</v>
      </c>
      <c r="I153" s="273" t="s">
        <v>396</v>
      </c>
      <c r="J153" s="273"/>
      <c r="K153" s="269"/>
    </row>
    <row r="154" spans="2:11" ht="15" customHeight="1">
      <c r="B154" s="248"/>
      <c r="C154" s="273" t="s">
        <v>405</v>
      </c>
      <c r="D154" s="228"/>
      <c r="E154" s="228"/>
      <c r="F154" s="274" t="s">
        <v>392</v>
      </c>
      <c r="G154" s="228"/>
      <c r="H154" s="273" t="s">
        <v>425</v>
      </c>
      <c r="I154" s="273" t="s">
        <v>388</v>
      </c>
      <c r="J154" s="273">
        <v>50</v>
      </c>
      <c r="K154" s="269"/>
    </row>
    <row r="155" spans="2:11" ht="15" customHeight="1">
      <c r="B155" s="248"/>
      <c r="C155" s="273" t="s">
        <v>413</v>
      </c>
      <c r="D155" s="228"/>
      <c r="E155" s="228"/>
      <c r="F155" s="274" t="s">
        <v>392</v>
      </c>
      <c r="G155" s="228"/>
      <c r="H155" s="273" t="s">
        <v>425</v>
      </c>
      <c r="I155" s="273" t="s">
        <v>388</v>
      </c>
      <c r="J155" s="273">
        <v>50</v>
      </c>
      <c r="K155" s="269"/>
    </row>
    <row r="156" spans="2:11" ht="15" customHeight="1">
      <c r="B156" s="248"/>
      <c r="C156" s="273" t="s">
        <v>411</v>
      </c>
      <c r="D156" s="228"/>
      <c r="E156" s="228"/>
      <c r="F156" s="274" t="s">
        <v>392</v>
      </c>
      <c r="G156" s="228"/>
      <c r="H156" s="273" t="s">
        <v>425</v>
      </c>
      <c r="I156" s="273" t="s">
        <v>388</v>
      </c>
      <c r="J156" s="273">
        <v>50</v>
      </c>
      <c r="K156" s="269"/>
    </row>
    <row r="157" spans="2:11" ht="15" customHeight="1">
      <c r="B157" s="248"/>
      <c r="C157" s="273" t="s">
        <v>96</v>
      </c>
      <c r="D157" s="228"/>
      <c r="E157" s="228"/>
      <c r="F157" s="274" t="s">
        <v>386</v>
      </c>
      <c r="G157" s="228"/>
      <c r="H157" s="273" t="s">
        <v>447</v>
      </c>
      <c r="I157" s="273" t="s">
        <v>388</v>
      </c>
      <c r="J157" s="273" t="s">
        <v>448</v>
      </c>
      <c r="K157" s="269"/>
    </row>
    <row r="158" spans="2:11" ht="15" customHeight="1">
      <c r="B158" s="248"/>
      <c r="C158" s="273" t="s">
        <v>449</v>
      </c>
      <c r="D158" s="228"/>
      <c r="E158" s="228"/>
      <c r="F158" s="274" t="s">
        <v>386</v>
      </c>
      <c r="G158" s="228"/>
      <c r="H158" s="273" t="s">
        <v>450</v>
      </c>
      <c r="I158" s="273" t="s">
        <v>420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4"/>
      <c r="C160" s="228"/>
      <c r="D160" s="228"/>
      <c r="E160" s="228"/>
      <c r="F160" s="247"/>
      <c r="G160" s="228"/>
      <c r="H160" s="228"/>
      <c r="I160" s="228"/>
      <c r="J160" s="228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37" t="s">
        <v>451</v>
      </c>
      <c r="D163" s="337"/>
      <c r="E163" s="337"/>
      <c r="F163" s="337"/>
      <c r="G163" s="337"/>
      <c r="H163" s="337"/>
      <c r="I163" s="337"/>
      <c r="J163" s="337"/>
      <c r="K163" s="220"/>
    </row>
    <row r="164" spans="2:11" ht="17.25" customHeight="1">
      <c r="B164" s="219"/>
      <c r="C164" s="240" t="s">
        <v>380</v>
      </c>
      <c r="D164" s="240"/>
      <c r="E164" s="240"/>
      <c r="F164" s="240" t="s">
        <v>381</v>
      </c>
      <c r="G164" s="277"/>
      <c r="H164" s="278" t="s">
        <v>113</v>
      </c>
      <c r="I164" s="278" t="s">
        <v>67</v>
      </c>
      <c r="J164" s="240" t="s">
        <v>382</v>
      </c>
      <c r="K164" s="220"/>
    </row>
    <row r="165" spans="2:11" ht="17.25" customHeight="1">
      <c r="B165" s="221"/>
      <c r="C165" s="242" t="s">
        <v>383</v>
      </c>
      <c r="D165" s="242"/>
      <c r="E165" s="242"/>
      <c r="F165" s="243" t="s">
        <v>384</v>
      </c>
      <c r="G165" s="279"/>
      <c r="H165" s="280"/>
      <c r="I165" s="280"/>
      <c r="J165" s="242" t="s">
        <v>385</v>
      </c>
      <c r="K165" s="222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8" t="s">
        <v>389</v>
      </c>
      <c r="D167" s="228"/>
      <c r="E167" s="228"/>
      <c r="F167" s="247" t="s">
        <v>386</v>
      </c>
      <c r="G167" s="228"/>
      <c r="H167" s="228" t="s">
        <v>425</v>
      </c>
      <c r="I167" s="228" t="s">
        <v>388</v>
      </c>
      <c r="J167" s="228">
        <v>120</v>
      </c>
      <c r="K167" s="269"/>
    </row>
    <row r="168" spans="2:11" ht="15" customHeight="1">
      <c r="B168" s="248"/>
      <c r="C168" s="228" t="s">
        <v>434</v>
      </c>
      <c r="D168" s="228"/>
      <c r="E168" s="228"/>
      <c r="F168" s="247" t="s">
        <v>386</v>
      </c>
      <c r="G168" s="228"/>
      <c r="H168" s="228" t="s">
        <v>435</v>
      </c>
      <c r="I168" s="228" t="s">
        <v>388</v>
      </c>
      <c r="J168" s="228" t="s">
        <v>436</v>
      </c>
      <c r="K168" s="269"/>
    </row>
    <row r="169" spans="2:11" ht="15" customHeight="1">
      <c r="B169" s="248"/>
      <c r="C169" s="228" t="s">
        <v>335</v>
      </c>
      <c r="D169" s="228"/>
      <c r="E169" s="228"/>
      <c r="F169" s="247" t="s">
        <v>386</v>
      </c>
      <c r="G169" s="228"/>
      <c r="H169" s="228" t="s">
        <v>452</v>
      </c>
      <c r="I169" s="228" t="s">
        <v>388</v>
      </c>
      <c r="J169" s="228" t="s">
        <v>436</v>
      </c>
      <c r="K169" s="269"/>
    </row>
    <row r="170" spans="2:11" ht="15" customHeight="1">
      <c r="B170" s="248"/>
      <c r="C170" s="228" t="s">
        <v>391</v>
      </c>
      <c r="D170" s="228"/>
      <c r="E170" s="228"/>
      <c r="F170" s="247" t="s">
        <v>392</v>
      </c>
      <c r="G170" s="228"/>
      <c r="H170" s="228" t="s">
        <v>452</v>
      </c>
      <c r="I170" s="228" t="s">
        <v>388</v>
      </c>
      <c r="J170" s="228">
        <v>50</v>
      </c>
      <c r="K170" s="269"/>
    </row>
    <row r="171" spans="2:11" ht="15" customHeight="1">
      <c r="B171" s="248"/>
      <c r="C171" s="228" t="s">
        <v>394</v>
      </c>
      <c r="D171" s="228"/>
      <c r="E171" s="228"/>
      <c r="F171" s="247" t="s">
        <v>386</v>
      </c>
      <c r="G171" s="228"/>
      <c r="H171" s="228" t="s">
        <v>452</v>
      </c>
      <c r="I171" s="228" t="s">
        <v>396</v>
      </c>
      <c r="J171" s="228"/>
      <c r="K171" s="269"/>
    </row>
    <row r="172" spans="2:11" ht="15" customHeight="1">
      <c r="B172" s="248"/>
      <c r="C172" s="228" t="s">
        <v>405</v>
      </c>
      <c r="D172" s="228"/>
      <c r="E172" s="228"/>
      <c r="F172" s="247" t="s">
        <v>392</v>
      </c>
      <c r="G172" s="228"/>
      <c r="H172" s="228" t="s">
        <v>452</v>
      </c>
      <c r="I172" s="228" t="s">
        <v>388</v>
      </c>
      <c r="J172" s="228">
        <v>50</v>
      </c>
      <c r="K172" s="269"/>
    </row>
    <row r="173" spans="2:11" ht="15" customHeight="1">
      <c r="B173" s="248"/>
      <c r="C173" s="228" t="s">
        <v>413</v>
      </c>
      <c r="D173" s="228"/>
      <c r="E173" s="228"/>
      <c r="F173" s="247" t="s">
        <v>392</v>
      </c>
      <c r="G173" s="228"/>
      <c r="H173" s="228" t="s">
        <v>452</v>
      </c>
      <c r="I173" s="228" t="s">
        <v>388</v>
      </c>
      <c r="J173" s="228">
        <v>50</v>
      </c>
      <c r="K173" s="269"/>
    </row>
    <row r="174" spans="2:11" ht="15" customHeight="1">
      <c r="B174" s="248"/>
      <c r="C174" s="228" t="s">
        <v>411</v>
      </c>
      <c r="D174" s="228"/>
      <c r="E174" s="228"/>
      <c r="F174" s="247" t="s">
        <v>392</v>
      </c>
      <c r="G174" s="228"/>
      <c r="H174" s="228" t="s">
        <v>452</v>
      </c>
      <c r="I174" s="228" t="s">
        <v>388</v>
      </c>
      <c r="J174" s="228">
        <v>50</v>
      </c>
      <c r="K174" s="269"/>
    </row>
    <row r="175" spans="2:11" ht="15" customHeight="1">
      <c r="B175" s="248"/>
      <c r="C175" s="228" t="s">
        <v>112</v>
      </c>
      <c r="D175" s="228"/>
      <c r="E175" s="228"/>
      <c r="F175" s="247" t="s">
        <v>386</v>
      </c>
      <c r="G175" s="228"/>
      <c r="H175" s="228" t="s">
        <v>453</v>
      </c>
      <c r="I175" s="228" t="s">
        <v>454</v>
      </c>
      <c r="J175" s="228"/>
      <c r="K175" s="269"/>
    </row>
    <row r="176" spans="2:11" ht="15" customHeight="1">
      <c r="B176" s="248"/>
      <c r="C176" s="228" t="s">
        <v>67</v>
      </c>
      <c r="D176" s="228"/>
      <c r="E176" s="228"/>
      <c r="F176" s="247" t="s">
        <v>386</v>
      </c>
      <c r="G176" s="228"/>
      <c r="H176" s="228" t="s">
        <v>455</v>
      </c>
      <c r="I176" s="228" t="s">
        <v>456</v>
      </c>
      <c r="J176" s="228">
        <v>1</v>
      </c>
      <c r="K176" s="269"/>
    </row>
    <row r="177" spans="2:11" ht="15" customHeight="1">
      <c r="B177" s="248"/>
      <c r="C177" s="228" t="s">
        <v>63</v>
      </c>
      <c r="D177" s="228"/>
      <c r="E177" s="228"/>
      <c r="F177" s="247" t="s">
        <v>386</v>
      </c>
      <c r="G177" s="228"/>
      <c r="H177" s="228" t="s">
        <v>457</v>
      </c>
      <c r="I177" s="228" t="s">
        <v>388</v>
      </c>
      <c r="J177" s="228">
        <v>20</v>
      </c>
      <c r="K177" s="269"/>
    </row>
    <row r="178" spans="2:11" ht="15" customHeight="1">
      <c r="B178" s="248"/>
      <c r="C178" s="228" t="s">
        <v>113</v>
      </c>
      <c r="D178" s="228"/>
      <c r="E178" s="228"/>
      <c r="F178" s="247" t="s">
        <v>386</v>
      </c>
      <c r="G178" s="228"/>
      <c r="H178" s="228" t="s">
        <v>458</v>
      </c>
      <c r="I178" s="228" t="s">
        <v>388</v>
      </c>
      <c r="J178" s="228">
        <v>255</v>
      </c>
      <c r="K178" s="269"/>
    </row>
    <row r="179" spans="2:11" ht="15" customHeight="1">
      <c r="B179" s="248"/>
      <c r="C179" s="228" t="s">
        <v>114</v>
      </c>
      <c r="D179" s="228"/>
      <c r="E179" s="228"/>
      <c r="F179" s="247" t="s">
        <v>386</v>
      </c>
      <c r="G179" s="228"/>
      <c r="H179" s="228" t="s">
        <v>351</v>
      </c>
      <c r="I179" s="228" t="s">
        <v>388</v>
      </c>
      <c r="J179" s="228">
        <v>10</v>
      </c>
      <c r="K179" s="269"/>
    </row>
    <row r="180" spans="2:11" ht="15" customHeight="1">
      <c r="B180" s="248"/>
      <c r="C180" s="228" t="s">
        <v>115</v>
      </c>
      <c r="D180" s="228"/>
      <c r="E180" s="228"/>
      <c r="F180" s="247" t="s">
        <v>386</v>
      </c>
      <c r="G180" s="228"/>
      <c r="H180" s="228" t="s">
        <v>459</v>
      </c>
      <c r="I180" s="228" t="s">
        <v>420</v>
      </c>
      <c r="J180" s="228"/>
      <c r="K180" s="269"/>
    </row>
    <row r="181" spans="2:11" ht="15" customHeight="1">
      <c r="B181" s="248"/>
      <c r="C181" s="228" t="s">
        <v>460</v>
      </c>
      <c r="D181" s="228"/>
      <c r="E181" s="228"/>
      <c r="F181" s="247" t="s">
        <v>386</v>
      </c>
      <c r="G181" s="228"/>
      <c r="H181" s="228" t="s">
        <v>461</v>
      </c>
      <c r="I181" s="228" t="s">
        <v>420</v>
      </c>
      <c r="J181" s="228"/>
      <c r="K181" s="269"/>
    </row>
    <row r="182" spans="2:11" ht="15" customHeight="1">
      <c r="B182" s="248"/>
      <c r="C182" s="228" t="s">
        <v>449</v>
      </c>
      <c r="D182" s="228"/>
      <c r="E182" s="228"/>
      <c r="F182" s="247" t="s">
        <v>386</v>
      </c>
      <c r="G182" s="228"/>
      <c r="H182" s="228" t="s">
        <v>462</v>
      </c>
      <c r="I182" s="228" t="s">
        <v>420</v>
      </c>
      <c r="J182" s="228"/>
      <c r="K182" s="269"/>
    </row>
    <row r="183" spans="2:11" ht="15" customHeight="1">
      <c r="B183" s="248"/>
      <c r="C183" s="228" t="s">
        <v>117</v>
      </c>
      <c r="D183" s="228"/>
      <c r="E183" s="228"/>
      <c r="F183" s="247" t="s">
        <v>392</v>
      </c>
      <c r="G183" s="228"/>
      <c r="H183" s="228" t="s">
        <v>463</v>
      </c>
      <c r="I183" s="228" t="s">
        <v>388</v>
      </c>
      <c r="J183" s="228">
        <v>50</v>
      </c>
      <c r="K183" s="269"/>
    </row>
    <row r="184" spans="2:11" ht="15" customHeight="1">
      <c r="B184" s="248"/>
      <c r="C184" s="228" t="s">
        <v>464</v>
      </c>
      <c r="D184" s="228"/>
      <c r="E184" s="228"/>
      <c r="F184" s="247" t="s">
        <v>392</v>
      </c>
      <c r="G184" s="228"/>
      <c r="H184" s="228" t="s">
        <v>465</v>
      </c>
      <c r="I184" s="228" t="s">
        <v>466</v>
      </c>
      <c r="J184" s="228"/>
      <c r="K184" s="269"/>
    </row>
    <row r="185" spans="2:11" ht="15" customHeight="1">
      <c r="B185" s="248"/>
      <c r="C185" s="228" t="s">
        <v>467</v>
      </c>
      <c r="D185" s="228"/>
      <c r="E185" s="228"/>
      <c r="F185" s="247" t="s">
        <v>392</v>
      </c>
      <c r="G185" s="228"/>
      <c r="H185" s="228" t="s">
        <v>468</v>
      </c>
      <c r="I185" s="228" t="s">
        <v>466</v>
      </c>
      <c r="J185" s="228"/>
      <c r="K185" s="269"/>
    </row>
    <row r="186" spans="2:11" ht="15" customHeight="1">
      <c r="B186" s="248"/>
      <c r="C186" s="228" t="s">
        <v>469</v>
      </c>
      <c r="D186" s="228"/>
      <c r="E186" s="228"/>
      <c r="F186" s="247" t="s">
        <v>392</v>
      </c>
      <c r="G186" s="228"/>
      <c r="H186" s="228" t="s">
        <v>470</v>
      </c>
      <c r="I186" s="228" t="s">
        <v>466</v>
      </c>
      <c r="J186" s="228"/>
      <c r="K186" s="269"/>
    </row>
    <row r="187" spans="2:11" ht="15" customHeight="1">
      <c r="B187" s="248"/>
      <c r="C187" s="281" t="s">
        <v>471</v>
      </c>
      <c r="D187" s="228"/>
      <c r="E187" s="228"/>
      <c r="F187" s="247" t="s">
        <v>392</v>
      </c>
      <c r="G187" s="228"/>
      <c r="H187" s="228" t="s">
        <v>472</v>
      </c>
      <c r="I187" s="228" t="s">
        <v>473</v>
      </c>
      <c r="J187" s="282" t="s">
        <v>474</v>
      </c>
      <c r="K187" s="269"/>
    </row>
    <row r="188" spans="2:11" ht="15" customHeight="1">
      <c r="B188" s="248"/>
      <c r="C188" s="233" t="s">
        <v>52</v>
      </c>
      <c r="D188" s="228"/>
      <c r="E188" s="228"/>
      <c r="F188" s="247" t="s">
        <v>386</v>
      </c>
      <c r="G188" s="228"/>
      <c r="H188" s="224" t="s">
        <v>475</v>
      </c>
      <c r="I188" s="228" t="s">
        <v>476</v>
      </c>
      <c r="J188" s="228"/>
      <c r="K188" s="269"/>
    </row>
    <row r="189" spans="2:11" ht="15" customHeight="1">
      <c r="B189" s="248"/>
      <c r="C189" s="233" t="s">
        <v>477</v>
      </c>
      <c r="D189" s="228"/>
      <c r="E189" s="228"/>
      <c r="F189" s="247" t="s">
        <v>386</v>
      </c>
      <c r="G189" s="228"/>
      <c r="H189" s="228" t="s">
        <v>478</v>
      </c>
      <c r="I189" s="228" t="s">
        <v>420</v>
      </c>
      <c r="J189" s="228"/>
      <c r="K189" s="269"/>
    </row>
    <row r="190" spans="2:11" ht="15" customHeight="1">
      <c r="B190" s="248"/>
      <c r="C190" s="233" t="s">
        <v>479</v>
      </c>
      <c r="D190" s="228"/>
      <c r="E190" s="228"/>
      <c r="F190" s="247" t="s">
        <v>386</v>
      </c>
      <c r="G190" s="228"/>
      <c r="H190" s="228" t="s">
        <v>480</v>
      </c>
      <c r="I190" s="228" t="s">
        <v>420</v>
      </c>
      <c r="J190" s="228"/>
      <c r="K190" s="269"/>
    </row>
    <row r="191" spans="2:11" ht="15" customHeight="1">
      <c r="B191" s="248"/>
      <c r="C191" s="233" t="s">
        <v>481</v>
      </c>
      <c r="D191" s="228"/>
      <c r="E191" s="228"/>
      <c r="F191" s="247" t="s">
        <v>392</v>
      </c>
      <c r="G191" s="228"/>
      <c r="H191" s="228" t="s">
        <v>482</v>
      </c>
      <c r="I191" s="228" t="s">
        <v>420</v>
      </c>
      <c r="J191" s="228"/>
      <c r="K191" s="269"/>
    </row>
    <row r="192" spans="2:11" ht="15" customHeight="1">
      <c r="B192" s="275"/>
      <c r="C192" s="283"/>
      <c r="D192" s="257"/>
      <c r="E192" s="257"/>
      <c r="F192" s="257"/>
      <c r="G192" s="257"/>
      <c r="H192" s="257"/>
      <c r="I192" s="257"/>
      <c r="J192" s="257"/>
      <c r="K192" s="276"/>
    </row>
    <row r="193" spans="2:11" ht="18.75" customHeight="1">
      <c r="B193" s="224"/>
      <c r="C193" s="228"/>
      <c r="D193" s="228"/>
      <c r="E193" s="228"/>
      <c r="F193" s="247"/>
      <c r="G193" s="228"/>
      <c r="H193" s="228"/>
      <c r="I193" s="228"/>
      <c r="J193" s="228"/>
      <c r="K193" s="224"/>
    </row>
    <row r="194" spans="2:11" ht="18.75" customHeight="1">
      <c r="B194" s="224"/>
      <c r="C194" s="228"/>
      <c r="D194" s="228"/>
      <c r="E194" s="228"/>
      <c r="F194" s="247"/>
      <c r="G194" s="228"/>
      <c r="H194" s="228"/>
      <c r="I194" s="228"/>
      <c r="J194" s="228"/>
      <c r="K194" s="224"/>
    </row>
    <row r="195" spans="2:11" ht="18.75" customHeight="1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2:11">
      <c r="B196" s="216"/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21">
      <c r="B197" s="219"/>
      <c r="C197" s="337" t="s">
        <v>483</v>
      </c>
      <c r="D197" s="337"/>
      <c r="E197" s="337"/>
      <c r="F197" s="337"/>
      <c r="G197" s="337"/>
      <c r="H197" s="337"/>
      <c r="I197" s="337"/>
      <c r="J197" s="337"/>
      <c r="K197" s="220"/>
    </row>
    <row r="198" spans="2:11" ht="25.5" customHeight="1">
      <c r="B198" s="219"/>
      <c r="C198" s="284" t="s">
        <v>484</v>
      </c>
      <c r="D198" s="284"/>
      <c r="E198" s="284"/>
      <c r="F198" s="284" t="s">
        <v>485</v>
      </c>
      <c r="G198" s="285"/>
      <c r="H198" s="341" t="s">
        <v>486</v>
      </c>
      <c r="I198" s="341"/>
      <c r="J198" s="341"/>
      <c r="K198" s="220"/>
    </row>
    <row r="199" spans="2:11" ht="5.25" customHeight="1">
      <c r="B199" s="248"/>
      <c r="C199" s="245"/>
      <c r="D199" s="245"/>
      <c r="E199" s="245"/>
      <c r="F199" s="245"/>
      <c r="G199" s="228"/>
      <c r="H199" s="245"/>
      <c r="I199" s="245"/>
      <c r="J199" s="245"/>
      <c r="K199" s="269"/>
    </row>
    <row r="200" spans="2:11" ht="15" customHeight="1">
      <c r="B200" s="248"/>
      <c r="C200" s="228" t="s">
        <v>476</v>
      </c>
      <c r="D200" s="228"/>
      <c r="E200" s="228"/>
      <c r="F200" s="247" t="s">
        <v>53</v>
      </c>
      <c r="G200" s="228"/>
      <c r="H200" s="342" t="s">
        <v>487</v>
      </c>
      <c r="I200" s="342"/>
      <c r="J200" s="342"/>
      <c r="K200" s="269"/>
    </row>
    <row r="201" spans="2:11" ht="15" customHeight="1">
      <c r="B201" s="248"/>
      <c r="C201" s="254"/>
      <c r="D201" s="228"/>
      <c r="E201" s="228"/>
      <c r="F201" s="247" t="s">
        <v>54</v>
      </c>
      <c r="G201" s="228"/>
      <c r="H201" s="342" t="s">
        <v>488</v>
      </c>
      <c r="I201" s="342"/>
      <c r="J201" s="342"/>
      <c r="K201" s="269"/>
    </row>
    <row r="202" spans="2:11" ht="15" customHeight="1">
      <c r="B202" s="248"/>
      <c r="C202" s="254"/>
      <c r="D202" s="228"/>
      <c r="E202" s="228"/>
      <c r="F202" s="247" t="s">
        <v>57</v>
      </c>
      <c r="G202" s="228"/>
      <c r="H202" s="342" t="s">
        <v>489</v>
      </c>
      <c r="I202" s="342"/>
      <c r="J202" s="342"/>
      <c r="K202" s="269"/>
    </row>
    <row r="203" spans="2:11" ht="15" customHeight="1">
      <c r="B203" s="248"/>
      <c r="C203" s="228"/>
      <c r="D203" s="228"/>
      <c r="E203" s="228"/>
      <c r="F203" s="247" t="s">
        <v>55</v>
      </c>
      <c r="G203" s="228"/>
      <c r="H203" s="342" t="s">
        <v>490</v>
      </c>
      <c r="I203" s="342"/>
      <c r="J203" s="342"/>
      <c r="K203" s="269"/>
    </row>
    <row r="204" spans="2:11" ht="15" customHeight="1">
      <c r="B204" s="248"/>
      <c r="C204" s="228"/>
      <c r="D204" s="228"/>
      <c r="E204" s="228"/>
      <c r="F204" s="247" t="s">
        <v>56</v>
      </c>
      <c r="G204" s="228"/>
      <c r="H204" s="342" t="s">
        <v>491</v>
      </c>
      <c r="I204" s="342"/>
      <c r="J204" s="342"/>
      <c r="K204" s="269"/>
    </row>
    <row r="205" spans="2:11" ht="15" customHeight="1">
      <c r="B205" s="248"/>
      <c r="C205" s="228"/>
      <c r="D205" s="228"/>
      <c r="E205" s="228"/>
      <c r="F205" s="247"/>
      <c r="G205" s="228"/>
      <c r="H205" s="228"/>
      <c r="I205" s="228"/>
      <c r="J205" s="228"/>
      <c r="K205" s="269"/>
    </row>
    <row r="206" spans="2:11" ht="15" customHeight="1">
      <c r="B206" s="248"/>
      <c r="C206" s="228" t="s">
        <v>432</v>
      </c>
      <c r="D206" s="228"/>
      <c r="E206" s="228"/>
      <c r="F206" s="247" t="s">
        <v>86</v>
      </c>
      <c r="G206" s="228"/>
      <c r="H206" s="342" t="s">
        <v>492</v>
      </c>
      <c r="I206" s="342"/>
      <c r="J206" s="342"/>
      <c r="K206" s="269"/>
    </row>
    <row r="207" spans="2:11" ht="15" customHeight="1">
      <c r="B207" s="248"/>
      <c r="C207" s="254"/>
      <c r="D207" s="228"/>
      <c r="E207" s="228"/>
      <c r="F207" s="247" t="s">
        <v>329</v>
      </c>
      <c r="G207" s="228"/>
      <c r="H207" s="342" t="s">
        <v>330</v>
      </c>
      <c r="I207" s="342"/>
      <c r="J207" s="342"/>
      <c r="K207" s="269"/>
    </row>
    <row r="208" spans="2:11" ht="15" customHeight="1">
      <c r="B208" s="248"/>
      <c r="C208" s="228"/>
      <c r="D208" s="228"/>
      <c r="E208" s="228"/>
      <c r="F208" s="247" t="s">
        <v>327</v>
      </c>
      <c r="G208" s="228"/>
      <c r="H208" s="342" t="s">
        <v>493</v>
      </c>
      <c r="I208" s="342"/>
      <c r="J208" s="342"/>
      <c r="K208" s="269"/>
    </row>
    <row r="209" spans="2:11" ht="15" customHeight="1">
      <c r="B209" s="286"/>
      <c r="C209" s="254"/>
      <c r="D209" s="254"/>
      <c r="E209" s="254"/>
      <c r="F209" s="247" t="s">
        <v>331</v>
      </c>
      <c r="G209" s="233"/>
      <c r="H209" s="343" t="s">
        <v>332</v>
      </c>
      <c r="I209" s="343"/>
      <c r="J209" s="343"/>
      <c r="K209" s="287"/>
    </row>
    <row r="210" spans="2:11" ht="15" customHeight="1">
      <c r="B210" s="286"/>
      <c r="C210" s="254"/>
      <c r="D210" s="254"/>
      <c r="E210" s="254"/>
      <c r="F210" s="247" t="s">
        <v>333</v>
      </c>
      <c r="G210" s="233"/>
      <c r="H210" s="343" t="s">
        <v>494</v>
      </c>
      <c r="I210" s="343"/>
      <c r="J210" s="343"/>
      <c r="K210" s="287"/>
    </row>
    <row r="211" spans="2:11" ht="15" customHeight="1">
      <c r="B211" s="286"/>
      <c r="C211" s="254"/>
      <c r="D211" s="254"/>
      <c r="E211" s="254"/>
      <c r="F211" s="288"/>
      <c r="G211" s="233"/>
      <c r="H211" s="289"/>
      <c r="I211" s="289"/>
      <c r="J211" s="289"/>
      <c r="K211" s="287"/>
    </row>
    <row r="212" spans="2:11" ht="15" customHeight="1">
      <c r="B212" s="286"/>
      <c r="C212" s="228" t="s">
        <v>456</v>
      </c>
      <c r="D212" s="254"/>
      <c r="E212" s="254"/>
      <c r="F212" s="247">
        <v>1</v>
      </c>
      <c r="G212" s="233"/>
      <c r="H212" s="343" t="s">
        <v>495</v>
      </c>
      <c r="I212" s="343"/>
      <c r="J212" s="343"/>
      <c r="K212" s="287"/>
    </row>
    <row r="213" spans="2:11" ht="15" customHeight="1">
      <c r="B213" s="286"/>
      <c r="C213" s="254"/>
      <c r="D213" s="254"/>
      <c r="E213" s="254"/>
      <c r="F213" s="247">
        <v>2</v>
      </c>
      <c r="G213" s="233"/>
      <c r="H213" s="343" t="s">
        <v>496</v>
      </c>
      <c r="I213" s="343"/>
      <c r="J213" s="343"/>
      <c r="K213" s="287"/>
    </row>
    <row r="214" spans="2:11" ht="15" customHeight="1">
      <c r="B214" s="286"/>
      <c r="C214" s="254"/>
      <c r="D214" s="254"/>
      <c r="E214" s="254"/>
      <c r="F214" s="247">
        <v>3</v>
      </c>
      <c r="G214" s="233"/>
      <c r="H214" s="343" t="s">
        <v>497</v>
      </c>
      <c r="I214" s="343"/>
      <c r="J214" s="343"/>
      <c r="K214" s="287"/>
    </row>
    <row r="215" spans="2:11" ht="15" customHeight="1">
      <c r="B215" s="286"/>
      <c r="C215" s="254"/>
      <c r="D215" s="254"/>
      <c r="E215" s="254"/>
      <c r="F215" s="247">
        <v>4</v>
      </c>
      <c r="G215" s="233"/>
      <c r="H215" s="343" t="s">
        <v>498</v>
      </c>
      <c r="I215" s="343"/>
      <c r="J215" s="343"/>
      <c r="K215" s="287"/>
    </row>
    <row r="216" spans="2:11" ht="12.75" customHeight="1">
      <c r="B216" s="290"/>
      <c r="C216" s="291"/>
      <c r="D216" s="291"/>
      <c r="E216" s="291"/>
      <c r="F216" s="291"/>
      <c r="G216" s="291"/>
      <c r="H216" s="291"/>
      <c r="I216" s="291"/>
      <c r="J216" s="291"/>
      <c r="K216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R18-073 - Odstranění hava...</vt:lpstr>
      <vt:lpstr>Pokyny pro vyplnění</vt:lpstr>
      <vt:lpstr>'R18-073 - Odstranění hava...'!Názvy_tisku</vt:lpstr>
      <vt:lpstr>'Rekapitulace stavby'!Názvy_tisku</vt:lpstr>
      <vt:lpstr>'Pokyny pro vyplnění'!Oblast_tisku</vt:lpstr>
      <vt:lpstr>'R18-073 - Odstranění hava...'!Oblast_tisku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DESKTOP-SHIO4LJ\Luděk Štuller</dc:creator>
  <cp:lastModifiedBy>Deutsch Dalibor, Ing.</cp:lastModifiedBy>
  <cp:lastPrinted>2018-12-12T12:24:34Z</cp:lastPrinted>
  <dcterms:created xsi:type="dcterms:W3CDTF">2018-12-12T12:23:29Z</dcterms:created>
  <dcterms:modified xsi:type="dcterms:W3CDTF">2019-01-16T07:49:35Z</dcterms:modified>
</cp:coreProperties>
</file>