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15" windowWidth="27495" windowHeight="13230"/>
  </bookViews>
  <sheets>
    <sheet name="Rekapitulace stavby" sheetId="1" r:id="rId1"/>
    <sheet name="SO 01 - V Třešňové aleji" sheetId="2" r:id="rId2"/>
    <sheet name="SO 02 - Jeseninova" sheetId="3" r:id="rId3"/>
    <sheet name="SO 03 - Ke Hradu" sheetId="4" r:id="rId4"/>
    <sheet name="SO 04 - ul. Žitná" sheetId="5" r:id="rId5"/>
    <sheet name="SO 04.1 - Přeložka plynovodu" sheetId="6" r:id="rId6"/>
    <sheet name="VON 01 - Vedejší a ostatn..." sheetId="7" r:id="rId7"/>
    <sheet name="VON 02 - Vedejší a ostatn..." sheetId="8" r:id="rId8"/>
    <sheet name="VON 03 - Vedejší a ostatn..." sheetId="9" r:id="rId9"/>
    <sheet name="VON 04 - Vedejší a ostatn..." sheetId="10" r:id="rId10"/>
    <sheet name="Pokyny pro vyplnění" sheetId="11" r:id="rId11"/>
  </sheets>
  <definedNames>
    <definedName name="_xlnm._FilterDatabase" localSheetId="1" hidden="1">'SO 01 - V Třešňové aleji'!$C$85:$K$301</definedName>
    <definedName name="_xlnm._FilterDatabase" localSheetId="2" hidden="1">'SO 02 - Jeseninova'!$C$85:$K$278</definedName>
    <definedName name="_xlnm._FilterDatabase" localSheetId="3" hidden="1">'SO 03 - Ke Hradu'!$C$90:$K$320</definedName>
    <definedName name="_xlnm._FilterDatabase" localSheetId="4" hidden="1">'SO 04 - ul. Žitná'!$C$87:$K$387</definedName>
    <definedName name="_xlnm._FilterDatabase" localSheetId="5" hidden="1">'SO 04.1 - Přeložka plynovodu'!$C$85:$K$283</definedName>
    <definedName name="_xlnm._FilterDatabase" localSheetId="6" hidden="1">'VON 01 - Vedejší a ostatn...'!$C$80:$K$113</definedName>
    <definedName name="_xlnm._FilterDatabase" localSheetId="7" hidden="1">'VON 02 - Vedejší a ostatn...'!$C$79:$K$107</definedName>
    <definedName name="_xlnm._FilterDatabase" localSheetId="8" hidden="1">'VON 03 - Vedejší a ostatn...'!$C$79:$K$107</definedName>
    <definedName name="_xlnm._FilterDatabase" localSheetId="9" hidden="1">'VON 04 - Vedejší a ostatn...'!$C$79:$K$107</definedName>
    <definedName name="_xlnm.Print_Titles" localSheetId="0">'Rekapitulace stavby'!$49:$49</definedName>
    <definedName name="_xlnm.Print_Titles" localSheetId="1">'SO 01 - V Třešňové aleji'!$85:$85</definedName>
    <definedName name="_xlnm.Print_Titles" localSheetId="2">'SO 02 - Jeseninova'!$85:$85</definedName>
    <definedName name="_xlnm.Print_Titles" localSheetId="3">'SO 03 - Ke Hradu'!$90:$90</definedName>
    <definedName name="_xlnm.Print_Titles" localSheetId="4">'SO 04 - ul. Žitná'!$87:$87</definedName>
    <definedName name="_xlnm.Print_Titles" localSheetId="5">'SO 04.1 - Přeložka plynovodu'!$85:$85</definedName>
    <definedName name="_xlnm.Print_Titles" localSheetId="6">'VON 01 - Vedejší a ostatn...'!$80:$80</definedName>
    <definedName name="_xlnm.Print_Titles" localSheetId="7">'VON 02 - Vedejší a ostatn...'!$79:$79</definedName>
    <definedName name="_xlnm.Print_Titles" localSheetId="8">'VON 03 - Vedejší a ostatn...'!$79:$79</definedName>
    <definedName name="_xlnm.Print_Titles" localSheetId="9">'VON 04 - Vedejší a ostatn...'!$79:$79</definedName>
    <definedName name="_xlnm.Print_Area" localSheetId="10">'Pokyny pro vyplnění'!$B$2:$K$69,'Pokyny pro vyplnění'!$B$72:$K$116,'Pokyny pro vyplnění'!$B$119:$K$188,'Pokyny pro vyplnění'!$B$196:$K$216</definedName>
    <definedName name="_xlnm.Print_Area" localSheetId="0">'Rekapitulace stavby'!$D$4:$AO$33,'Rekapitulace stavby'!$C$39:$AQ$61</definedName>
    <definedName name="_xlnm.Print_Area" localSheetId="1">'SO 01 - V Třešňové aleji'!$C$4:$J$36,'SO 01 - V Třešňové aleji'!$C$42:$J$67,'SO 01 - V Třešňové aleji'!$C$73:$K$301</definedName>
    <definedName name="_xlnm.Print_Area" localSheetId="2">'SO 02 - Jeseninova'!$C$4:$J$36,'SO 02 - Jeseninova'!$C$42:$J$67,'SO 02 - Jeseninova'!$C$73:$K$278</definedName>
    <definedName name="_xlnm.Print_Area" localSheetId="3">'SO 03 - Ke Hradu'!$C$4:$J$36,'SO 03 - Ke Hradu'!$C$42:$J$72,'SO 03 - Ke Hradu'!$C$78:$K$320</definedName>
    <definedName name="_xlnm.Print_Area" localSheetId="4">'SO 04 - ul. Žitná'!$C$4:$J$36,'SO 04 - ul. Žitná'!$C$42:$J$69,'SO 04 - ul. Žitná'!$C$75:$K$387</definedName>
    <definedName name="_xlnm.Print_Area" localSheetId="5">'SO 04.1 - Přeložka plynovodu'!$C$4:$J$36,'SO 04.1 - Přeložka plynovodu'!$C$42:$J$67,'SO 04.1 - Přeložka plynovodu'!$C$73:$K$283</definedName>
    <definedName name="_xlnm.Print_Area" localSheetId="6">'VON 01 - Vedejší a ostatn...'!$C$4:$J$36,'VON 01 - Vedejší a ostatn...'!$C$42:$J$62,'VON 01 - Vedejší a ostatn...'!$C$68:$K$113</definedName>
    <definedName name="_xlnm.Print_Area" localSheetId="7">'VON 02 - Vedejší a ostatn...'!$C$4:$J$36,'VON 02 - Vedejší a ostatn...'!$C$42:$J$61,'VON 02 - Vedejší a ostatn...'!$C$67:$K$107</definedName>
    <definedName name="_xlnm.Print_Area" localSheetId="8">'VON 03 - Vedejší a ostatn...'!$C$4:$J$36,'VON 03 - Vedejší a ostatn...'!$C$42:$J$61,'VON 03 - Vedejší a ostatn...'!$C$67:$K$107</definedName>
    <definedName name="_xlnm.Print_Area" localSheetId="9">'VON 04 - Vedejší a ostatn...'!$C$4:$J$36,'VON 04 - Vedejší a ostatn...'!$C$42:$J$61,'VON 04 - Vedejší a ostatn...'!$C$67:$K$107</definedName>
  </definedNames>
  <calcPr calcId="145621"/>
</workbook>
</file>

<file path=xl/calcChain.xml><?xml version="1.0" encoding="utf-8"?>
<calcChain xmlns="http://schemas.openxmlformats.org/spreadsheetml/2006/main">
  <c r="AY60" i="1" l="1"/>
  <c r="AX60" i="1"/>
  <c r="BI105" i="10"/>
  <c r="BH105" i="10"/>
  <c r="BG105" i="10"/>
  <c r="BF105" i="10"/>
  <c r="T105" i="10"/>
  <c r="T104" i="10" s="1"/>
  <c r="R105" i="10"/>
  <c r="R104" i="10" s="1"/>
  <c r="P105" i="10"/>
  <c r="P104" i="10" s="1"/>
  <c r="BK105" i="10"/>
  <c r="BK104" i="10" s="1"/>
  <c r="J104" i="10" s="1"/>
  <c r="J60" i="10" s="1"/>
  <c r="J105" i="10"/>
  <c r="BE105" i="10"/>
  <c r="BI101" i="10"/>
  <c r="BH101" i="10"/>
  <c r="BG101" i="10"/>
  <c r="BF101" i="10"/>
  <c r="T101" i="10"/>
  <c r="R101" i="10"/>
  <c r="P101" i="10"/>
  <c r="BK101" i="10"/>
  <c r="J101" i="10"/>
  <c r="BE101" i="10" s="1"/>
  <c r="BI93" i="10"/>
  <c r="BH93" i="10"/>
  <c r="BG93" i="10"/>
  <c r="BF93" i="10"/>
  <c r="T93" i="10"/>
  <c r="T92" i="10" s="1"/>
  <c r="R93" i="10"/>
  <c r="R92" i="10" s="1"/>
  <c r="P93" i="10"/>
  <c r="P92" i="10" s="1"/>
  <c r="BK93" i="10"/>
  <c r="BK92" i="10" s="1"/>
  <c r="J92" i="10" s="1"/>
  <c r="J59" i="10" s="1"/>
  <c r="J93" i="10"/>
  <c r="BE93" i="10"/>
  <c r="BI87" i="10"/>
  <c r="BH87" i="10"/>
  <c r="BG87" i="10"/>
  <c r="BF87" i="10"/>
  <c r="T87" i="10"/>
  <c r="R87" i="10"/>
  <c r="P87" i="10"/>
  <c r="BK87" i="10"/>
  <c r="J87" i="10"/>
  <c r="BE87" i="10" s="1"/>
  <c r="BI83" i="10"/>
  <c r="F34" i="10" s="1"/>
  <c r="BD60" i="1" s="1"/>
  <c r="BH83" i="10"/>
  <c r="F33" i="10"/>
  <c r="BC60" i="1" s="1"/>
  <c r="BG83" i="10"/>
  <c r="F32" i="10" s="1"/>
  <c r="BB60" i="1" s="1"/>
  <c r="BF83" i="10"/>
  <c r="J31" i="10"/>
  <c r="AW60" i="1" s="1"/>
  <c r="F31" i="10"/>
  <c r="BA60" i="1" s="1"/>
  <c r="T83" i="10"/>
  <c r="T82" i="10" s="1"/>
  <c r="R83" i="10"/>
  <c r="R82" i="10" s="1"/>
  <c r="P83" i="10"/>
  <c r="P82" i="10" s="1"/>
  <c r="P81" i="10" s="1"/>
  <c r="P80" i="10" s="1"/>
  <c r="AU60" i="1" s="1"/>
  <c r="BK83" i="10"/>
  <c r="BK82" i="10"/>
  <c r="J83" i="10"/>
  <c r="BE83" i="10"/>
  <c r="J30" i="10" s="1"/>
  <c r="AV60" i="1" s="1"/>
  <c r="J76" i="10"/>
  <c r="F76" i="10"/>
  <c r="F74" i="10"/>
  <c r="E72" i="10"/>
  <c r="J51" i="10"/>
  <c r="F51" i="10"/>
  <c r="F49" i="10"/>
  <c r="E47" i="10"/>
  <c r="J18" i="10"/>
  <c r="E18" i="10"/>
  <c r="F52" i="10" s="1"/>
  <c r="F77" i="10"/>
  <c r="J17" i="10"/>
  <c r="J12" i="10"/>
  <c r="J49" i="10" s="1"/>
  <c r="J74" i="10"/>
  <c r="E7" i="10"/>
  <c r="E70" i="10" s="1"/>
  <c r="E45" i="10"/>
  <c r="AY59" i="1"/>
  <c r="AX59" i="1"/>
  <c r="BI105" i="9"/>
  <c r="BH105" i="9"/>
  <c r="BG105" i="9"/>
  <c r="BF105" i="9"/>
  <c r="T105" i="9"/>
  <c r="T104" i="9"/>
  <c r="R105" i="9"/>
  <c r="R104" i="9"/>
  <c r="P105" i="9"/>
  <c r="P104" i="9"/>
  <c r="BK105" i="9"/>
  <c r="BK104" i="9"/>
  <c r="J104" i="9" s="1"/>
  <c r="J60" i="9" s="1"/>
  <c r="J105" i="9"/>
  <c r="BE105" i="9" s="1"/>
  <c r="BI101" i="9"/>
  <c r="BH101" i="9"/>
  <c r="BG101" i="9"/>
  <c r="BF101" i="9"/>
  <c r="T101" i="9"/>
  <c r="R101" i="9"/>
  <c r="P101" i="9"/>
  <c r="BK101" i="9"/>
  <c r="J101" i="9"/>
  <c r="BE101" i="9"/>
  <c r="BI93" i="9"/>
  <c r="BH93" i="9"/>
  <c r="BG93" i="9"/>
  <c r="BF93" i="9"/>
  <c r="T93" i="9"/>
  <c r="T92" i="9"/>
  <c r="R93" i="9"/>
  <c r="R92" i="9"/>
  <c r="P93" i="9"/>
  <c r="P92" i="9"/>
  <c r="BK93" i="9"/>
  <c r="BK92" i="9"/>
  <c r="J92" i="9" s="1"/>
  <c r="J59" i="9" s="1"/>
  <c r="J93" i="9"/>
  <c r="BE93" i="9" s="1"/>
  <c r="BI87" i="9"/>
  <c r="BH87" i="9"/>
  <c r="BG87" i="9"/>
  <c r="BF87" i="9"/>
  <c r="T87" i="9"/>
  <c r="R87" i="9"/>
  <c r="P87" i="9"/>
  <c r="BK87" i="9"/>
  <c r="J87" i="9"/>
  <c r="BE87" i="9"/>
  <c r="BI83" i="9"/>
  <c r="F34" i="9"/>
  <c r="BD59" i="1" s="1"/>
  <c r="BH83" i="9"/>
  <c r="F33" i="9" s="1"/>
  <c r="BC59" i="1" s="1"/>
  <c r="BG83" i="9"/>
  <c r="F32" i="9"/>
  <c r="BB59" i="1" s="1"/>
  <c r="BF83" i="9"/>
  <c r="F31" i="9" s="1"/>
  <c r="BA59" i="1" s="1"/>
  <c r="T83" i="9"/>
  <c r="T82" i="9"/>
  <c r="T81" i="9" s="1"/>
  <c r="T80" i="9" s="1"/>
  <c r="R83" i="9"/>
  <c r="R82" i="9"/>
  <c r="R81" i="9" s="1"/>
  <c r="R80" i="9" s="1"/>
  <c r="P83" i="9"/>
  <c r="P82" i="9"/>
  <c r="P81" i="9" s="1"/>
  <c r="P80" i="9" s="1"/>
  <c r="AU59" i="1" s="1"/>
  <c r="BK83" i="9"/>
  <c r="BK82" i="9" s="1"/>
  <c r="J83" i="9"/>
  <c r="BE83" i="9" s="1"/>
  <c r="J76" i="9"/>
  <c r="F76" i="9"/>
  <c r="F74" i="9"/>
  <c r="E72" i="9"/>
  <c r="J51" i="9"/>
  <c r="F51" i="9"/>
  <c r="F49" i="9"/>
  <c r="E47" i="9"/>
  <c r="J18" i="9"/>
  <c r="E18" i="9"/>
  <c r="F77" i="9" s="1"/>
  <c r="F52" i="9"/>
  <c r="J17" i="9"/>
  <c r="J12" i="9"/>
  <c r="J74" i="9" s="1"/>
  <c r="J49" i="9"/>
  <c r="E7" i="9"/>
  <c r="E45" i="9" s="1"/>
  <c r="E70" i="9"/>
  <c r="AY58" i="1"/>
  <c r="AX58" i="1"/>
  <c r="BI105" i="8"/>
  <c r="BH105" i="8"/>
  <c r="BG105" i="8"/>
  <c r="BF105" i="8"/>
  <c r="T105" i="8"/>
  <c r="T104" i="8" s="1"/>
  <c r="R105" i="8"/>
  <c r="R104" i="8" s="1"/>
  <c r="P105" i="8"/>
  <c r="P104" i="8" s="1"/>
  <c r="BK105" i="8"/>
  <c r="BK104" i="8" s="1"/>
  <c r="J104" i="8" s="1"/>
  <c r="J60" i="8" s="1"/>
  <c r="J105" i="8"/>
  <c r="BE105" i="8"/>
  <c r="BI101" i="8"/>
  <c r="BH101" i="8"/>
  <c r="BG101" i="8"/>
  <c r="BF101" i="8"/>
  <c r="T101" i="8"/>
  <c r="R101" i="8"/>
  <c r="P101" i="8"/>
  <c r="BK101" i="8"/>
  <c r="J101" i="8"/>
  <c r="BE101" i="8" s="1"/>
  <c r="BI93" i="8"/>
  <c r="BH93" i="8"/>
  <c r="BG93" i="8"/>
  <c r="BF93" i="8"/>
  <c r="T93" i="8"/>
  <c r="T92" i="8" s="1"/>
  <c r="R93" i="8"/>
  <c r="R92" i="8" s="1"/>
  <c r="P93" i="8"/>
  <c r="P92" i="8" s="1"/>
  <c r="BK93" i="8"/>
  <c r="BK92" i="8" s="1"/>
  <c r="J93" i="8"/>
  <c r="BE93" i="8"/>
  <c r="BI87" i="8"/>
  <c r="BH87" i="8"/>
  <c r="BG87" i="8"/>
  <c r="BF87" i="8"/>
  <c r="T87" i="8"/>
  <c r="R87" i="8"/>
  <c r="P87" i="8"/>
  <c r="BK87" i="8"/>
  <c r="J87" i="8"/>
  <c r="BE87" i="8" s="1"/>
  <c r="BI83" i="8"/>
  <c r="F34" i="8" s="1"/>
  <c r="BD58" i="1" s="1"/>
  <c r="BH83" i="8"/>
  <c r="F33" i="8"/>
  <c r="BC58" i="1" s="1"/>
  <c r="BG83" i="8"/>
  <c r="F32" i="8" s="1"/>
  <c r="BB58" i="1" s="1"/>
  <c r="BF83" i="8"/>
  <c r="J31" i="8"/>
  <c r="AW58" i="1" s="1"/>
  <c r="F31" i="8"/>
  <c r="BA58" i="1" s="1"/>
  <c r="T83" i="8"/>
  <c r="T82" i="8" s="1"/>
  <c r="R83" i="8"/>
  <c r="R82" i="8" s="1"/>
  <c r="P83" i="8"/>
  <c r="P82" i="8" s="1"/>
  <c r="P81" i="8" s="1"/>
  <c r="P80" i="8" s="1"/>
  <c r="AU58" i="1" s="1"/>
  <c r="BK83" i="8"/>
  <c r="BK82" i="8"/>
  <c r="J82" i="8" s="1"/>
  <c r="J58" i="8" s="1"/>
  <c r="J83" i="8"/>
  <c r="BE83" i="8"/>
  <c r="F30" i="8" s="1"/>
  <c r="AZ58" i="1" s="1"/>
  <c r="J76" i="8"/>
  <c r="F76" i="8"/>
  <c r="F74" i="8"/>
  <c r="E72" i="8"/>
  <c r="J51" i="8"/>
  <c r="F51" i="8"/>
  <c r="F49" i="8"/>
  <c r="E47" i="8"/>
  <c r="J18" i="8"/>
  <c r="E18" i="8"/>
  <c r="F52" i="8" s="1"/>
  <c r="F77" i="8"/>
  <c r="J17" i="8"/>
  <c r="J12" i="8"/>
  <c r="J49" i="8" s="1"/>
  <c r="J74" i="8"/>
  <c r="E7" i="8"/>
  <c r="E45" i="8" s="1"/>
  <c r="AY57" i="1"/>
  <c r="AX57" i="1"/>
  <c r="BI111" i="7"/>
  <c r="BH111" i="7"/>
  <c r="BG111" i="7"/>
  <c r="BF111" i="7"/>
  <c r="T111" i="7"/>
  <c r="T110" i="7"/>
  <c r="R111" i="7"/>
  <c r="R110" i="7"/>
  <c r="P111" i="7"/>
  <c r="P110" i="7"/>
  <c r="BK111" i="7"/>
  <c r="BK110" i="7"/>
  <c r="J110" i="7" s="1"/>
  <c r="J61" i="7" s="1"/>
  <c r="J111" i="7"/>
  <c r="BE111" i="7" s="1"/>
  <c r="BI107" i="7"/>
  <c r="BH107" i="7"/>
  <c r="BG107" i="7"/>
  <c r="BF107" i="7"/>
  <c r="T107" i="7"/>
  <c r="R107" i="7"/>
  <c r="P107" i="7"/>
  <c r="BK107" i="7"/>
  <c r="BK98" i="7" s="1"/>
  <c r="J98" i="7" s="1"/>
  <c r="J60" i="7" s="1"/>
  <c r="J107" i="7"/>
  <c r="BE107" i="7"/>
  <c r="BI99" i="7"/>
  <c r="BH99" i="7"/>
  <c r="BG99" i="7"/>
  <c r="BF99" i="7"/>
  <c r="T99" i="7"/>
  <c r="T98" i="7"/>
  <c r="R99" i="7"/>
  <c r="R98" i="7"/>
  <c r="P99" i="7"/>
  <c r="P98" i="7"/>
  <c r="BK99" i="7"/>
  <c r="J99" i="7"/>
  <c r="BE99" i="7" s="1"/>
  <c r="BI94" i="7"/>
  <c r="BH94" i="7"/>
  <c r="BG94" i="7"/>
  <c r="BF94" i="7"/>
  <c r="T94" i="7"/>
  <c r="T93" i="7"/>
  <c r="R94" i="7"/>
  <c r="R93" i="7"/>
  <c r="P94" i="7"/>
  <c r="P93" i="7"/>
  <c r="BK94" i="7"/>
  <c r="BK93" i="7"/>
  <c r="J93" i="7" s="1"/>
  <c r="J59" i="7" s="1"/>
  <c r="J94" i="7"/>
  <c r="BE94" i="7" s="1"/>
  <c r="BI88" i="7"/>
  <c r="BH88" i="7"/>
  <c r="BG88" i="7"/>
  <c r="BF88" i="7"/>
  <c r="T88" i="7"/>
  <c r="R88" i="7"/>
  <c r="P88" i="7"/>
  <c r="BK88" i="7"/>
  <c r="J88" i="7"/>
  <c r="BE88" i="7"/>
  <c r="BI84" i="7"/>
  <c r="F34" i="7"/>
  <c r="BD57" i="1" s="1"/>
  <c r="BH84" i="7"/>
  <c r="F33" i="7" s="1"/>
  <c r="BC57" i="1" s="1"/>
  <c r="BG84" i="7"/>
  <c r="F32" i="7"/>
  <c r="BB57" i="1" s="1"/>
  <c r="BF84" i="7"/>
  <c r="J31" i="7" s="1"/>
  <c r="AW57" i="1" s="1"/>
  <c r="T84" i="7"/>
  <c r="T83" i="7"/>
  <c r="T82" i="7" s="1"/>
  <c r="T81" i="7" s="1"/>
  <c r="R84" i="7"/>
  <c r="R83" i="7"/>
  <c r="R82" i="7" s="1"/>
  <c r="R81" i="7" s="1"/>
  <c r="P84" i="7"/>
  <c r="P83" i="7"/>
  <c r="P82" i="7" s="1"/>
  <c r="P81" i="7" s="1"/>
  <c r="AU57" i="1" s="1"/>
  <c r="BK84" i="7"/>
  <c r="BK83" i="7" s="1"/>
  <c r="J84" i="7"/>
  <c r="BE84" i="7" s="1"/>
  <c r="J77" i="7"/>
  <c r="F77" i="7"/>
  <c r="F75" i="7"/>
  <c r="E73" i="7"/>
  <c r="J51" i="7"/>
  <c r="F51" i="7"/>
  <c r="F49" i="7"/>
  <c r="E47" i="7"/>
  <c r="J18" i="7"/>
  <c r="E18" i="7"/>
  <c r="F52" i="7" s="1"/>
  <c r="J17" i="7"/>
  <c r="J12" i="7"/>
  <c r="J49" i="7" s="1"/>
  <c r="E7" i="7"/>
  <c r="E45" i="7" s="1"/>
  <c r="E71" i="7"/>
  <c r="AY56" i="1"/>
  <c r="AX56" i="1"/>
  <c r="BI283" i="6"/>
  <c r="BH283" i="6"/>
  <c r="BG283" i="6"/>
  <c r="BF283" i="6"/>
  <c r="T283" i="6"/>
  <c r="R283" i="6"/>
  <c r="P283" i="6"/>
  <c r="BK283" i="6"/>
  <c r="J283" i="6"/>
  <c r="BE283" i="6" s="1"/>
  <c r="BI282" i="6"/>
  <c r="BH282" i="6"/>
  <c r="BG282" i="6"/>
  <c r="BF282" i="6"/>
  <c r="T282" i="6"/>
  <c r="R282" i="6"/>
  <c r="P282" i="6"/>
  <c r="BK282" i="6"/>
  <c r="J282" i="6"/>
  <c r="BE282" i="6"/>
  <c r="BI281" i="6"/>
  <c r="BH281" i="6"/>
  <c r="BG281" i="6"/>
  <c r="BF281" i="6"/>
  <c r="T281" i="6"/>
  <c r="R281" i="6"/>
  <c r="P281" i="6"/>
  <c r="BK281" i="6"/>
  <c r="J281" i="6"/>
  <c r="BE281" i="6" s="1"/>
  <c r="BI280" i="6"/>
  <c r="BH280" i="6"/>
  <c r="BG280" i="6"/>
  <c r="BF280" i="6"/>
  <c r="T280" i="6"/>
  <c r="R280" i="6"/>
  <c r="P280" i="6"/>
  <c r="BK280" i="6"/>
  <c r="J280" i="6"/>
  <c r="BE280" i="6"/>
  <c r="BI279" i="6"/>
  <c r="BH279" i="6"/>
  <c r="BG279" i="6"/>
  <c r="BF279" i="6"/>
  <c r="T279" i="6"/>
  <c r="R279" i="6"/>
  <c r="P279" i="6"/>
  <c r="BK279" i="6"/>
  <c r="J279" i="6"/>
  <c r="BE279" i="6" s="1"/>
  <c r="BI278" i="6"/>
  <c r="BH278" i="6"/>
  <c r="BG278" i="6"/>
  <c r="BF278" i="6"/>
  <c r="T278" i="6"/>
  <c r="R278" i="6"/>
  <c r="P278" i="6"/>
  <c r="BK278" i="6"/>
  <c r="J278" i="6"/>
  <c r="BE278" i="6"/>
  <c r="BI277" i="6"/>
  <c r="BH277" i="6"/>
  <c r="BG277" i="6"/>
  <c r="BF277" i="6"/>
  <c r="T277" i="6"/>
  <c r="R277" i="6"/>
  <c r="P277" i="6"/>
  <c r="BK277" i="6"/>
  <c r="J277" i="6"/>
  <c r="BE277" i="6" s="1"/>
  <c r="BI276" i="6"/>
  <c r="BH276" i="6"/>
  <c r="BG276" i="6"/>
  <c r="BF276" i="6"/>
  <c r="T276" i="6"/>
  <c r="R276" i="6"/>
  <c r="P276" i="6"/>
  <c r="BK276" i="6"/>
  <c r="J276" i="6"/>
  <c r="BE276" i="6"/>
  <c r="BI275" i="6"/>
  <c r="BH275" i="6"/>
  <c r="BG275" i="6"/>
  <c r="BF275" i="6"/>
  <c r="T275" i="6"/>
  <c r="T273" i="6" s="1"/>
  <c r="R275" i="6"/>
  <c r="P275" i="6"/>
  <c r="BK275" i="6"/>
  <c r="J275" i="6"/>
  <c r="BE275" i="6" s="1"/>
  <c r="BI274" i="6"/>
  <c r="BH274" i="6"/>
  <c r="BG274" i="6"/>
  <c r="BF274" i="6"/>
  <c r="T274" i="6"/>
  <c r="R274" i="6"/>
  <c r="R273" i="6" s="1"/>
  <c r="P274" i="6"/>
  <c r="P273" i="6"/>
  <c r="BK274" i="6"/>
  <c r="BK273" i="6" s="1"/>
  <c r="J273" i="6" s="1"/>
  <c r="J66" i="6" s="1"/>
  <c r="J274" i="6"/>
  <c r="BE274" i="6"/>
  <c r="BI272" i="6"/>
  <c r="BH272" i="6"/>
  <c r="BG272" i="6"/>
  <c r="BF272" i="6"/>
  <c r="T272" i="6"/>
  <c r="R272" i="6"/>
  <c r="P272" i="6"/>
  <c r="BK272" i="6"/>
  <c r="J272" i="6"/>
  <c r="BE272" i="6"/>
  <c r="BI271" i="6"/>
  <c r="BH271" i="6"/>
  <c r="BG271" i="6"/>
  <c r="BF271" i="6"/>
  <c r="T271" i="6"/>
  <c r="R271" i="6"/>
  <c r="P271" i="6"/>
  <c r="BK271" i="6"/>
  <c r="J271" i="6"/>
  <c r="BE271" i="6" s="1"/>
  <c r="BI270" i="6"/>
  <c r="BH270" i="6"/>
  <c r="BG270" i="6"/>
  <c r="BF270" i="6"/>
  <c r="T270" i="6"/>
  <c r="R270" i="6"/>
  <c r="P270" i="6"/>
  <c r="BK270" i="6"/>
  <c r="J270" i="6"/>
  <c r="BE270" i="6"/>
  <c r="BI269" i="6"/>
  <c r="BH269" i="6"/>
  <c r="BG269" i="6"/>
  <c r="BF269" i="6"/>
  <c r="T269" i="6"/>
  <c r="R269" i="6"/>
  <c r="P269" i="6"/>
  <c r="BK269" i="6"/>
  <c r="J269" i="6"/>
  <c r="BE269" i="6" s="1"/>
  <c r="BI268" i="6"/>
  <c r="BH268" i="6"/>
  <c r="BG268" i="6"/>
  <c r="BF268" i="6"/>
  <c r="T268" i="6"/>
  <c r="R268" i="6"/>
  <c r="P268" i="6"/>
  <c r="BK268" i="6"/>
  <c r="J268" i="6"/>
  <c r="BE268" i="6"/>
  <c r="BI267" i="6"/>
  <c r="BH267" i="6"/>
  <c r="BG267" i="6"/>
  <c r="BF267" i="6"/>
  <c r="T267" i="6"/>
  <c r="R267" i="6"/>
  <c r="P267" i="6"/>
  <c r="BK267" i="6"/>
  <c r="J267" i="6"/>
  <c r="BE267" i="6" s="1"/>
  <c r="BI266" i="6"/>
  <c r="BH266" i="6"/>
  <c r="BG266" i="6"/>
  <c r="BF266" i="6"/>
  <c r="T266" i="6"/>
  <c r="R266" i="6"/>
  <c r="P266" i="6"/>
  <c r="BK266" i="6"/>
  <c r="J266" i="6"/>
  <c r="BE266" i="6"/>
  <c r="BI265" i="6"/>
  <c r="BH265" i="6"/>
  <c r="BG265" i="6"/>
  <c r="BF265" i="6"/>
  <c r="T265" i="6"/>
  <c r="R265" i="6"/>
  <c r="P265" i="6"/>
  <c r="BK265" i="6"/>
  <c r="J265" i="6"/>
  <c r="BE265" i="6" s="1"/>
  <c r="BI264" i="6"/>
  <c r="BH264" i="6"/>
  <c r="BG264" i="6"/>
  <c r="BF264" i="6"/>
  <c r="T264" i="6"/>
  <c r="R264" i="6"/>
  <c r="P264" i="6"/>
  <c r="BK264" i="6"/>
  <c r="J264" i="6"/>
  <c r="BE264" i="6"/>
  <c r="BI263" i="6"/>
  <c r="BH263" i="6"/>
  <c r="BG263" i="6"/>
  <c r="BF263" i="6"/>
  <c r="T263" i="6"/>
  <c r="R263" i="6"/>
  <c r="P263" i="6"/>
  <c r="BK263" i="6"/>
  <c r="J263" i="6"/>
  <c r="BE263" i="6" s="1"/>
  <c r="BI262" i="6"/>
  <c r="BH262" i="6"/>
  <c r="BG262" i="6"/>
  <c r="BF262" i="6"/>
  <c r="T262" i="6"/>
  <c r="R262" i="6"/>
  <c r="P262" i="6"/>
  <c r="BK262" i="6"/>
  <c r="J262" i="6"/>
  <c r="BE262" i="6"/>
  <c r="BI261" i="6"/>
  <c r="BH261" i="6"/>
  <c r="BG261" i="6"/>
  <c r="BF261" i="6"/>
  <c r="T261" i="6"/>
  <c r="R261" i="6"/>
  <c r="P261" i="6"/>
  <c r="BK261" i="6"/>
  <c r="J261" i="6"/>
  <c r="BE261" i="6"/>
  <c r="BI260" i="6"/>
  <c r="BH260" i="6"/>
  <c r="BG260" i="6"/>
  <c r="BF260" i="6"/>
  <c r="T260" i="6"/>
  <c r="R260" i="6"/>
  <c r="P260" i="6"/>
  <c r="BK260" i="6"/>
  <c r="J260" i="6"/>
  <c r="BE260" i="6"/>
  <c r="BI259" i="6"/>
  <c r="BH259" i="6"/>
  <c r="BG259" i="6"/>
  <c r="BF259" i="6"/>
  <c r="T259" i="6"/>
  <c r="R259" i="6"/>
  <c r="P259" i="6"/>
  <c r="BK259" i="6"/>
  <c r="J259" i="6"/>
  <c r="BE259" i="6"/>
  <c r="BI258" i="6"/>
  <c r="BH258" i="6"/>
  <c r="BG258" i="6"/>
  <c r="BF258" i="6"/>
  <c r="T258" i="6"/>
  <c r="R258" i="6"/>
  <c r="P258" i="6"/>
  <c r="BK258" i="6"/>
  <c r="J258" i="6"/>
  <c r="BE258" i="6"/>
  <c r="BI257" i="6"/>
  <c r="BH257" i="6"/>
  <c r="BG257" i="6"/>
  <c r="BF257" i="6"/>
  <c r="T257" i="6"/>
  <c r="R257" i="6"/>
  <c r="P257" i="6"/>
  <c r="BK257" i="6"/>
  <c r="J257" i="6"/>
  <c r="BE257" i="6"/>
  <c r="BI256" i="6"/>
  <c r="BH256" i="6"/>
  <c r="BG256" i="6"/>
  <c r="BF256" i="6"/>
  <c r="T256" i="6"/>
  <c r="R256" i="6"/>
  <c r="P256" i="6"/>
  <c r="BK256" i="6"/>
  <c r="J256" i="6"/>
  <c r="BE256" i="6"/>
  <c r="BI255" i="6"/>
  <c r="BH255" i="6"/>
  <c r="BG255" i="6"/>
  <c r="BF255" i="6"/>
  <c r="T255" i="6"/>
  <c r="R255" i="6"/>
  <c r="P255" i="6"/>
  <c r="BK255" i="6"/>
  <c r="J255" i="6"/>
  <c r="BE255" i="6"/>
  <c r="BI254" i="6"/>
  <c r="BH254" i="6"/>
  <c r="BG254" i="6"/>
  <c r="BF254" i="6"/>
  <c r="T254" i="6"/>
  <c r="R254" i="6"/>
  <c r="P254" i="6"/>
  <c r="BK254" i="6"/>
  <c r="J254" i="6"/>
  <c r="BE254" i="6"/>
  <c r="BI253" i="6"/>
  <c r="BH253" i="6"/>
  <c r="BG253" i="6"/>
  <c r="BF253" i="6"/>
  <c r="T253" i="6"/>
  <c r="R253" i="6"/>
  <c r="P253" i="6"/>
  <c r="BK253" i="6"/>
  <c r="J253" i="6"/>
  <c r="BE253" i="6"/>
  <c r="BI252" i="6"/>
  <c r="BH252" i="6"/>
  <c r="BG252" i="6"/>
  <c r="BF252" i="6"/>
  <c r="T252" i="6"/>
  <c r="R252" i="6"/>
  <c r="P252" i="6"/>
  <c r="BK252" i="6"/>
  <c r="J252" i="6"/>
  <c r="BE252" i="6"/>
  <c r="BI251" i="6"/>
  <c r="BH251" i="6"/>
  <c r="BG251" i="6"/>
  <c r="BF251" i="6"/>
  <c r="T251" i="6"/>
  <c r="R251" i="6"/>
  <c r="P251" i="6"/>
  <c r="BK251" i="6"/>
  <c r="J251" i="6"/>
  <c r="BE251" i="6"/>
  <c r="BI250" i="6"/>
  <c r="BH250" i="6"/>
  <c r="BG250" i="6"/>
  <c r="BF250" i="6"/>
  <c r="T250" i="6"/>
  <c r="R250" i="6"/>
  <c r="P250" i="6"/>
  <c r="BK250" i="6"/>
  <c r="J250" i="6"/>
  <c r="BE250" i="6"/>
  <c r="BI249" i="6"/>
  <c r="BH249" i="6"/>
  <c r="BG249" i="6"/>
  <c r="BF249" i="6"/>
  <c r="T249" i="6"/>
  <c r="R249" i="6"/>
  <c r="P249" i="6"/>
  <c r="BK249" i="6"/>
  <c r="J249" i="6"/>
  <c r="BE249" i="6"/>
  <c r="BI248" i="6"/>
  <c r="BH248" i="6"/>
  <c r="BG248" i="6"/>
  <c r="BF248" i="6"/>
  <c r="T248" i="6"/>
  <c r="R248" i="6"/>
  <c r="P248" i="6"/>
  <c r="BK248" i="6"/>
  <c r="J248" i="6"/>
  <c r="BE248" i="6"/>
  <c r="BI247" i="6"/>
  <c r="BH247" i="6"/>
  <c r="BG247" i="6"/>
  <c r="BF247" i="6"/>
  <c r="T247" i="6"/>
  <c r="R247" i="6"/>
  <c r="P247" i="6"/>
  <c r="BK247" i="6"/>
  <c r="J247" i="6"/>
  <c r="BE247" i="6"/>
  <c r="BI246" i="6"/>
  <c r="BH246" i="6"/>
  <c r="BG246" i="6"/>
  <c r="BF246" i="6"/>
  <c r="T246" i="6"/>
  <c r="R246" i="6"/>
  <c r="P246" i="6"/>
  <c r="BK246" i="6"/>
  <c r="J246" i="6"/>
  <c r="BE246" i="6"/>
  <c r="BI245" i="6"/>
  <c r="BH245" i="6"/>
  <c r="BG245" i="6"/>
  <c r="BF245" i="6"/>
  <c r="T245" i="6"/>
  <c r="R245" i="6"/>
  <c r="P245" i="6"/>
  <c r="BK245" i="6"/>
  <c r="J245" i="6"/>
  <c r="BE245" i="6"/>
  <c r="BI244" i="6"/>
  <c r="BH244" i="6"/>
  <c r="BG244" i="6"/>
  <c r="BF244" i="6"/>
  <c r="T244" i="6"/>
  <c r="R244" i="6"/>
  <c r="P244" i="6"/>
  <c r="BK244" i="6"/>
  <c r="J244" i="6"/>
  <c r="BE244" i="6"/>
  <c r="BI243" i="6"/>
  <c r="BH243" i="6"/>
  <c r="BG243" i="6"/>
  <c r="BF243" i="6"/>
  <c r="T243" i="6"/>
  <c r="R243" i="6"/>
  <c r="P243" i="6"/>
  <c r="BK243" i="6"/>
  <c r="J243" i="6"/>
  <c r="BE243" i="6"/>
  <c r="BI242" i="6"/>
  <c r="BH242" i="6"/>
  <c r="BG242" i="6"/>
  <c r="BF242" i="6"/>
  <c r="T242" i="6"/>
  <c r="R242" i="6"/>
  <c r="P242" i="6"/>
  <c r="BK242" i="6"/>
  <c r="J242" i="6"/>
  <c r="BE242" i="6"/>
  <c r="BI241" i="6"/>
  <c r="BH241" i="6"/>
  <c r="BG241" i="6"/>
  <c r="BF241" i="6"/>
  <c r="T241" i="6"/>
  <c r="R241" i="6"/>
  <c r="P241" i="6"/>
  <c r="BK241" i="6"/>
  <c r="J241" i="6"/>
  <c r="BE241" i="6"/>
  <c r="BI240" i="6"/>
  <c r="BH240" i="6"/>
  <c r="BG240" i="6"/>
  <c r="BF240" i="6"/>
  <c r="T240" i="6"/>
  <c r="R240" i="6"/>
  <c r="P240" i="6"/>
  <c r="BK240" i="6"/>
  <c r="J240" i="6"/>
  <c r="BE240" i="6"/>
  <c r="BI239" i="6"/>
  <c r="BH239" i="6"/>
  <c r="BG239" i="6"/>
  <c r="BF239" i="6"/>
  <c r="T239" i="6"/>
  <c r="R239" i="6"/>
  <c r="P239" i="6"/>
  <c r="BK239" i="6"/>
  <c r="J239" i="6"/>
  <c r="BE239" i="6"/>
  <c r="BI238" i="6"/>
  <c r="BH238" i="6"/>
  <c r="BG238" i="6"/>
  <c r="BF238" i="6"/>
  <c r="T238" i="6"/>
  <c r="R238" i="6"/>
  <c r="P238" i="6"/>
  <c r="BK238" i="6"/>
  <c r="J238" i="6"/>
  <c r="BE238" i="6"/>
  <c r="BI237" i="6"/>
  <c r="BH237" i="6"/>
  <c r="BG237" i="6"/>
  <c r="BF237" i="6"/>
  <c r="T237" i="6"/>
  <c r="R237" i="6"/>
  <c r="P237" i="6"/>
  <c r="BK237" i="6"/>
  <c r="J237" i="6"/>
  <c r="BE237" i="6"/>
  <c r="BI236" i="6"/>
  <c r="BH236" i="6"/>
  <c r="BG236" i="6"/>
  <c r="BF236" i="6"/>
  <c r="T236" i="6"/>
  <c r="R236" i="6"/>
  <c r="P236" i="6"/>
  <c r="BK236" i="6"/>
  <c r="J236" i="6"/>
  <c r="BE236" i="6"/>
  <c r="BI235" i="6"/>
  <c r="BH235" i="6"/>
  <c r="BG235" i="6"/>
  <c r="BF235" i="6"/>
  <c r="T235" i="6"/>
  <c r="T234" i="6"/>
  <c r="R235" i="6"/>
  <c r="R234" i="6"/>
  <c r="P235" i="6"/>
  <c r="P234" i="6"/>
  <c r="BK235" i="6"/>
  <c r="BK234" i="6"/>
  <c r="J234" i="6" s="1"/>
  <c r="J65" i="6" s="1"/>
  <c r="J235" i="6"/>
  <c r="BE235" i="6" s="1"/>
  <c r="BI233" i="6"/>
  <c r="BH233" i="6"/>
  <c r="BG233" i="6"/>
  <c r="BF233" i="6"/>
  <c r="T233" i="6"/>
  <c r="R233" i="6"/>
  <c r="P233" i="6"/>
  <c r="BK233" i="6"/>
  <c r="BK227" i="6" s="1"/>
  <c r="J227" i="6" s="1"/>
  <c r="J64" i="6" s="1"/>
  <c r="J233" i="6"/>
  <c r="BE233" i="6"/>
  <c r="BI228" i="6"/>
  <c r="BH228" i="6"/>
  <c r="BG228" i="6"/>
  <c r="BF228" i="6"/>
  <c r="T228" i="6"/>
  <c r="T227" i="6"/>
  <c r="R228" i="6"/>
  <c r="R227" i="6"/>
  <c r="P228" i="6"/>
  <c r="P227" i="6"/>
  <c r="BK228" i="6"/>
  <c r="J228" i="6"/>
  <c r="BE228" i="6" s="1"/>
  <c r="BI224" i="6"/>
  <c r="BH224" i="6"/>
  <c r="BG224" i="6"/>
  <c r="BF224" i="6"/>
  <c r="T224" i="6"/>
  <c r="R224" i="6"/>
  <c r="P224" i="6"/>
  <c r="BK224" i="6"/>
  <c r="J224" i="6"/>
  <c r="BE224" i="6"/>
  <c r="BI221" i="6"/>
  <c r="BH221" i="6"/>
  <c r="BG221" i="6"/>
  <c r="BF221" i="6"/>
  <c r="T221" i="6"/>
  <c r="R221" i="6"/>
  <c r="P221" i="6"/>
  <c r="BK221" i="6"/>
  <c r="J221" i="6"/>
  <c r="BE221" i="6"/>
  <c r="BI218" i="6"/>
  <c r="BH218" i="6"/>
  <c r="BG218" i="6"/>
  <c r="BF218" i="6"/>
  <c r="T218" i="6"/>
  <c r="R218" i="6"/>
  <c r="P218" i="6"/>
  <c r="BK218" i="6"/>
  <c r="J218" i="6"/>
  <c r="BE218" i="6"/>
  <c r="BI215" i="6"/>
  <c r="BH215" i="6"/>
  <c r="BG215" i="6"/>
  <c r="BF215" i="6"/>
  <c r="T215" i="6"/>
  <c r="R215" i="6"/>
  <c r="P215" i="6"/>
  <c r="BK215" i="6"/>
  <c r="J215" i="6"/>
  <c r="BE215" i="6"/>
  <c r="BI214" i="6"/>
  <c r="BH214" i="6"/>
  <c r="BG214" i="6"/>
  <c r="BF214" i="6"/>
  <c r="T214" i="6"/>
  <c r="R214" i="6"/>
  <c r="P214" i="6"/>
  <c r="BK214" i="6"/>
  <c r="J214" i="6"/>
  <c r="BE214" i="6"/>
  <c r="BI213" i="6"/>
  <c r="BH213" i="6"/>
  <c r="BG213" i="6"/>
  <c r="BF213" i="6"/>
  <c r="T213" i="6"/>
  <c r="R213" i="6"/>
  <c r="P213" i="6"/>
  <c r="BK213" i="6"/>
  <c r="J213" i="6"/>
  <c r="BE213" i="6"/>
  <c r="BI212" i="6"/>
  <c r="BH212" i="6"/>
  <c r="BG212" i="6"/>
  <c r="BF212" i="6"/>
  <c r="T212" i="6"/>
  <c r="R212" i="6"/>
  <c r="P212" i="6"/>
  <c r="BK212" i="6"/>
  <c r="J212" i="6"/>
  <c r="BE212" i="6"/>
  <c r="BI210" i="6"/>
  <c r="BH210" i="6"/>
  <c r="BG210" i="6"/>
  <c r="BF210" i="6"/>
  <c r="T210" i="6"/>
  <c r="R210" i="6"/>
  <c r="P210" i="6"/>
  <c r="BK210" i="6"/>
  <c r="J210" i="6"/>
  <c r="BE210" i="6"/>
  <c r="BI209" i="6"/>
  <c r="BH209" i="6"/>
  <c r="BG209" i="6"/>
  <c r="BF209" i="6"/>
  <c r="T209" i="6"/>
  <c r="R209" i="6"/>
  <c r="P209" i="6"/>
  <c r="BK209" i="6"/>
  <c r="J209" i="6"/>
  <c r="BE209" i="6"/>
  <c r="BI208" i="6"/>
  <c r="BH208" i="6"/>
  <c r="BG208" i="6"/>
  <c r="BF208" i="6"/>
  <c r="T208" i="6"/>
  <c r="R208" i="6"/>
  <c r="P208" i="6"/>
  <c r="BK208" i="6"/>
  <c r="J208" i="6"/>
  <c r="BE208" i="6"/>
  <c r="BI205" i="6"/>
  <c r="BH205" i="6"/>
  <c r="BG205" i="6"/>
  <c r="BF205" i="6"/>
  <c r="T205" i="6"/>
  <c r="R205" i="6"/>
  <c r="P205" i="6"/>
  <c r="BK205" i="6"/>
  <c r="J205" i="6"/>
  <c r="BE205" i="6"/>
  <c r="BI204" i="6"/>
  <c r="BH204" i="6"/>
  <c r="BG204" i="6"/>
  <c r="BF204" i="6"/>
  <c r="T204" i="6"/>
  <c r="R204" i="6"/>
  <c r="P204" i="6"/>
  <c r="BK204" i="6"/>
  <c r="J204" i="6"/>
  <c r="BE204" i="6"/>
  <c r="BI201" i="6"/>
  <c r="BH201" i="6"/>
  <c r="BG201" i="6"/>
  <c r="BF201" i="6"/>
  <c r="T201" i="6"/>
  <c r="R201" i="6"/>
  <c r="P201" i="6"/>
  <c r="BK201" i="6"/>
  <c r="J201" i="6"/>
  <c r="BE201" i="6"/>
  <c r="BI198" i="6"/>
  <c r="BH198" i="6"/>
  <c r="BG198" i="6"/>
  <c r="BF198" i="6"/>
  <c r="T198" i="6"/>
  <c r="R198" i="6"/>
  <c r="P198" i="6"/>
  <c r="BK198" i="6"/>
  <c r="J198" i="6"/>
  <c r="BE198" i="6"/>
  <c r="BI197" i="6"/>
  <c r="BH197" i="6"/>
  <c r="BG197" i="6"/>
  <c r="BF197" i="6"/>
  <c r="T197" i="6"/>
  <c r="R197" i="6"/>
  <c r="P197" i="6"/>
  <c r="BK197" i="6"/>
  <c r="J197" i="6"/>
  <c r="BE197" i="6"/>
  <c r="BI196" i="6"/>
  <c r="BH196" i="6"/>
  <c r="BG196" i="6"/>
  <c r="BF196" i="6"/>
  <c r="T196" i="6"/>
  <c r="R196" i="6"/>
  <c r="P196" i="6"/>
  <c r="BK196" i="6"/>
  <c r="BK194" i="6" s="1"/>
  <c r="J194" i="6" s="1"/>
  <c r="J63" i="6" s="1"/>
  <c r="J196" i="6"/>
  <c r="BE196" i="6"/>
  <c r="BI195" i="6"/>
  <c r="BH195" i="6"/>
  <c r="BG195" i="6"/>
  <c r="BF195" i="6"/>
  <c r="T195" i="6"/>
  <c r="T194" i="6"/>
  <c r="R195" i="6"/>
  <c r="R194" i="6"/>
  <c r="P195" i="6"/>
  <c r="P194" i="6"/>
  <c r="BK195" i="6"/>
  <c r="J195" i="6"/>
  <c r="BE195" i="6" s="1"/>
  <c r="BI193" i="6"/>
  <c r="BH193" i="6"/>
  <c r="BG193" i="6"/>
  <c r="BF193" i="6"/>
  <c r="T193" i="6"/>
  <c r="T192" i="6"/>
  <c r="R193" i="6"/>
  <c r="R192" i="6"/>
  <c r="P193" i="6"/>
  <c r="P192" i="6"/>
  <c r="BK193" i="6"/>
  <c r="BK192" i="6"/>
  <c r="J192" i="6" s="1"/>
  <c r="J62" i="6" s="1"/>
  <c r="J193" i="6"/>
  <c r="BE193" i="6" s="1"/>
  <c r="BI191" i="6"/>
  <c r="BH191" i="6"/>
  <c r="BG191" i="6"/>
  <c r="BF191" i="6"/>
  <c r="T191" i="6"/>
  <c r="R191" i="6"/>
  <c r="P191" i="6"/>
  <c r="BK191" i="6"/>
  <c r="J191" i="6"/>
  <c r="BE191" i="6"/>
  <c r="BI190" i="6"/>
  <c r="BH190" i="6"/>
  <c r="BG190" i="6"/>
  <c r="BF190" i="6"/>
  <c r="T190" i="6"/>
  <c r="R190" i="6"/>
  <c r="P190" i="6"/>
  <c r="BK190" i="6"/>
  <c r="J190" i="6"/>
  <c r="BE190" i="6"/>
  <c r="BI189" i="6"/>
  <c r="BH189" i="6"/>
  <c r="BG189" i="6"/>
  <c r="BF189" i="6"/>
  <c r="T189" i="6"/>
  <c r="R189" i="6"/>
  <c r="P189" i="6"/>
  <c r="BK189" i="6"/>
  <c r="J189" i="6"/>
  <c r="BE189" i="6"/>
  <c r="BI188" i="6"/>
  <c r="BH188" i="6"/>
  <c r="BG188" i="6"/>
  <c r="BF188" i="6"/>
  <c r="T188" i="6"/>
  <c r="T187" i="6"/>
  <c r="R188" i="6"/>
  <c r="R187" i="6"/>
  <c r="P188" i="6"/>
  <c r="P187" i="6"/>
  <c r="BK188" i="6"/>
  <c r="BK187" i="6"/>
  <c r="J187" i="6" s="1"/>
  <c r="J61" i="6" s="1"/>
  <c r="J188" i="6"/>
  <c r="BE188" i="6" s="1"/>
  <c r="BI186" i="6"/>
  <c r="BH186" i="6"/>
  <c r="BG186" i="6"/>
  <c r="BF186" i="6"/>
  <c r="T186" i="6"/>
  <c r="R186" i="6"/>
  <c r="P186" i="6"/>
  <c r="BK186" i="6"/>
  <c r="J186" i="6"/>
  <c r="BE186" i="6"/>
  <c r="BI185" i="6"/>
  <c r="BH185" i="6"/>
  <c r="BG185" i="6"/>
  <c r="BF185" i="6"/>
  <c r="T185" i="6"/>
  <c r="R185" i="6"/>
  <c r="P185" i="6"/>
  <c r="BK185" i="6"/>
  <c r="J185" i="6"/>
  <c r="BE185" i="6"/>
  <c r="BI184" i="6"/>
  <c r="BH184" i="6"/>
  <c r="BG184" i="6"/>
  <c r="BF184" i="6"/>
  <c r="T184" i="6"/>
  <c r="R184" i="6"/>
  <c r="P184" i="6"/>
  <c r="BK184" i="6"/>
  <c r="J184" i="6"/>
  <c r="BE184" i="6"/>
  <c r="BI183" i="6"/>
  <c r="BH183" i="6"/>
  <c r="BG183" i="6"/>
  <c r="BF183" i="6"/>
  <c r="T183" i="6"/>
  <c r="R183" i="6"/>
  <c r="P183" i="6"/>
  <c r="BK183" i="6"/>
  <c r="J183" i="6"/>
  <c r="BE183" i="6"/>
  <c r="BI182" i="6"/>
  <c r="BH182" i="6"/>
  <c r="BG182" i="6"/>
  <c r="BF182" i="6"/>
  <c r="T182" i="6"/>
  <c r="R182" i="6"/>
  <c r="P182" i="6"/>
  <c r="BK182" i="6"/>
  <c r="J182" i="6"/>
  <c r="BE182" i="6"/>
  <c r="BI181" i="6"/>
  <c r="BH181" i="6"/>
  <c r="BG181" i="6"/>
  <c r="BF181" i="6"/>
  <c r="T181" i="6"/>
  <c r="R181" i="6"/>
  <c r="P181" i="6"/>
  <c r="BK181" i="6"/>
  <c r="J181" i="6"/>
  <c r="BE181" i="6"/>
  <c r="BI180" i="6"/>
  <c r="BH180" i="6"/>
  <c r="BG180" i="6"/>
  <c r="BF180" i="6"/>
  <c r="T180" i="6"/>
  <c r="R180" i="6"/>
  <c r="P180" i="6"/>
  <c r="BK180" i="6"/>
  <c r="J180" i="6"/>
  <c r="BE180" i="6"/>
  <c r="BI179" i="6"/>
  <c r="BH179" i="6"/>
  <c r="BG179" i="6"/>
  <c r="BF179" i="6"/>
  <c r="T179" i="6"/>
  <c r="R179" i="6"/>
  <c r="P179" i="6"/>
  <c r="BK179" i="6"/>
  <c r="J179" i="6"/>
  <c r="BE179" i="6"/>
  <c r="BI178" i="6"/>
  <c r="BH178" i="6"/>
  <c r="BG178" i="6"/>
  <c r="BF178" i="6"/>
  <c r="T178" i="6"/>
  <c r="R178" i="6"/>
  <c r="P178" i="6"/>
  <c r="BK178" i="6"/>
  <c r="J178" i="6"/>
  <c r="BE178" i="6"/>
  <c r="BI177" i="6"/>
  <c r="BH177" i="6"/>
  <c r="BG177" i="6"/>
  <c r="BF177" i="6"/>
  <c r="T177" i="6"/>
  <c r="R177" i="6"/>
  <c r="P177" i="6"/>
  <c r="BK177" i="6"/>
  <c r="J177" i="6"/>
  <c r="BE177" i="6"/>
  <c r="BI176" i="6"/>
  <c r="BH176" i="6"/>
  <c r="BG176" i="6"/>
  <c r="BF176" i="6"/>
  <c r="T176" i="6"/>
  <c r="R176" i="6"/>
  <c r="P176" i="6"/>
  <c r="BK176" i="6"/>
  <c r="J176" i="6"/>
  <c r="BE176" i="6"/>
  <c r="BI175" i="6"/>
  <c r="BH175" i="6"/>
  <c r="BG175" i="6"/>
  <c r="BF175" i="6"/>
  <c r="T175" i="6"/>
  <c r="R175" i="6"/>
  <c r="P175" i="6"/>
  <c r="BK175" i="6"/>
  <c r="J175" i="6"/>
  <c r="BE175" i="6"/>
  <c r="BI174" i="6"/>
  <c r="BH174" i="6"/>
  <c r="BG174" i="6"/>
  <c r="BF174" i="6"/>
  <c r="T174" i="6"/>
  <c r="R174" i="6"/>
  <c r="P174" i="6"/>
  <c r="BK174" i="6"/>
  <c r="J174" i="6"/>
  <c r="BE174" i="6"/>
  <c r="BI173" i="6"/>
  <c r="BH173" i="6"/>
  <c r="BG173" i="6"/>
  <c r="BF173" i="6"/>
  <c r="T173" i="6"/>
  <c r="R173" i="6"/>
  <c r="P173" i="6"/>
  <c r="BK173" i="6"/>
  <c r="J173" i="6"/>
  <c r="BE173" i="6"/>
  <c r="BI172" i="6"/>
  <c r="BH172" i="6"/>
  <c r="BG172" i="6"/>
  <c r="BF172" i="6"/>
  <c r="T172" i="6"/>
  <c r="R172" i="6"/>
  <c r="P172" i="6"/>
  <c r="BK172" i="6"/>
  <c r="J172" i="6"/>
  <c r="BE172" i="6"/>
  <c r="BI171" i="6"/>
  <c r="BH171" i="6"/>
  <c r="BG171" i="6"/>
  <c r="BF171" i="6"/>
  <c r="T171" i="6"/>
  <c r="R171" i="6"/>
  <c r="P171" i="6"/>
  <c r="BK171" i="6"/>
  <c r="J171" i="6"/>
  <c r="BE171" i="6"/>
  <c r="BI170" i="6"/>
  <c r="BH170" i="6"/>
  <c r="BG170" i="6"/>
  <c r="BF170" i="6"/>
  <c r="T170" i="6"/>
  <c r="R170" i="6"/>
  <c r="P170" i="6"/>
  <c r="BK170" i="6"/>
  <c r="J170" i="6"/>
  <c r="BE170" i="6"/>
  <c r="BI169" i="6"/>
  <c r="BH169" i="6"/>
  <c r="BG169" i="6"/>
  <c r="BF169" i="6"/>
  <c r="T169" i="6"/>
  <c r="R169" i="6"/>
  <c r="P169" i="6"/>
  <c r="BK169" i="6"/>
  <c r="J169" i="6"/>
  <c r="BE169" i="6"/>
  <c r="BI168" i="6"/>
  <c r="BH168" i="6"/>
  <c r="BG168" i="6"/>
  <c r="BF168" i="6"/>
  <c r="T168" i="6"/>
  <c r="R168" i="6"/>
  <c r="P168" i="6"/>
  <c r="BK168" i="6"/>
  <c r="J168" i="6"/>
  <c r="BE168" i="6"/>
  <c r="BI167" i="6"/>
  <c r="BH167" i="6"/>
  <c r="BG167" i="6"/>
  <c r="BF167" i="6"/>
  <c r="T167" i="6"/>
  <c r="R167" i="6"/>
  <c r="P167" i="6"/>
  <c r="BK167" i="6"/>
  <c r="J167" i="6"/>
  <c r="BE167" i="6"/>
  <c r="BI166" i="6"/>
  <c r="BH166" i="6"/>
  <c r="BG166" i="6"/>
  <c r="BF166" i="6"/>
  <c r="T166" i="6"/>
  <c r="R166" i="6"/>
  <c r="P166" i="6"/>
  <c r="BK166" i="6"/>
  <c r="J166" i="6"/>
  <c r="BE166" i="6"/>
  <c r="BI165" i="6"/>
  <c r="BH165" i="6"/>
  <c r="BG165" i="6"/>
  <c r="BF165" i="6"/>
  <c r="T165" i="6"/>
  <c r="R165" i="6"/>
  <c r="P165" i="6"/>
  <c r="BK165" i="6"/>
  <c r="J165" i="6"/>
  <c r="BE165" i="6"/>
  <c r="BI164" i="6"/>
  <c r="BH164" i="6"/>
  <c r="BG164" i="6"/>
  <c r="BF164" i="6"/>
  <c r="T164" i="6"/>
  <c r="R164" i="6"/>
  <c r="P164" i="6"/>
  <c r="BK164" i="6"/>
  <c r="J164" i="6"/>
  <c r="BE164" i="6"/>
  <c r="BI163" i="6"/>
  <c r="BH163" i="6"/>
  <c r="BG163" i="6"/>
  <c r="BF163" i="6"/>
  <c r="T163" i="6"/>
  <c r="R163" i="6"/>
  <c r="P163" i="6"/>
  <c r="BK163" i="6"/>
  <c r="J163" i="6"/>
  <c r="BE163" i="6"/>
  <c r="BI161" i="6"/>
  <c r="BH161" i="6"/>
  <c r="BG161" i="6"/>
  <c r="BF161" i="6"/>
  <c r="T161" i="6"/>
  <c r="R161" i="6"/>
  <c r="P161" i="6"/>
  <c r="BK161" i="6"/>
  <c r="J161" i="6"/>
  <c r="BE161" i="6"/>
  <c r="BI160" i="6"/>
  <c r="BH160" i="6"/>
  <c r="BG160" i="6"/>
  <c r="BF160" i="6"/>
  <c r="T160" i="6"/>
  <c r="R160" i="6"/>
  <c r="P160" i="6"/>
  <c r="BK160" i="6"/>
  <c r="J160" i="6"/>
  <c r="BE160"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T153" i="6"/>
  <c r="R154" i="6"/>
  <c r="R153" i="6"/>
  <c r="P154" i="6"/>
  <c r="P153" i="6"/>
  <c r="BK154" i="6"/>
  <c r="BK153" i="6"/>
  <c r="J153" i="6" s="1"/>
  <c r="J60" i="6" s="1"/>
  <c r="J154" i="6"/>
  <c r="BE154" i="6" s="1"/>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R150" i="6"/>
  <c r="P150" i="6"/>
  <c r="BK150" i="6"/>
  <c r="J150" i="6"/>
  <c r="BE150" i="6"/>
  <c r="BI148" i="6"/>
  <c r="BH148" i="6"/>
  <c r="BG148" i="6"/>
  <c r="BF148" i="6"/>
  <c r="T148" i="6"/>
  <c r="R148" i="6"/>
  <c r="P148" i="6"/>
  <c r="BK148" i="6"/>
  <c r="J148" i="6"/>
  <c r="BE148" i="6"/>
  <c r="BI145" i="6"/>
  <c r="BH145" i="6"/>
  <c r="BG145" i="6"/>
  <c r="BF145" i="6"/>
  <c r="T145" i="6"/>
  <c r="R145" i="6"/>
  <c r="P145" i="6"/>
  <c r="BK145" i="6"/>
  <c r="J145" i="6"/>
  <c r="BE145" i="6"/>
  <c r="BI143" i="6"/>
  <c r="BH143" i="6"/>
  <c r="BG143" i="6"/>
  <c r="BF143" i="6"/>
  <c r="T143" i="6"/>
  <c r="R143" i="6"/>
  <c r="R136" i="6" s="1"/>
  <c r="P143" i="6"/>
  <c r="BK143" i="6"/>
  <c r="J143" i="6"/>
  <c r="BE143" i="6"/>
  <c r="BI142" i="6"/>
  <c r="BH142" i="6"/>
  <c r="BG142" i="6"/>
  <c r="BF142" i="6"/>
  <c r="T142" i="6"/>
  <c r="R142" i="6"/>
  <c r="P142" i="6"/>
  <c r="BK142" i="6"/>
  <c r="BK136" i="6" s="1"/>
  <c r="J136" i="6" s="1"/>
  <c r="J59" i="6" s="1"/>
  <c r="J142" i="6"/>
  <c r="BE142" i="6"/>
  <c r="BI137" i="6"/>
  <c r="BH137" i="6"/>
  <c r="BG137" i="6"/>
  <c r="BF137" i="6"/>
  <c r="T137" i="6"/>
  <c r="T136" i="6"/>
  <c r="R137" i="6"/>
  <c r="P137" i="6"/>
  <c r="P136" i="6"/>
  <c r="BK137" i="6"/>
  <c r="J137" i="6"/>
  <c r="BE137" i="6" s="1"/>
  <c r="BI133" i="6"/>
  <c r="BH133" i="6"/>
  <c r="BG133" i="6"/>
  <c r="BF133" i="6"/>
  <c r="T133" i="6"/>
  <c r="R133" i="6"/>
  <c r="P133" i="6"/>
  <c r="BK133" i="6"/>
  <c r="J133" i="6"/>
  <c r="BE133" i="6"/>
  <c r="BI130" i="6"/>
  <c r="BH130" i="6"/>
  <c r="BG130" i="6"/>
  <c r="BF130" i="6"/>
  <c r="T130" i="6"/>
  <c r="R130" i="6"/>
  <c r="P130" i="6"/>
  <c r="BK130" i="6"/>
  <c r="J130" i="6"/>
  <c r="BE130" i="6"/>
  <c r="BI129" i="6"/>
  <c r="BH129" i="6"/>
  <c r="BG129" i="6"/>
  <c r="BF129" i="6"/>
  <c r="T129" i="6"/>
  <c r="R129" i="6"/>
  <c r="P129" i="6"/>
  <c r="BK129" i="6"/>
  <c r="J129" i="6"/>
  <c r="BE129" i="6"/>
  <c r="BI126" i="6"/>
  <c r="BH126" i="6"/>
  <c r="BG126" i="6"/>
  <c r="BF126" i="6"/>
  <c r="T126" i="6"/>
  <c r="R126" i="6"/>
  <c r="P126" i="6"/>
  <c r="BK126" i="6"/>
  <c r="J126" i="6"/>
  <c r="BE126" i="6"/>
  <c r="BI123" i="6"/>
  <c r="BH123" i="6"/>
  <c r="BG123" i="6"/>
  <c r="BF123" i="6"/>
  <c r="T123" i="6"/>
  <c r="R123" i="6"/>
  <c r="P123" i="6"/>
  <c r="BK123" i="6"/>
  <c r="J123" i="6"/>
  <c r="BE123" i="6"/>
  <c r="BI122" i="6"/>
  <c r="BH122" i="6"/>
  <c r="BG122" i="6"/>
  <c r="BF122" i="6"/>
  <c r="T122" i="6"/>
  <c r="R122" i="6"/>
  <c r="P122" i="6"/>
  <c r="BK122" i="6"/>
  <c r="J122" i="6"/>
  <c r="BE122" i="6"/>
  <c r="BI121" i="6"/>
  <c r="BH121" i="6"/>
  <c r="BG121" i="6"/>
  <c r="BF121" i="6"/>
  <c r="T121" i="6"/>
  <c r="R121" i="6"/>
  <c r="P121" i="6"/>
  <c r="BK121" i="6"/>
  <c r="J121" i="6"/>
  <c r="BE121" i="6"/>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3" i="6"/>
  <c r="BH113" i="6"/>
  <c r="BG113" i="6"/>
  <c r="BF113" i="6"/>
  <c r="T113" i="6"/>
  <c r="R113" i="6"/>
  <c r="P113" i="6"/>
  <c r="BK113" i="6"/>
  <c r="J113" i="6"/>
  <c r="BE113" i="6"/>
  <c r="BI112" i="6"/>
  <c r="BH112" i="6"/>
  <c r="BG112" i="6"/>
  <c r="BF112" i="6"/>
  <c r="T112" i="6"/>
  <c r="R112" i="6"/>
  <c r="P112" i="6"/>
  <c r="BK112" i="6"/>
  <c r="J112" i="6"/>
  <c r="BE112" i="6"/>
  <c r="BI109" i="6"/>
  <c r="BH109" i="6"/>
  <c r="BG109" i="6"/>
  <c r="BF109" i="6"/>
  <c r="T109" i="6"/>
  <c r="R109" i="6"/>
  <c r="P109" i="6"/>
  <c r="BK109" i="6"/>
  <c r="J109" i="6"/>
  <c r="BE109" i="6"/>
  <c r="BI108" i="6"/>
  <c r="BH108" i="6"/>
  <c r="BG108" i="6"/>
  <c r="BF108" i="6"/>
  <c r="T108" i="6"/>
  <c r="R108" i="6"/>
  <c r="P108" i="6"/>
  <c r="BK108" i="6"/>
  <c r="J108" i="6"/>
  <c r="BE108" i="6"/>
  <c r="BI105" i="6"/>
  <c r="BH105" i="6"/>
  <c r="BG105" i="6"/>
  <c r="BF105" i="6"/>
  <c r="T105" i="6"/>
  <c r="R105" i="6"/>
  <c r="P105" i="6"/>
  <c r="BK105" i="6"/>
  <c r="J105" i="6"/>
  <c r="BE105"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T99" i="6"/>
  <c r="R100" i="6"/>
  <c r="R99" i="6"/>
  <c r="P100" i="6"/>
  <c r="P99" i="6"/>
  <c r="BK100" i="6"/>
  <c r="BK99" i="6"/>
  <c r="J99" i="6" s="1"/>
  <c r="J58" i="6" s="1"/>
  <c r="J100" i="6"/>
  <c r="BE100" i="6" s="1"/>
  <c r="BI98" i="6"/>
  <c r="BH98" i="6"/>
  <c r="BG98" i="6"/>
  <c r="BF98" i="6"/>
  <c r="T98" i="6"/>
  <c r="R98" i="6"/>
  <c r="P98" i="6"/>
  <c r="BK98" i="6"/>
  <c r="J98" i="6"/>
  <c r="BE98" i="6"/>
  <c r="BI97" i="6"/>
  <c r="BH97" i="6"/>
  <c r="BG97" i="6"/>
  <c r="BF97" i="6"/>
  <c r="T97" i="6"/>
  <c r="R97" i="6"/>
  <c r="P97" i="6"/>
  <c r="BK97" i="6"/>
  <c r="J97" i="6"/>
  <c r="BE97" i="6"/>
  <c r="BI96" i="6"/>
  <c r="BH96" i="6"/>
  <c r="BG96" i="6"/>
  <c r="BF96" i="6"/>
  <c r="T96" i="6"/>
  <c r="R96" i="6"/>
  <c r="P96" i="6"/>
  <c r="BK96" i="6"/>
  <c r="J96" i="6"/>
  <c r="BE96" i="6"/>
  <c r="BI94" i="6"/>
  <c r="BH94" i="6"/>
  <c r="BG94" i="6"/>
  <c r="BF94" i="6"/>
  <c r="T94" i="6"/>
  <c r="R94" i="6"/>
  <c r="P94" i="6"/>
  <c r="BK94" i="6"/>
  <c r="J94" i="6"/>
  <c r="BE94" i="6"/>
  <c r="BI91" i="6"/>
  <c r="BH91" i="6"/>
  <c r="BG91" i="6"/>
  <c r="BF91" i="6"/>
  <c r="T91" i="6"/>
  <c r="R91" i="6"/>
  <c r="P91" i="6"/>
  <c r="BK91" i="6"/>
  <c r="J91" i="6"/>
  <c r="BE91" i="6"/>
  <c r="BI88" i="6"/>
  <c r="F34" i="6"/>
  <c r="BD56" i="1" s="1"/>
  <c r="BH88" i="6"/>
  <c r="F33" i="6" s="1"/>
  <c r="BC56" i="1" s="1"/>
  <c r="BG88" i="6"/>
  <c r="F32" i="6"/>
  <c r="BB56" i="1" s="1"/>
  <c r="BF88" i="6"/>
  <c r="F31" i="6" s="1"/>
  <c r="BA56" i="1"/>
  <c r="T88" i="6"/>
  <c r="T87" i="6"/>
  <c r="T86" i="6" s="1"/>
  <c r="R88" i="6"/>
  <c r="R87" i="6" s="1"/>
  <c r="P88" i="6"/>
  <c r="P87" i="6"/>
  <c r="P86" i="6" s="1"/>
  <c r="AU56" i="1" s="1"/>
  <c r="BK88" i="6"/>
  <c r="BK87" i="6"/>
  <c r="J88" i="6"/>
  <c r="BE88" i="6"/>
  <c r="F80" i="6"/>
  <c r="E78" i="6"/>
  <c r="F49" i="6"/>
  <c r="E47" i="6"/>
  <c r="J21" i="6"/>
  <c r="E21" i="6"/>
  <c r="J82" i="6" s="1"/>
  <c r="J51" i="6"/>
  <c r="J20" i="6"/>
  <c r="J18" i="6"/>
  <c r="E18" i="6"/>
  <c r="F83" i="6"/>
  <c r="F52" i="6"/>
  <c r="J17" i="6"/>
  <c r="J15" i="6"/>
  <c r="E15" i="6"/>
  <c r="J14" i="6"/>
  <c r="J12" i="6"/>
  <c r="J80" i="6" s="1"/>
  <c r="J49" i="6"/>
  <c r="E7" i="6"/>
  <c r="E45" i="6" s="1"/>
  <c r="E76" i="6"/>
  <c r="AY55" i="1"/>
  <c r="AX55" i="1"/>
  <c r="BI386" i="5"/>
  <c r="BH386" i="5"/>
  <c r="BG386" i="5"/>
  <c r="BF386" i="5"/>
  <c r="T386" i="5"/>
  <c r="R386" i="5"/>
  <c r="P386" i="5"/>
  <c r="BK386" i="5"/>
  <c r="J386" i="5"/>
  <c r="BE386" i="5" s="1"/>
  <c r="BI384" i="5"/>
  <c r="BH384" i="5"/>
  <c r="BG384" i="5"/>
  <c r="BF384" i="5"/>
  <c r="T384" i="5"/>
  <c r="R384" i="5"/>
  <c r="P384" i="5"/>
  <c r="BK384" i="5"/>
  <c r="J384" i="5"/>
  <c r="BE384" i="5"/>
  <c r="BI381" i="5"/>
  <c r="BH381" i="5"/>
  <c r="BG381" i="5"/>
  <c r="BF381" i="5"/>
  <c r="T381" i="5"/>
  <c r="R381" i="5"/>
  <c r="P381" i="5"/>
  <c r="BK381" i="5"/>
  <c r="J381" i="5"/>
  <c r="BE381" i="5" s="1"/>
  <c r="BI379" i="5"/>
  <c r="BH379" i="5"/>
  <c r="BG379" i="5"/>
  <c r="BF379" i="5"/>
  <c r="T379" i="5"/>
  <c r="R379" i="5"/>
  <c r="P379" i="5"/>
  <c r="BK379" i="5"/>
  <c r="J379" i="5"/>
  <c r="BE379" i="5"/>
  <c r="BI376" i="5"/>
  <c r="BH376" i="5"/>
  <c r="BG376" i="5"/>
  <c r="BF376" i="5"/>
  <c r="T376" i="5"/>
  <c r="R376" i="5"/>
  <c r="P376" i="5"/>
  <c r="BK376" i="5"/>
  <c r="J376" i="5"/>
  <c r="BE376" i="5" s="1"/>
  <c r="BI374" i="5"/>
  <c r="BH374" i="5"/>
  <c r="BG374" i="5"/>
  <c r="BF374" i="5"/>
  <c r="T374" i="5"/>
  <c r="R374" i="5"/>
  <c r="P374" i="5"/>
  <c r="P370" i="5" s="1"/>
  <c r="BK374" i="5"/>
  <c r="J374" i="5"/>
  <c r="BE374" i="5"/>
  <c r="BI371" i="5"/>
  <c r="BH371" i="5"/>
  <c r="BG371" i="5"/>
  <c r="BF371" i="5"/>
  <c r="T371" i="5"/>
  <c r="T370" i="5" s="1"/>
  <c r="T369" i="5" s="1"/>
  <c r="R371" i="5"/>
  <c r="R370" i="5"/>
  <c r="R369" i="5" s="1"/>
  <c r="P371" i="5"/>
  <c r="P369" i="5"/>
  <c r="BK371" i="5"/>
  <c r="BK370" i="5" s="1"/>
  <c r="J370" i="5" s="1"/>
  <c r="J371" i="5"/>
  <c r="BE371" i="5"/>
  <c r="J68" i="5"/>
  <c r="BI368" i="5"/>
  <c r="BH368" i="5"/>
  <c r="BG368" i="5"/>
  <c r="BF368" i="5"/>
  <c r="T368" i="5"/>
  <c r="T367" i="5"/>
  <c r="R368" i="5"/>
  <c r="R367" i="5" s="1"/>
  <c r="P368" i="5"/>
  <c r="P367" i="5"/>
  <c r="BK368" i="5"/>
  <c r="BK367" i="5" s="1"/>
  <c r="J367" i="5" s="1"/>
  <c r="J66" i="5" s="1"/>
  <c r="J368" i="5"/>
  <c r="BE368" i="5"/>
  <c r="BI365" i="5"/>
  <c r="BH365" i="5"/>
  <c r="BG365" i="5"/>
  <c r="BF365" i="5"/>
  <c r="T365" i="5"/>
  <c r="R365" i="5"/>
  <c r="P365" i="5"/>
  <c r="BK365" i="5"/>
  <c r="J365" i="5"/>
  <c r="BE365" i="5"/>
  <c r="BI360" i="5"/>
  <c r="BH360" i="5"/>
  <c r="BG360" i="5"/>
  <c r="BF360" i="5"/>
  <c r="T360" i="5"/>
  <c r="R360" i="5"/>
  <c r="P360" i="5"/>
  <c r="BK360" i="5"/>
  <c r="J360" i="5"/>
  <c r="BE360" i="5" s="1"/>
  <c r="BI357" i="5"/>
  <c r="BH357" i="5"/>
  <c r="BG357" i="5"/>
  <c r="BF357" i="5"/>
  <c r="T357" i="5"/>
  <c r="R357" i="5"/>
  <c r="P357" i="5"/>
  <c r="BK357" i="5"/>
  <c r="J357" i="5"/>
  <c r="BE357" i="5"/>
  <c r="BI351" i="5"/>
  <c r="BH351" i="5"/>
  <c r="BG351" i="5"/>
  <c r="BF351" i="5"/>
  <c r="T351" i="5"/>
  <c r="R351" i="5"/>
  <c r="P351" i="5"/>
  <c r="BK351" i="5"/>
  <c r="J351" i="5"/>
  <c r="BE351" i="5" s="1"/>
  <c r="BI349" i="5"/>
  <c r="BH349" i="5"/>
  <c r="BG349" i="5"/>
  <c r="BF349" i="5"/>
  <c r="T349" i="5"/>
  <c r="R349" i="5"/>
  <c r="P349" i="5"/>
  <c r="BK349" i="5"/>
  <c r="J349" i="5"/>
  <c r="BE349" i="5"/>
  <c r="BI346" i="5"/>
  <c r="BH346" i="5"/>
  <c r="BG346" i="5"/>
  <c r="BF346" i="5"/>
  <c r="T346" i="5"/>
  <c r="R346" i="5"/>
  <c r="P346" i="5"/>
  <c r="BK346" i="5"/>
  <c r="J346" i="5"/>
  <c r="BE346" i="5" s="1"/>
  <c r="BI344" i="5"/>
  <c r="BH344" i="5"/>
  <c r="BG344" i="5"/>
  <c r="BF344" i="5"/>
  <c r="T344" i="5"/>
  <c r="R344" i="5"/>
  <c r="R343" i="5" s="1"/>
  <c r="P344" i="5"/>
  <c r="BK344" i="5"/>
  <c r="BK343" i="5" s="1"/>
  <c r="J343" i="5" s="1"/>
  <c r="J65" i="5" s="1"/>
  <c r="J344" i="5"/>
  <c r="BE344" i="5"/>
  <c r="BI339" i="5"/>
  <c r="BH339" i="5"/>
  <c r="BG339" i="5"/>
  <c r="BF339" i="5"/>
  <c r="T339" i="5"/>
  <c r="R339" i="5"/>
  <c r="P339" i="5"/>
  <c r="BK339" i="5"/>
  <c r="J339" i="5"/>
  <c r="BE339" i="5"/>
  <c r="BI334" i="5"/>
  <c r="BH334" i="5"/>
  <c r="BG334" i="5"/>
  <c r="BF334" i="5"/>
  <c r="T334" i="5"/>
  <c r="R334" i="5"/>
  <c r="P334" i="5"/>
  <c r="BK334" i="5"/>
  <c r="J334" i="5"/>
  <c r="BE334" i="5" s="1"/>
  <c r="BI331" i="5"/>
  <c r="BH331" i="5"/>
  <c r="BG331" i="5"/>
  <c r="BF331" i="5"/>
  <c r="T331" i="5"/>
  <c r="R331" i="5"/>
  <c r="P331" i="5"/>
  <c r="BK331" i="5"/>
  <c r="J331" i="5"/>
  <c r="BE331" i="5"/>
  <c r="BI329" i="5"/>
  <c r="BH329" i="5"/>
  <c r="BG329" i="5"/>
  <c r="BF329" i="5"/>
  <c r="T329" i="5"/>
  <c r="R329" i="5"/>
  <c r="P329" i="5"/>
  <c r="BK329" i="5"/>
  <c r="J329" i="5"/>
  <c r="BE329" i="5" s="1"/>
  <c r="BI326" i="5"/>
  <c r="BH326" i="5"/>
  <c r="BG326" i="5"/>
  <c r="BF326" i="5"/>
  <c r="T326" i="5"/>
  <c r="R326" i="5"/>
  <c r="P326" i="5"/>
  <c r="BK326" i="5"/>
  <c r="J326" i="5"/>
  <c r="BE326" i="5"/>
  <c r="BI324" i="5"/>
  <c r="BH324" i="5"/>
  <c r="BG324" i="5"/>
  <c r="BF324" i="5"/>
  <c r="T324" i="5"/>
  <c r="R324" i="5"/>
  <c r="P324" i="5"/>
  <c r="BK324" i="5"/>
  <c r="J324" i="5"/>
  <c r="BE324" i="5" s="1"/>
  <c r="BI321" i="5"/>
  <c r="BH321" i="5"/>
  <c r="BG321" i="5"/>
  <c r="BF321" i="5"/>
  <c r="T321" i="5"/>
  <c r="R321" i="5"/>
  <c r="P321" i="5"/>
  <c r="BK321" i="5"/>
  <c r="J321" i="5"/>
  <c r="BE321" i="5"/>
  <c r="BI318" i="5"/>
  <c r="BH318" i="5"/>
  <c r="BG318" i="5"/>
  <c r="BF318" i="5"/>
  <c r="T318" i="5"/>
  <c r="R318" i="5"/>
  <c r="P318" i="5"/>
  <c r="BK318" i="5"/>
  <c r="J318" i="5"/>
  <c r="BE318" i="5" s="1"/>
  <c r="BI315" i="5"/>
  <c r="BH315" i="5"/>
  <c r="BG315" i="5"/>
  <c r="BF315" i="5"/>
  <c r="T315" i="5"/>
  <c r="R315" i="5"/>
  <c r="P315" i="5"/>
  <c r="BK315" i="5"/>
  <c r="J315" i="5"/>
  <c r="BE315" i="5"/>
  <c r="BI312" i="5"/>
  <c r="BH312" i="5"/>
  <c r="BG312" i="5"/>
  <c r="BF312" i="5"/>
  <c r="T312" i="5"/>
  <c r="R312" i="5"/>
  <c r="P312" i="5"/>
  <c r="BK312" i="5"/>
  <c r="J312" i="5"/>
  <c r="BE312" i="5" s="1"/>
  <c r="BI309" i="5"/>
  <c r="BH309" i="5"/>
  <c r="BG309" i="5"/>
  <c r="BF309" i="5"/>
  <c r="T309" i="5"/>
  <c r="R309" i="5"/>
  <c r="P309" i="5"/>
  <c r="BK309" i="5"/>
  <c r="J309" i="5"/>
  <c r="BE309" i="5"/>
  <c r="BI307" i="5"/>
  <c r="BH307" i="5"/>
  <c r="BG307" i="5"/>
  <c r="BF307" i="5"/>
  <c r="T307" i="5"/>
  <c r="R307" i="5"/>
  <c r="P307" i="5"/>
  <c r="BK307" i="5"/>
  <c r="J307" i="5"/>
  <c r="BE307" i="5" s="1"/>
  <c r="BI304" i="5"/>
  <c r="BH304" i="5"/>
  <c r="BG304" i="5"/>
  <c r="BF304" i="5"/>
  <c r="T304" i="5"/>
  <c r="R304" i="5"/>
  <c r="P304" i="5"/>
  <c r="BK304" i="5"/>
  <c r="J304" i="5"/>
  <c r="BE304" i="5"/>
  <c r="BI302" i="5"/>
  <c r="BH302" i="5"/>
  <c r="BG302" i="5"/>
  <c r="BF302" i="5"/>
  <c r="T302" i="5"/>
  <c r="R302" i="5"/>
  <c r="P302" i="5"/>
  <c r="BK302" i="5"/>
  <c r="J302" i="5"/>
  <c r="BE302" i="5" s="1"/>
  <c r="BI300" i="5"/>
  <c r="BH300" i="5"/>
  <c r="BG300" i="5"/>
  <c r="BF300" i="5"/>
  <c r="T300" i="5"/>
  <c r="R300" i="5"/>
  <c r="R299" i="5" s="1"/>
  <c r="P300" i="5"/>
  <c r="BK300" i="5"/>
  <c r="BK299" i="5" s="1"/>
  <c r="J299" i="5" s="1"/>
  <c r="J64" i="5" s="1"/>
  <c r="J300" i="5"/>
  <c r="BE300" i="5"/>
  <c r="BI298" i="5"/>
  <c r="BH298" i="5"/>
  <c r="BG298" i="5"/>
  <c r="BF298" i="5"/>
  <c r="T298" i="5"/>
  <c r="T297" i="5"/>
  <c r="R298" i="5"/>
  <c r="R297" i="5" s="1"/>
  <c r="P298" i="5"/>
  <c r="P297" i="5"/>
  <c r="BK298" i="5"/>
  <c r="BK297" i="5" s="1"/>
  <c r="J297" i="5" s="1"/>
  <c r="J63" i="5" s="1"/>
  <c r="J298" i="5"/>
  <c r="BE298" i="5"/>
  <c r="BI295" i="5"/>
  <c r="BH295" i="5"/>
  <c r="BG295" i="5"/>
  <c r="BF295" i="5"/>
  <c r="T295" i="5"/>
  <c r="R295" i="5"/>
  <c r="P295" i="5"/>
  <c r="BK295" i="5"/>
  <c r="J295" i="5"/>
  <c r="BE295" i="5"/>
  <c r="BI293" i="5"/>
  <c r="BH293" i="5"/>
  <c r="BG293" i="5"/>
  <c r="BF293" i="5"/>
  <c r="T293" i="5"/>
  <c r="R293" i="5"/>
  <c r="P293" i="5"/>
  <c r="BK293" i="5"/>
  <c r="J293" i="5"/>
  <c r="BE293" i="5" s="1"/>
  <c r="BI291" i="5"/>
  <c r="BH291" i="5"/>
  <c r="BG291" i="5"/>
  <c r="BF291" i="5"/>
  <c r="T291" i="5"/>
  <c r="R291" i="5"/>
  <c r="P291" i="5"/>
  <c r="BK291" i="5"/>
  <c r="J291" i="5"/>
  <c r="BE291" i="5"/>
  <c r="BI289" i="5"/>
  <c r="BH289" i="5"/>
  <c r="BG289" i="5"/>
  <c r="BF289" i="5"/>
  <c r="T289" i="5"/>
  <c r="R289" i="5"/>
  <c r="P289" i="5"/>
  <c r="BK289" i="5"/>
  <c r="J289" i="5"/>
  <c r="BE289" i="5" s="1"/>
  <c r="BI288" i="5"/>
  <c r="BH288" i="5"/>
  <c r="BG288" i="5"/>
  <c r="BF288" i="5"/>
  <c r="T288" i="5"/>
  <c r="R288" i="5"/>
  <c r="P288" i="5"/>
  <c r="BK288" i="5"/>
  <c r="J288" i="5"/>
  <c r="BE288" i="5"/>
  <c r="BI286" i="5"/>
  <c r="BH286" i="5"/>
  <c r="BG286" i="5"/>
  <c r="BF286" i="5"/>
  <c r="T286" i="5"/>
  <c r="R286" i="5"/>
  <c r="P286" i="5"/>
  <c r="BK286" i="5"/>
  <c r="J286" i="5"/>
  <c r="BE286" i="5" s="1"/>
  <c r="BI283" i="5"/>
  <c r="BH283" i="5"/>
  <c r="BG283" i="5"/>
  <c r="BF283" i="5"/>
  <c r="T283" i="5"/>
  <c r="R283" i="5"/>
  <c r="P283" i="5"/>
  <c r="BK283" i="5"/>
  <c r="J283" i="5"/>
  <c r="BE283" i="5"/>
  <c r="BI281" i="5"/>
  <c r="BH281" i="5"/>
  <c r="BG281" i="5"/>
  <c r="BF281" i="5"/>
  <c r="T281" i="5"/>
  <c r="R281" i="5"/>
  <c r="P281" i="5"/>
  <c r="BK281" i="5"/>
  <c r="J281" i="5"/>
  <c r="BE281" i="5" s="1"/>
  <c r="BI277" i="5"/>
  <c r="BH277" i="5"/>
  <c r="BG277" i="5"/>
  <c r="BF277" i="5"/>
  <c r="T277" i="5"/>
  <c r="R277" i="5"/>
  <c r="R276" i="5" s="1"/>
  <c r="P277" i="5"/>
  <c r="BK277" i="5"/>
  <c r="BK276" i="5" s="1"/>
  <c r="J276" i="5" s="1"/>
  <c r="J62" i="5" s="1"/>
  <c r="J277" i="5"/>
  <c r="BE277" i="5"/>
  <c r="BI273" i="5"/>
  <c r="BH273" i="5"/>
  <c r="BG273" i="5"/>
  <c r="BF273" i="5"/>
  <c r="T273" i="5"/>
  <c r="T272" i="5"/>
  <c r="R273" i="5"/>
  <c r="R272" i="5" s="1"/>
  <c r="P273" i="5"/>
  <c r="P272" i="5"/>
  <c r="BK273" i="5"/>
  <c r="BK272" i="5" s="1"/>
  <c r="J272" i="5" s="1"/>
  <c r="J61" i="5" s="1"/>
  <c r="J273" i="5"/>
  <c r="BE273" i="5"/>
  <c r="BI271" i="5"/>
  <c r="BH271" i="5"/>
  <c r="BG271" i="5"/>
  <c r="BF271" i="5"/>
  <c r="T271" i="5"/>
  <c r="R271" i="5"/>
  <c r="P271" i="5"/>
  <c r="BK271" i="5"/>
  <c r="J271" i="5"/>
  <c r="BE271" i="5"/>
  <c r="BI268" i="5"/>
  <c r="BH268" i="5"/>
  <c r="BG268" i="5"/>
  <c r="BF268" i="5"/>
  <c r="T268" i="5"/>
  <c r="R268" i="5"/>
  <c r="P268" i="5"/>
  <c r="BK268" i="5"/>
  <c r="J268" i="5"/>
  <c r="BE268" i="5" s="1"/>
  <c r="BI256" i="5"/>
  <c r="BH256" i="5"/>
  <c r="BG256" i="5"/>
  <c r="BF256" i="5"/>
  <c r="T256" i="5"/>
  <c r="R256" i="5"/>
  <c r="P256" i="5"/>
  <c r="BK256" i="5"/>
  <c r="J256" i="5"/>
  <c r="BE256" i="5"/>
  <c r="BI253" i="5"/>
  <c r="BH253" i="5"/>
  <c r="BG253" i="5"/>
  <c r="BF253" i="5"/>
  <c r="T253" i="5"/>
  <c r="R253" i="5"/>
  <c r="P253" i="5"/>
  <c r="BK253" i="5"/>
  <c r="J253" i="5"/>
  <c r="BE253" i="5" s="1"/>
  <c r="BI251" i="5"/>
  <c r="BH251" i="5"/>
  <c r="BG251" i="5"/>
  <c r="BF251" i="5"/>
  <c r="T251" i="5"/>
  <c r="R251" i="5"/>
  <c r="P251" i="5"/>
  <c r="BK251" i="5"/>
  <c r="J251" i="5"/>
  <c r="BE251" i="5"/>
  <c r="BI249" i="5"/>
  <c r="BH249" i="5"/>
  <c r="BG249" i="5"/>
  <c r="BF249" i="5"/>
  <c r="T249" i="5"/>
  <c r="R249" i="5"/>
  <c r="P249" i="5"/>
  <c r="BK249" i="5"/>
  <c r="J249" i="5"/>
  <c r="BE249" i="5" s="1"/>
  <c r="BI247" i="5"/>
  <c r="BH247" i="5"/>
  <c r="BG247" i="5"/>
  <c r="BF247" i="5"/>
  <c r="T247" i="5"/>
  <c r="R247" i="5"/>
  <c r="P247" i="5"/>
  <c r="BK247" i="5"/>
  <c r="J247" i="5"/>
  <c r="BE247" i="5"/>
  <c r="BI242" i="5"/>
  <c r="BH242" i="5"/>
  <c r="BG242" i="5"/>
  <c r="BF242" i="5"/>
  <c r="T242" i="5"/>
  <c r="R242" i="5"/>
  <c r="P242" i="5"/>
  <c r="BK242" i="5"/>
  <c r="J242" i="5"/>
  <c r="BE242" i="5" s="1"/>
  <c r="BI239" i="5"/>
  <c r="BH239" i="5"/>
  <c r="BG239" i="5"/>
  <c r="BF239" i="5"/>
  <c r="T239" i="5"/>
  <c r="R239" i="5"/>
  <c r="R238" i="5" s="1"/>
  <c r="P239" i="5"/>
  <c r="BK239" i="5"/>
  <c r="BK238" i="5" s="1"/>
  <c r="J238" i="5" s="1"/>
  <c r="J60" i="5" s="1"/>
  <c r="J239" i="5"/>
  <c r="BE239" i="5"/>
  <c r="BI236" i="5"/>
  <c r="BH236" i="5"/>
  <c r="BG236" i="5"/>
  <c r="BF236" i="5"/>
  <c r="T236" i="5"/>
  <c r="R236" i="5"/>
  <c r="P236" i="5"/>
  <c r="BK236" i="5"/>
  <c r="J236" i="5"/>
  <c r="BE236" i="5"/>
  <c r="BI233" i="5"/>
  <c r="BH233" i="5"/>
  <c r="BG233" i="5"/>
  <c r="BF233" i="5"/>
  <c r="T233" i="5"/>
  <c r="R233" i="5"/>
  <c r="P233" i="5"/>
  <c r="BK233" i="5"/>
  <c r="J233" i="5"/>
  <c r="BE233" i="5" s="1"/>
  <c r="BI231" i="5"/>
  <c r="BH231" i="5"/>
  <c r="BG231" i="5"/>
  <c r="BF231" i="5"/>
  <c r="T231" i="5"/>
  <c r="R231" i="5"/>
  <c r="P231" i="5"/>
  <c r="BK231" i="5"/>
  <c r="J231" i="5"/>
  <c r="BE231" i="5"/>
  <c r="BI228" i="5"/>
  <c r="BH228" i="5"/>
  <c r="BG228" i="5"/>
  <c r="BF228" i="5"/>
  <c r="T228" i="5"/>
  <c r="R228" i="5"/>
  <c r="P228" i="5"/>
  <c r="BK228" i="5"/>
  <c r="J228" i="5"/>
  <c r="BE228" i="5" s="1"/>
  <c r="BI225" i="5"/>
  <c r="BH225" i="5"/>
  <c r="BG225" i="5"/>
  <c r="BF225" i="5"/>
  <c r="T225" i="5"/>
  <c r="R225" i="5"/>
  <c r="P225" i="5"/>
  <c r="BK225" i="5"/>
  <c r="J225" i="5"/>
  <c r="BE225" i="5"/>
  <c r="BI222" i="5"/>
  <c r="BH222" i="5"/>
  <c r="BG222" i="5"/>
  <c r="BF222" i="5"/>
  <c r="T222" i="5"/>
  <c r="R222" i="5"/>
  <c r="P222" i="5"/>
  <c r="BK222" i="5"/>
  <c r="J222" i="5"/>
  <c r="BE222" i="5" s="1"/>
  <c r="BI219" i="5"/>
  <c r="BH219" i="5"/>
  <c r="BG219" i="5"/>
  <c r="BF219" i="5"/>
  <c r="T219" i="5"/>
  <c r="R219" i="5"/>
  <c r="P219" i="5"/>
  <c r="BK219" i="5"/>
  <c r="J219" i="5"/>
  <c r="BE219" i="5"/>
  <c r="BI217" i="5"/>
  <c r="BH217" i="5"/>
  <c r="BG217" i="5"/>
  <c r="BF217" i="5"/>
  <c r="T217" i="5"/>
  <c r="R217" i="5"/>
  <c r="P217" i="5"/>
  <c r="BK217" i="5"/>
  <c r="J217" i="5"/>
  <c r="BE217" i="5" s="1"/>
  <c r="BI215" i="5"/>
  <c r="BH215" i="5"/>
  <c r="BG215" i="5"/>
  <c r="BF215" i="5"/>
  <c r="T215" i="5"/>
  <c r="R215" i="5"/>
  <c r="P215" i="5"/>
  <c r="BK215" i="5"/>
  <c r="J215" i="5"/>
  <c r="BE215" i="5"/>
  <c r="BI213" i="5"/>
  <c r="BH213" i="5"/>
  <c r="BG213" i="5"/>
  <c r="BF213" i="5"/>
  <c r="T213" i="5"/>
  <c r="R213" i="5"/>
  <c r="P213" i="5"/>
  <c r="BK213" i="5"/>
  <c r="J213" i="5"/>
  <c r="BE213" i="5" s="1"/>
  <c r="BI210" i="5"/>
  <c r="BH210" i="5"/>
  <c r="BG210" i="5"/>
  <c r="BF210" i="5"/>
  <c r="T210" i="5"/>
  <c r="R210" i="5"/>
  <c r="P210" i="5"/>
  <c r="BK210" i="5"/>
  <c r="J210" i="5"/>
  <c r="BE210" i="5"/>
  <c r="BI207" i="5"/>
  <c r="BH207" i="5"/>
  <c r="BG207" i="5"/>
  <c r="BF207" i="5"/>
  <c r="T207" i="5"/>
  <c r="R207" i="5"/>
  <c r="P207" i="5"/>
  <c r="BK207" i="5"/>
  <c r="J207" i="5"/>
  <c r="BE207" i="5" s="1"/>
  <c r="BI204" i="5"/>
  <c r="BH204" i="5"/>
  <c r="BG204" i="5"/>
  <c r="BF204" i="5"/>
  <c r="T204" i="5"/>
  <c r="R204" i="5"/>
  <c r="P204" i="5"/>
  <c r="BK204" i="5"/>
  <c r="J204" i="5"/>
  <c r="BE204" i="5"/>
  <c r="BI202" i="5"/>
  <c r="BH202" i="5"/>
  <c r="BG202" i="5"/>
  <c r="BF202" i="5"/>
  <c r="T202" i="5"/>
  <c r="R202" i="5"/>
  <c r="P202" i="5"/>
  <c r="BK202" i="5"/>
  <c r="J202" i="5"/>
  <c r="BE202" i="5" s="1"/>
  <c r="BI199" i="5"/>
  <c r="BH199" i="5"/>
  <c r="BG199" i="5"/>
  <c r="BF199" i="5"/>
  <c r="T199" i="5"/>
  <c r="R199" i="5"/>
  <c r="P199" i="5"/>
  <c r="BK199" i="5"/>
  <c r="J199" i="5"/>
  <c r="BE199" i="5"/>
  <c r="BI195" i="5"/>
  <c r="BH195" i="5"/>
  <c r="BG195" i="5"/>
  <c r="BF195" i="5"/>
  <c r="T195" i="5"/>
  <c r="R195" i="5"/>
  <c r="R194" i="5"/>
  <c r="P195" i="5"/>
  <c r="BK195" i="5"/>
  <c r="BK194" i="5"/>
  <c r="J194" i="5"/>
  <c r="J59" i="5" s="1"/>
  <c r="J195" i="5"/>
  <c r="BE195" i="5" s="1"/>
  <c r="BI191" i="5"/>
  <c r="BH191" i="5"/>
  <c r="BG191" i="5"/>
  <c r="BF191" i="5"/>
  <c r="T191" i="5"/>
  <c r="R191" i="5"/>
  <c r="P191" i="5"/>
  <c r="BK191" i="5"/>
  <c r="J191" i="5"/>
  <c r="BE191" i="5" s="1"/>
  <c r="BI190" i="5"/>
  <c r="BH190" i="5"/>
  <c r="BG190" i="5"/>
  <c r="BF190" i="5"/>
  <c r="T190" i="5"/>
  <c r="R190" i="5"/>
  <c r="P190" i="5"/>
  <c r="BK190" i="5"/>
  <c r="J190" i="5"/>
  <c r="BE190" i="5"/>
  <c r="BI189" i="5"/>
  <c r="BH189" i="5"/>
  <c r="BG189" i="5"/>
  <c r="BF189" i="5"/>
  <c r="T189" i="5"/>
  <c r="R189" i="5"/>
  <c r="P189" i="5"/>
  <c r="BK189" i="5"/>
  <c r="J189" i="5"/>
  <c r="BE189" i="5" s="1"/>
  <c r="BI184" i="5"/>
  <c r="BH184" i="5"/>
  <c r="BG184" i="5"/>
  <c r="BF184" i="5"/>
  <c r="T184" i="5"/>
  <c r="R184" i="5"/>
  <c r="P184" i="5"/>
  <c r="BK184" i="5"/>
  <c r="J184" i="5"/>
  <c r="BE184" i="5"/>
  <c r="BI183" i="5"/>
  <c r="BH183" i="5"/>
  <c r="BG183" i="5"/>
  <c r="BF183" i="5"/>
  <c r="T183" i="5"/>
  <c r="R183" i="5"/>
  <c r="P183" i="5"/>
  <c r="BK183" i="5"/>
  <c r="J183" i="5"/>
  <c r="BE183" i="5" s="1"/>
  <c r="BI180" i="5"/>
  <c r="BH180" i="5"/>
  <c r="BG180" i="5"/>
  <c r="BF180" i="5"/>
  <c r="T180" i="5"/>
  <c r="R180" i="5"/>
  <c r="P180" i="5"/>
  <c r="BK180" i="5"/>
  <c r="J180" i="5"/>
  <c r="BE180" i="5"/>
  <c r="BI175" i="5"/>
  <c r="BH175" i="5"/>
  <c r="BG175" i="5"/>
  <c r="BF175" i="5"/>
  <c r="T175" i="5"/>
  <c r="R175" i="5"/>
  <c r="P175" i="5"/>
  <c r="BK175" i="5"/>
  <c r="J175" i="5"/>
  <c r="BE175" i="5" s="1"/>
  <c r="BI170" i="5"/>
  <c r="BH170" i="5"/>
  <c r="BG170" i="5"/>
  <c r="BF170" i="5"/>
  <c r="T170" i="5"/>
  <c r="R170" i="5"/>
  <c r="P170" i="5"/>
  <c r="BK170" i="5"/>
  <c r="J170" i="5"/>
  <c r="BE170" i="5"/>
  <c r="BI167" i="5"/>
  <c r="BH167" i="5"/>
  <c r="BG167" i="5"/>
  <c r="BF167" i="5"/>
  <c r="T167" i="5"/>
  <c r="R167" i="5"/>
  <c r="P167" i="5"/>
  <c r="BK167" i="5"/>
  <c r="J167" i="5"/>
  <c r="BE167" i="5" s="1"/>
  <c r="BI165" i="5"/>
  <c r="BH165" i="5"/>
  <c r="BG165" i="5"/>
  <c r="BF165" i="5"/>
  <c r="T165" i="5"/>
  <c r="R165" i="5"/>
  <c r="P165" i="5"/>
  <c r="BK165" i="5"/>
  <c r="J165" i="5"/>
  <c r="BE165" i="5"/>
  <c r="BI163" i="5"/>
  <c r="BH163" i="5"/>
  <c r="BG163" i="5"/>
  <c r="BF163" i="5"/>
  <c r="T163" i="5"/>
  <c r="R163" i="5"/>
  <c r="P163" i="5"/>
  <c r="BK163" i="5"/>
  <c r="J163" i="5"/>
  <c r="BE163" i="5" s="1"/>
  <c r="BI159" i="5"/>
  <c r="BH159" i="5"/>
  <c r="BG159" i="5"/>
  <c r="BF159" i="5"/>
  <c r="T159" i="5"/>
  <c r="R159" i="5"/>
  <c r="P159" i="5"/>
  <c r="BK159" i="5"/>
  <c r="J159" i="5"/>
  <c r="BE159" i="5"/>
  <c r="BI156" i="5"/>
  <c r="BH156" i="5"/>
  <c r="BG156" i="5"/>
  <c r="BF156" i="5"/>
  <c r="T156" i="5"/>
  <c r="R156" i="5"/>
  <c r="P156" i="5"/>
  <c r="BK156" i="5"/>
  <c r="J156" i="5"/>
  <c r="BE156" i="5" s="1"/>
  <c r="BI152" i="5"/>
  <c r="BH152" i="5"/>
  <c r="BG152" i="5"/>
  <c r="BF152" i="5"/>
  <c r="T152" i="5"/>
  <c r="R152" i="5"/>
  <c r="P152" i="5"/>
  <c r="BK152" i="5"/>
  <c r="J152" i="5"/>
  <c r="BE152" i="5"/>
  <c r="BI150" i="5"/>
  <c r="BH150" i="5"/>
  <c r="BG150" i="5"/>
  <c r="BF150" i="5"/>
  <c r="T150" i="5"/>
  <c r="R150" i="5"/>
  <c r="P150" i="5"/>
  <c r="BK150" i="5"/>
  <c r="J150" i="5"/>
  <c r="BE150" i="5" s="1"/>
  <c r="BI147" i="5"/>
  <c r="BH147" i="5"/>
  <c r="BG147" i="5"/>
  <c r="BF147" i="5"/>
  <c r="T147" i="5"/>
  <c r="R147" i="5"/>
  <c r="P147" i="5"/>
  <c r="BK147" i="5"/>
  <c r="J147" i="5"/>
  <c r="BE147" i="5"/>
  <c r="BI144" i="5"/>
  <c r="BH144" i="5"/>
  <c r="BG144" i="5"/>
  <c r="BF144" i="5"/>
  <c r="T144" i="5"/>
  <c r="R144" i="5"/>
  <c r="P144" i="5"/>
  <c r="BK144" i="5"/>
  <c r="J144" i="5"/>
  <c r="BE144" i="5" s="1"/>
  <c r="BI141" i="5"/>
  <c r="BH141" i="5"/>
  <c r="BG141" i="5"/>
  <c r="BF141" i="5"/>
  <c r="T141" i="5"/>
  <c r="R141" i="5"/>
  <c r="P141" i="5"/>
  <c r="BK141" i="5"/>
  <c r="J141" i="5"/>
  <c r="BE141" i="5"/>
  <c r="BI139" i="5"/>
  <c r="BH139" i="5"/>
  <c r="BG139" i="5"/>
  <c r="BF139" i="5"/>
  <c r="T139" i="5"/>
  <c r="R139" i="5"/>
  <c r="P139" i="5"/>
  <c r="BK139" i="5"/>
  <c r="J139" i="5"/>
  <c r="BE139" i="5" s="1"/>
  <c r="BI137" i="5"/>
  <c r="BH137" i="5"/>
  <c r="BG137" i="5"/>
  <c r="BF137" i="5"/>
  <c r="T137" i="5"/>
  <c r="R137" i="5"/>
  <c r="P137" i="5"/>
  <c r="BK137" i="5"/>
  <c r="J137" i="5"/>
  <c r="BE137" i="5"/>
  <c r="BI135" i="5"/>
  <c r="BH135" i="5"/>
  <c r="BG135" i="5"/>
  <c r="BF135" i="5"/>
  <c r="T135" i="5"/>
  <c r="R135" i="5"/>
  <c r="P135" i="5"/>
  <c r="BK135" i="5"/>
  <c r="J135" i="5"/>
  <c r="BE135" i="5" s="1"/>
  <c r="BI133" i="5"/>
  <c r="BH133" i="5"/>
  <c r="BG133" i="5"/>
  <c r="BF133" i="5"/>
  <c r="T133" i="5"/>
  <c r="R133" i="5"/>
  <c r="P133" i="5"/>
  <c r="BK133" i="5"/>
  <c r="J133" i="5"/>
  <c r="BE133" i="5"/>
  <c r="BI131" i="5"/>
  <c r="BH131" i="5"/>
  <c r="BG131" i="5"/>
  <c r="BF131" i="5"/>
  <c r="T131" i="5"/>
  <c r="R131" i="5"/>
  <c r="P131" i="5"/>
  <c r="BK131" i="5"/>
  <c r="J131" i="5"/>
  <c r="BE131" i="5" s="1"/>
  <c r="BI129" i="5"/>
  <c r="BH129" i="5"/>
  <c r="BG129" i="5"/>
  <c r="BF129" i="5"/>
  <c r="T129" i="5"/>
  <c r="R129" i="5"/>
  <c r="P129" i="5"/>
  <c r="BK129" i="5"/>
  <c r="J129" i="5"/>
  <c r="BE129" i="5"/>
  <c r="BI126" i="5"/>
  <c r="BH126" i="5"/>
  <c r="BG126" i="5"/>
  <c r="BF126" i="5"/>
  <c r="T126" i="5"/>
  <c r="R126" i="5"/>
  <c r="P126" i="5"/>
  <c r="BK126" i="5"/>
  <c r="J126" i="5"/>
  <c r="BE126" i="5" s="1"/>
  <c r="BI123" i="5"/>
  <c r="BH123" i="5"/>
  <c r="BG123" i="5"/>
  <c r="BF123" i="5"/>
  <c r="T123" i="5"/>
  <c r="R123" i="5"/>
  <c r="P123" i="5"/>
  <c r="BK123" i="5"/>
  <c r="J123" i="5"/>
  <c r="BE123" i="5"/>
  <c r="BI120" i="5"/>
  <c r="BH120" i="5"/>
  <c r="BG120" i="5"/>
  <c r="BF120" i="5"/>
  <c r="T120" i="5"/>
  <c r="R120" i="5"/>
  <c r="P120" i="5"/>
  <c r="BK120" i="5"/>
  <c r="J120" i="5"/>
  <c r="BE120" i="5" s="1"/>
  <c r="BI117" i="5"/>
  <c r="BH117" i="5"/>
  <c r="BG117" i="5"/>
  <c r="BF117" i="5"/>
  <c r="T117" i="5"/>
  <c r="R117" i="5"/>
  <c r="P117" i="5"/>
  <c r="BK117" i="5"/>
  <c r="J117" i="5"/>
  <c r="BE117" i="5"/>
  <c r="BI114" i="5"/>
  <c r="BH114" i="5"/>
  <c r="BG114" i="5"/>
  <c r="BF114" i="5"/>
  <c r="T114" i="5"/>
  <c r="R114" i="5"/>
  <c r="P114" i="5"/>
  <c r="BK114" i="5"/>
  <c r="J114" i="5"/>
  <c r="BE114" i="5" s="1"/>
  <c r="BI111" i="5"/>
  <c r="BH111" i="5"/>
  <c r="BG111" i="5"/>
  <c r="BF111" i="5"/>
  <c r="T111" i="5"/>
  <c r="R111" i="5"/>
  <c r="P111" i="5"/>
  <c r="BK111" i="5"/>
  <c r="J111" i="5"/>
  <c r="BE111" i="5"/>
  <c r="BI108" i="5"/>
  <c r="BH108" i="5"/>
  <c r="BG108" i="5"/>
  <c r="BF108" i="5"/>
  <c r="T108" i="5"/>
  <c r="R108" i="5"/>
  <c r="P108" i="5"/>
  <c r="BK108" i="5"/>
  <c r="J108" i="5"/>
  <c r="BE108" i="5" s="1"/>
  <c r="BI105" i="5"/>
  <c r="BH105" i="5"/>
  <c r="BG105" i="5"/>
  <c r="BF105" i="5"/>
  <c r="T105" i="5"/>
  <c r="R105" i="5"/>
  <c r="P105" i="5"/>
  <c r="BK105" i="5"/>
  <c r="J105" i="5"/>
  <c r="BE105" i="5"/>
  <c r="BI102" i="5"/>
  <c r="BH102" i="5"/>
  <c r="BG102" i="5"/>
  <c r="BF102" i="5"/>
  <c r="T102" i="5"/>
  <c r="R102" i="5"/>
  <c r="P102" i="5"/>
  <c r="BK102" i="5"/>
  <c r="J102" i="5"/>
  <c r="BE102" i="5" s="1"/>
  <c r="BI99" i="5"/>
  <c r="BH99" i="5"/>
  <c r="BG99" i="5"/>
  <c r="BF99" i="5"/>
  <c r="T99" i="5"/>
  <c r="R99" i="5"/>
  <c r="P99" i="5"/>
  <c r="BK99" i="5"/>
  <c r="J99" i="5"/>
  <c r="BE99" i="5"/>
  <c r="BI97" i="5"/>
  <c r="BH97" i="5"/>
  <c r="BG97" i="5"/>
  <c r="BF97" i="5"/>
  <c r="T97" i="5"/>
  <c r="R97" i="5"/>
  <c r="P97" i="5"/>
  <c r="BK97" i="5"/>
  <c r="J97" i="5"/>
  <c r="BE97" i="5" s="1"/>
  <c r="BI95" i="5"/>
  <c r="BH95" i="5"/>
  <c r="BG95" i="5"/>
  <c r="BF95" i="5"/>
  <c r="T95" i="5"/>
  <c r="R95" i="5"/>
  <c r="P95" i="5"/>
  <c r="BK95" i="5"/>
  <c r="J95" i="5"/>
  <c r="BE95" i="5"/>
  <c r="BI93" i="5"/>
  <c r="F34" i="5" s="1"/>
  <c r="BD55" i="1" s="1"/>
  <c r="BH93" i="5"/>
  <c r="BG93" i="5"/>
  <c r="BF93" i="5"/>
  <c r="T93" i="5"/>
  <c r="R93" i="5"/>
  <c r="P93" i="5"/>
  <c r="BK93" i="5"/>
  <c r="J93" i="5"/>
  <c r="BE93" i="5" s="1"/>
  <c r="BI91" i="5"/>
  <c r="BH91" i="5"/>
  <c r="BG91" i="5"/>
  <c r="BF91" i="5"/>
  <c r="T91" i="5"/>
  <c r="R91" i="5"/>
  <c r="P91" i="5"/>
  <c r="BK91" i="5"/>
  <c r="J91" i="5"/>
  <c r="BE91" i="5"/>
  <c r="J84" i="5"/>
  <c r="F84" i="5"/>
  <c r="F82" i="5"/>
  <c r="E80" i="5"/>
  <c r="J51" i="5"/>
  <c r="F51" i="5"/>
  <c r="F49" i="5"/>
  <c r="E47" i="5"/>
  <c r="J18" i="5"/>
  <c r="E18" i="5"/>
  <c r="F85" i="5" s="1"/>
  <c r="J17" i="5"/>
  <c r="J12" i="5"/>
  <c r="E7" i="5"/>
  <c r="E45" i="5" s="1"/>
  <c r="AY54" i="1"/>
  <c r="AX54" i="1"/>
  <c r="BI320" i="4"/>
  <c r="BH320" i="4"/>
  <c r="BG320" i="4"/>
  <c r="BF320" i="4"/>
  <c r="T320" i="4"/>
  <c r="T319" i="4" s="1"/>
  <c r="T318" i="4" s="1"/>
  <c r="R320" i="4"/>
  <c r="R319" i="4" s="1"/>
  <c r="R318" i="4" s="1"/>
  <c r="P320" i="4"/>
  <c r="P319" i="4" s="1"/>
  <c r="P318" i="4" s="1"/>
  <c r="BK320" i="4"/>
  <c r="BK319" i="4"/>
  <c r="J319" i="4" s="1"/>
  <c r="J71" i="4" s="1"/>
  <c r="BK318" i="4"/>
  <c r="J318" i="4" s="1"/>
  <c r="J70" i="4" s="1"/>
  <c r="J320" i="4"/>
  <c r="BE320" i="4" s="1"/>
  <c r="BI317" i="4"/>
  <c r="BH317" i="4"/>
  <c r="BG317" i="4"/>
  <c r="BF317" i="4"/>
  <c r="T317" i="4"/>
  <c r="T316" i="4" s="1"/>
  <c r="R317" i="4"/>
  <c r="R316" i="4" s="1"/>
  <c r="P317" i="4"/>
  <c r="P316" i="4"/>
  <c r="BK317" i="4"/>
  <c r="BK316" i="4" s="1"/>
  <c r="J316" i="4" s="1"/>
  <c r="J69" i="4" s="1"/>
  <c r="J317" i="4"/>
  <c r="BE317" i="4"/>
  <c r="BI314" i="4"/>
  <c r="BH314" i="4"/>
  <c r="BG314" i="4"/>
  <c r="BF314" i="4"/>
  <c r="T314" i="4"/>
  <c r="R314" i="4"/>
  <c r="P314" i="4"/>
  <c r="BK314" i="4"/>
  <c r="J314" i="4"/>
  <c r="BE314" i="4" s="1"/>
  <c r="BI312" i="4"/>
  <c r="BH312" i="4"/>
  <c r="BG312" i="4"/>
  <c r="BF312" i="4"/>
  <c r="T312" i="4"/>
  <c r="R312" i="4"/>
  <c r="P312" i="4"/>
  <c r="BK312" i="4"/>
  <c r="J312" i="4"/>
  <c r="BE312" i="4" s="1"/>
  <c r="BI309" i="4"/>
  <c r="BH309" i="4"/>
  <c r="BG309" i="4"/>
  <c r="BF309" i="4"/>
  <c r="T309" i="4"/>
  <c r="T301" i="4" s="1"/>
  <c r="T300" i="4" s="1"/>
  <c r="R309" i="4"/>
  <c r="R301" i="4" s="1"/>
  <c r="P309" i="4"/>
  <c r="BK309" i="4"/>
  <c r="J309" i="4"/>
  <c r="BE309" i="4" s="1"/>
  <c r="BI307" i="4"/>
  <c r="BH307" i="4"/>
  <c r="BG307" i="4"/>
  <c r="BF307" i="4"/>
  <c r="T307" i="4"/>
  <c r="R307" i="4"/>
  <c r="P307" i="4"/>
  <c r="BK307" i="4"/>
  <c r="J307" i="4"/>
  <c r="BE307" i="4" s="1"/>
  <c r="BI302" i="4"/>
  <c r="BH302" i="4"/>
  <c r="BG302" i="4"/>
  <c r="BF302" i="4"/>
  <c r="T302" i="4"/>
  <c r="R302" i="4"/>
  <c r="R300" i="4"/>
  <c r="P302" i="4"/>
  <c r="BK302" i="4"/>
  <c r="BK301" i="4"/>
  <c r="J302" i="4"/>
  <c r="BE302" i="4" s="1"/>
  <c r="BI299" i="4"/>
  <c r="BH299" i="4"/>
  <c r="BG299" i="4"/>
  <c r="BF299" i="4"/>
  <c r="T299" i="4"/>
  <c r="T298" i="4" s="1"/>
  <c r="R299" i="4"/>
  <c r="R298" i="4" s="1"/>
  <c r="P299" i="4"/>
  <c r="P298" i="4" s="1"/>
  <c r="BK299" i="4"/>
  <c r="BK298" i="4" s="1"/>
  <c r="J298" i="4" s="1"/>
  <c r="J66" i="4" s="1"/>
  <c r="J299" i="4"/>
  <c r="BE299" i="4"/>
  <c r="BI296" i="4"/>
  <c r="BH296" i="4"/>
  <c r="BG296" i="4"/>
  <c r="BF296" i="4"/>
  <c r="T296" i="4"/>
  <c r="R296" i="4"/>
  <c r="P296" i="4"/>
  <c r="BK296" i="4"/>
  <c r="J296" i="4"/>
  <c r="BE296" i="4" s="1"/>
  <c r="BI294" i="4"/>
  <c r="BH294" i="4"/>
  <c r="BG294" i="4"/>
  <c r="BF294" i="4"/>
  <c r="T294" i="4"/>
  <c r="R294" i="4"/>
  <c r="P294" i="4"/>
  <c r="BK294" i="4"/>
  <c r="J294" i="4"/>
  <c r="BE294" i="4" s="1"/>
  <c r="BI291" i="4"/>
  <c r="BH291" i="4"/>
  <c r="BG291" i="4"/>
  <c r="BF291" i="4"/>
  <c r="T291" i="4"/>
  <c r="R291" i="4"/>
  <c r="P291" i="4"/>
  <c r="BK291" i="4"/>
  <c r="J291" i="4"/>
  <c r="BE291" i="4" s="1"/>
  <c r="BI285" i="4"/>
  <c r="BH285" i="4"/>
  <c r="BG285" i="4"/>
  <c r="BF285" i="4"/>
  <c r="T285" i="4"/>
  <c r="R285" i="4"/>
  <c r="P285" i="4"/>
  <c r="BK285" i="4"/>
  <c r="J285" i="4"/>
  <c r="BE285" i="4" s="1"/>
  <c r="BI282" i="4"/>
  <c r="BH282" i="4"/>
  <c r="BG282" i="4"/>
  <c r="BF282" i="4"/>
  <c r="T282" i="4"/>
  <c r="R282" i="4"/>
  <c r="P282" i="4"/>
  <c r="BK282" i="4"/>
  <c r="J282" i="4"/>
  <c r="BE282" i="4" s="1"/>
  <c r="BI279" i="4"/>
  <c r="BH279" i="4"/>
  <c r="BG279" i="4"/>
  <c r="BF279" i="4"/>
  <c r="T279" i="4"/>
  <c r="R279" i="4"/>
  <c r="P279" i="4"/>
  <c r="BK279" i="4"/>
  <c r="J279" i="4"/>
  <c r="BE279" i="4" s="1"/>
  <c r="BI276" i="4"/>
  <c r="BH276" i="4"/>
  <c r="BG276" i="4"/>
  <c r="BF276" i="4"/>
  <c r="T276" i="4"/>
  <c r="R276" i="4"/>
  <c r="R275" i="4" s="1"/>
  <c r="P276" i="4"/>
  <c r="P275" i="4" s="1"/>
  <c r="BK276" i="4"/>
  <c r="BK275" i="4" s="1"/>
  <c r="J275" i="4" s="1"/>
  <c r="J65" i="4" s="1"/>
  <c r="J276" i="4"/>
  <c r="BE276" i="4"/>
  <c r="BI271" i="4"/>
  <c r="BH271" i="4"/>
  <c r="BG271" i="4"/>
  <c r="BF271" i="4"/>
  <c r="T271" i="4"/>
  <c r="R271" i="4"/>
  <c r="P271" i="4"/>
  <c r="BK271" i="4"/>
  <c r="J271" i="4"/>
  <c r="BE271" i="4" s="1"/>
  <c r="BI267" i="4"/>
  <c r="BH267" i="4"/>
  <c r="BG267" i="4"/>
  <c r="BF267" i="4"/>
  <c r="T267" i="4"/>
  <c r="R267" i="4"/>
  <c r="P267" i="4"/>
  <c r="BK267" i="4"/>
  <c r="J267" i="4"/>
  <c r="BE267" i="4" s="1"/>
  <c r="BI263" i="4"/>
  <c r="BH263" i="4"/>
  <c r="BG263" i="4"/>
  <c r="BF263" i="4"/>
  <c r="T263" i="4"/>
  <c r="R263" i="4"/>
  <c r="P263" i="4"/>
  <c r="BK263" i="4"/>
  <c r="J263" i="4"/>
  <c r="BE263" i="4" s="1"/>
  <c r="BI260" i="4"/>
  <c r="BH260" i="4"/>
  <c r="BG260" i="4"/>
  <c r="BF260" i="4"/>
  <c r="T260" i="4"/>
  <c r="R260" i="4"/>
  <c r="P260" i="4"/>
  <c r="BK260" i="4"/>
  <c r="J260" i="4"/>
  <c r="BE260" i="4" s="1"/>
  <c r="BI258" i="4"/>
  <c r="BH258" i="4"/>
  <c r="BG258" i="4"/>
  <c r="BF258" i="4"/>
  <c r="T258" i="4"/>
  <c r="R258" i="4"/>
  <c r="P258" i="4"/>
  <c r="BK258" i="4"/>
  <c r="J258" i="4"/>
  <c r="BE258" i="4" s="1"/>
  <c r="BI255" i="4"/>
  <c r="BH255" i="4"/>
  <c r="BG255" i="4"/>
  <c r="BF255" i="4"/>
  <c r="T255" i="4"/>
  <c r="R255" i="4"/>
  <c r="P255" i="4"/>
  <c r="BK255" i="4"/>
  <c r="J255" i="4"/>
  <c r="BE255" i="4" s="1"/>
  <c r="BI253" i="4"/>
  <c r="BH253" i="4"/>
  <c r="BG253" i="4"/>
  <c r="BF253" i="4"/>
  <c r="T253" i="4"/>
  <c r="R253" i="4"/>
  <c r="P253" i="4"/>
  <c r="BK253" i="4"/>
  <c r="J253" i="4"/>
  <c r="BE253" i="4" s="1"/>
  <c r="BI250" i="4"/>
  <c r="BH250" i="4"/>
  <c r="BG250" i="4"/>
  <c r="BF250" i="4"/>
  <c r="T250" i="4"/>
  <c r="R250" i="4"/>
  <c r="P250" i="4"/>
  <c r="BK250" i="4"/>
  <c r="J250" i="4"/>
  <c r="BE250" i="4" s="1"/>
  <c r="BI247" i="4"/>
  <c r="BH247" i="4"/>
  <c r="BG247" i="4"/>
  <c r="BF247" i="4"/>
  <c r="T247" i="4"/>
  <c r="R247" i="4"/>
  <c r="P247" i="4"/>
  <c r="BK247" i="4"/>
  <c r="J247" i="4"/>
  <c r="BE247" i="4" s="1"/>
  <c r="BI244" i="4"/>
  <c r="BH244" i="4"/>
  <c r="BG244" i="4"/>
  <c r="BF244" i="4"/>
  <c r="T244" i="4"/>
  <c r="R244" i="4"/>
  <c r="P244" i="4"/>
  <c r="BK244" i="4"/>
  <c r="J244" i="4"/>
  <c r="BE244" i="4" s="1"/>
  <c r="BI241" i="4"/>
  <c r="BH241" i="4"/>
  <c r="BG241" i="4"/>
  <c r="BF241" i="4"/>
  <c r="T241" i="4"/>
  <c r="R241" i="4"/>
  <c r="P241" i="4"/>
  <c r="BK241" i="4"/>
  <c r="J241" i="4"/>
  <c r="BE241" i="4" s="1"/>
  <c r="BI238" i="4"/>
  <c r="BH238" i="4"/>
  <c r="BG238" i="4"/>
  <c r="BF238" i="4"/>
  <c r="T238" i="4"/>
  <c r="R238" i="4"/>
  <c r="P238" i="4"/>
  <c r="BK238" i="4"/>
  <c r="J238" i="4"/>
  <c r="BE238" i="4" s="1"/>
  <c r="BI236" i="4"/>
  <c r="BH236" i="4"/>
  <c r="BG236" i="4"/>
  <c r="BF236" i="4"/>
  <c r="T236" i="4"/>
  <c r="R236" i="4"/>
  <c r="P236" i="4"/>
  <c r="BK236" i="4"/>
  <c r="J236" i="4"/>
  <c r="BE236" i="4" s="1"/>
  <c r="BI234" i="4"/>
  <c r="BH234" i="4"/>
  <c r="BG234" i="4"/>
  <c r="BF234" i="4"/>
  <c r="T234" i="4"/>
  <c r="R234" i="4"/>
  <c r="P234" i="4"/>
  <c r="BK234" i="4"/>
  <c r="J234" i="4"/>
  <c r="BE234" i="4" s="1"/>
  <c r="BI231" i="4"/>
  <c r="BH231" i="4"/>
  <c r="BG231" i="4"/>
  <c r="BF231" i="4"/>
  <c r="T231" i="4"/>
  <c r="R231" i="4"/>
  <c r="P231" i="4"/>
  <c r="BK231" i="4"/>
  <c r="J231" i="4"/>
  <c r="BE231" i="4" s="1"/>
  <c r="BI230" i="4"/>
  <c r="BH230" i="4"/>
  <c r="BG230" i="4"/>
  <c r="BF230" i="4"/>
  <c r="T230" i="4"/>
  <c r="R230" i="4"/>
  <c r="P230" i="4"/>
  <c r="BK230" i="4"/>
  <c r="J230" i="4"/>
  <c r="BE230" i="4" s="1"/>
  <c r="BI228" i="4"/>
  <c r="BH228" i="4"/>
  <c r="BG228" i="4"/>
  <c r="BF228" i="4"/>
  <c r="T228" i="4"/>
  <c r="R228" i="4"/>
  <c r="P228" i="4"/>
  <c r="BK228" i="4"/>
  <c r="J228" i="4"/>
  <c r="BE228" i="4" s="1"/>
  <c r="BI225" i="4"/>
  <c r="BH225" i="4"/>
  <c r="BG225" i="4"/>
  <c r="BF225" i="4"/>
  <c r="T225" i="4"/>
  <c r="R225" i="4"/>
  <c r="P225" i="4"/>
  <c r="BK225" i="4"/>
  <c r="J225" i="4"/>
  <c r="BE225" i="4" s="1"/>
  <c r="BI223" i="4"/>
  <c r="BH223" i="4"/>
  <c r="BG223" i="4"/>
  <c r="BF223" i="4"/>
  <c r="T223" i="4"/>
  <c r="R223" i="4"/>
  <c r="P223" i="4"/>
  <c r="BK223" i="4"/>
  <c r="J223" i="4"/>
  <c r="BE223" i="4" s="1"/>
  <c r="BI221" i="4"/>
  <c r="BH221" i="4"/>
  <c r="BG221" i="4"/>
  <c r="BF221" i="4"/>
  <c r="T221" i="4"/>
  <c r="T220" i="4" s="1"/>
  <c r="R221" i="4"/>
  <c r="R220" i="4" s="1"/>
  <c r="P221" i="4"/>
  <c r="BK221" i="4"/>
  <c r="BK220" i="4" s="1"/>
  <c r="J220" i="4"/>
  <c r="J64" i="4" s="1"/>
  <c r="J221" i="4"/>
  <c r="BE221" i="4" s="1"/>
  <c r="BI215" i="4"/>
  <c r="BH215" i="4"/>
  <c r="BG215" i="4"/>
  <c r="BF215" i="4"/>
  <c r="T215" i="4"/>
  <c r="T214" i="4" s="1"/>
  <c r="R215" i="4"/>
  <c r="R214" i="4" s="1"/>
  <c r="P215" i="4"/>
  <c r="P214" i="4" s="1"/>
  <c r="BK215" i="4"/>
  <c r="BK214" i="4" s="1"/>
  <c r="J214" i="4" s="1"/>
  <c r="J63" i="4" s="1"/>
  <c r="J215" i="4"/>
  <c r="BE215" i="4" s="1"/>
  <c r="BI212" i="4"/>
  <c r="BH212" i="4"/>
  <c r="BG212" i="4"/>
  <c r="BF212" i="4"/>
  <c r="T212" i="4"/>
  <c r="R212" i="4"/>
  <c r="P212" i="4"/>
  <c r="BK212" i="4"/>
  <c r="J212" i="4"/>
  <c r="BE212" i="4" s="1"/>
  <c r="BI211" i="4"/>
  <c r="BH211" i="4"/>
  <c r="BG211" i="4"/>
  <c r="BF211" i="4"/>
  <c r="T211" i="4"/>
  <c r="R211" i="4"/>
  <c r="P211" i="4"/>
  <c r="BK211" i="4"/>
  <c r="J211" i="4"/>
  <c r="BE211" i="4" s="1"/>
  <c r="BI209" i="4"/>
  <c r="BH209" i="4"/>
  <c r="BG209" i="4"/>
  <c r="BF209" i="4"/>
  <c r="T209" i="4"/>
  <c r="R209" i="4"/>
  <c r="P209" i="4"/>
  <c r="BK209" i="4"/>
  <c r="J209" i="4"/>
  <c r="BE209" i="4" s="1"/>
  <c r="BI207" i="4"/>
  <c r="BH207" i="4"/>
  <c r="BG207" i="4"/>
  <c r="BF207" i="4"/>
  <c r="T207" i="4"/>
  <c r="R207" i="4"/>
  <c r="P207" i="4"/>
  <c r="BK207" i="4"/>
  <c r="J207" i="4"/>
  <c r="BE207" i="4" s="1"/>
  <c r="BI205" i="4"/>
  <c r="BH205" i="4"/>
  <c r="BG205" i="4"/>
  <c r="BF205" i="4"/>
  <c r="T205" i="4"/>
  <c r="T204" i="4" s="1"/>
  <c r="R205" i="4"/>
  <c r="R204" i="4" s="1"/>
  <c r="R92" i="4" s="1"/>
  <c r="R91" i="4" s="1"/>
  <c r="P205" i="4"/>
  <c r="BK205" i="4"/>
  <c r="BK204" i="4" s="1"/>
  <c r="J204" i="4"/>
  <c r="J62" i="4" s="1"/>
  <c r="J205" i="4"/>
  <c r="BE205" i="4" s="1"/>
  <c r="BI201" i="4"/>
  <c r="BH201" i="4"/>
  <c r="BG201" i="4"/>
  <c r="BF201" i="4"/>
  <c r="T201" i="4"/>
  <c r="R201" i="4"/>
  <c r="P201" i="4"/>
  <c r="BK201" i="4"/>
  <c r="J201" i="4"/>
  <c r="BE201" i="4" s="1"/>
  <c r="BI198" i="4"/>
  <c r="BH198" i="4"/>
  <c r="BG198" i="4"/>
  <c r="BF198" i="4"/>
  <c r="T198" i="4"/>
  <c r="T197" i="4" s="1"/>
  <c r="R198" i="4"/>
  <c r="R197" i="4" s="1"/>
  <c r="P198" i="4"/>
  <c r="P197" i="4" s="1"/>
  <c r="BK198" i="4"/>
  <c r="BK197" i="4" s="1"/>
  <c r="J197" i="4" s="1"/>
  <c r="J61" i="4" s="1"/>
  <c r="J198" i="4"/>
  <c r="BE198" i="4"/>
  <c r="BI196" i="4"/>
  <c r="BH196" i="4"/>
  <c r="BG196" i="4"/>
  <c r="BF196" i="4"/>
  <c r="T196" i="4"/>
  <c r="R196" i="4"/>
  <c r="P196" i="4"/>
  <c r="BK196" i="4"/>
  <c r="J196" i="4"/>
  <c r="BE196" i="4" s="1"/>
  <c r="BI194" i="4"/>
  <c r="BH194" i="4"/>
  <c r="BG194" i="4"/>
  <c r="BF194" i="4"/>
  <c r="T194" i="4"/>
  <c r="R194" i="4"/>
  <c r="P194" i="4"/>
  <c r="BK194" i="4"/>
  <c r="J194" i="4"/>
  <c r="BE194" i="4" s="1"/>
  <c r="BI188" i="4"/>
  <c r="BH188" i="4"/>
  <c r="BG188" i="4"/>
  <c r="BF188" i="4"/>
  <c r="T188" i="4"/>
  <c r="R188" i="4"/>
  <c r="P188" i="4"/>
  <c r="BK188" i="4"/>
  <c r="J188" i="4"/>
  <c r="BE188" i="4" s="1"/>
  <c r="BI185" i="4"/>
  <c r="BH185" i="4"/>
  <c r="BG185" i="4"/>
  <c r="BF185" i="4"/>
  <c r="T185" i="4"/>
  <c r="R185" i="4"/>
  <c r="P185" i="4"/>
  <c r="BK185" i="4"/>
  <c r="J185" i="4"/>
  <c r="BE185" i="4" s="1"/>
  <c r="BI183" i="4"/>
  <c r="BH183" i="4"/>
  <c r="BG183" i="4"/>
  <c r="BF183" i="4"/>
  <c r="T183" i="4"/>
  <c r="R183" i="4"/>
  <c r="P183" i="4"/>
  <c r="BK183" i="4"/>
  <c r="J183" i="4"/>
  <c r="BE183" i="4" s="1"/>
  <c r="BI178" i="4"/>
  <c r="BH178" i="4"/>
  <c r="BG178" i="4"/>
  <c r="BF178" i="4"/>
  <c r="T178" i="4"/>
  <c r="R178" i="4"/>
  <c r="P178" i="4"/>
  <c r="BK178" i="4"/>
  <c r="J178" i="4"/>
  <c r="BE178" i="4" s="1"/>
  <c r="BI169" i="4"/>
  <c r="BH169" i="4"/>
  <c r="BG169" i="4"/>
  <c r="BF169" i="4"/>
  <c r="T169" i="4"/>
  <c r="R169" i="4"/>
  <c r="P169" i="4"/>
  <c r="BK169" i="4"/>
  <c r="J169" i="4"/>
  <c r="BE169" i="4" s="1"/>
  <c r="BI163" i="4"/>
  <c r="BH163" i="4"/>
  <c r="BG163" i="4"/>
  <c r="BF163" i="4"/>
  <c r="T163" i="4"/>
  <c r="R163" i="4"/>
  <c r="P163" i="4"/>
  <c r="BK163" i="4"/>
  <c r="J163" i="4"/>
  <c r="BE163" i="4" s="1"/>
  <c r="BI158" i="4"/>
  <c r="BH158" i="4"/>
  <c r="BG158" i="4"/>
  <c r="BF158" i="4"/>
  <c r="T158" i="4"/>
  <c r="T157" i="4" s="1"/>
  <c r="R158" i="4"/>
  <c r="R157" i="4" s="1"/>
  <c r="P158" i="4"/>
  <c r="BK158" i="4"/>
  <c r="BK157" i="4" s="1"/>
  <c r="J157" i="4" s="1"/>
  <c r="J60" i="4" s="1"/>
  <c r="J158" i="4"/>
  <c r="BE158" i="4"/>
  <c r="BI154" i="4"/>
  <c r="BH154" i="4"/>
  <c r="BG154" i="4"/>
  <c r="BF154" i="4"/>
  <c r="T154" i="4"/>
  <c r="R154" i="4"/>
  <c r="P154" i="4"/>
  <c r="BK154" i="4"/>
  <c r="J154" i="4"/>
  <c r="BE154" i="4" s="1"/>
  <c r="BI152" i="4"/>
  <c r="BH152" i="4"/>
  <c r="BG152" i="4"/>
  <c r="BF152" i="4"/>
  <c r="T152" i="4"/>
  <c r="R152" i="4"/>
  <c r="P152" i="4"/>
  <c r="BK152" i="4"/>
  <c r="J152" i="4"/>
  <c r="BE152" i="4" s="1"/>
  <c r="BI149" i="4"/>
  <c r="BH149" i="4"/>
  <c r="BG149" i="4"/>
  <c r="BF149" i="4"/>
  <c r="T149" i="4"/>
  <c r="R149" i="4"/>
  <c r="P149" i="4"/>
  <c r="BK149" i="4"/>
  <c r="J149" i="4"/>
  <c r="BE149" i="4" s="1"/>
  <c r="BI146" i="4"/>
  <c r="BH146" i="4"/>
  <c r="BG146" i="4"/>
  <c r="BF146" i="4"/>
  <c r="T146" i="4"/>
  <c r="R146" i="4"/>
  <c r="P146" i="4"/>
  <c r="BK146" i="4"/>
  <c r="J146" i="4"/>
  <c r="BE146" i="4" s="1"/>
  <c r="BI145" i="4"/>
  <c r="BH145" i="4"/>
  <c r="BG145" i="4"/>
  <c r="BF145" i="4"/>
  <c r="T145" i="4"/>
  <c r="R145" i="4"/>
  <c r="P145" i="4"/>
  <c r="BK145" i="4"/>
  <c r="J145" i="4"/>
  <c r="BE145" i="4" s="1"/>
  <c r="BI142" i="4"/>
  <c r="BH142" i="4"/>
  <c r="BG142" i="4"/>
  <c r="BF142" i="4"/>
  <c r="T142" i="4"/>
  <c r="R142" i="4"/>
  <c r="P142" i="4"/>
  <c r="BK142" i="4"/>
  <c r="J142" i="4"/>
  <c r="BE142" i="4" s="1"/>
  <c r="BI139" i="4"/>
  <c r="BH139" i="4"/>
  <c r="BG139" i="4"/>
  <c r="BF139" i="4"/>
  <c r="T139" i="4"/>
  <c r="T138" i="4" s="1"/>
  <c r="R139" i="4"/>
  <c r="R138" i="4" s="1"/>
  <c r="P139" i="4"/>
  <c r="BK139" i="4"/>
  <c r="BK138" i="4" s="1"/>
  <c r="J138" i="4" s="1"/>
  <c r="J59" i="4" s="1"/>
  <c r="J139" i="4"/>
  <c r="BE139" i="4"/>
  <c r="BI136" i="4"/>
  <c r="BH136" i="4"/>
  <c r="BG136" i="4"/>
  <c r="BF136" i="4"/>
  <c r="T136" i="4"/>
  <c r="R136" i="4"/>
  <c r="P136" i="4"/>
  <c r="BK136" i="4"/>
  <c r="J136" i="4"/>
  <c r="BE136" i="4" s="1"/>
  <c r="BI134" i="4"/>
  <c r="BH134" i="4"/>
  <c r="BG134" i="4"/>
  <c r="BF134" i="4"/>
  <c r="T134" i="4"/>
  <c r="R134" i="4"/>
  <c r="P134" i="4"/>
  <c r="BK134" i="4"/>
  <c r="J134" i="4"/>
  <c r="BE134" i="4" s="1"/>
  <c r="BI132" i="4"/>
  <c r="BH132" i="4"/>
  <c r="BG132" i="4"/>
  <c r="BF132" i="4"/>
  <c r="T132" i="4"/>
  <c r="R132" i="4"/>
  <c r="P132" i="4"/>
  <c r="BK132" i="4"/>
  <c r="J132" i="4"/>
  <c r="BE132" i="4" s="1"/>
  <c r="BI127" i="4"/>
  <c r="BH127" i="4"/>
  <c r="BG127" i="4"/>
  <c r="BF127" i="4"/>
  <c r="T127" i="4"/>
  <c r="R127" i="4"/>
  <c r="P127" i="4"/>
  <c r="BK127" i="4"/>
  <c r="J127" i="4"/>
  <c r="BE127" i="4" s="1"/>
  <c r="BI123" i="4"/>
  <c r="BH123" i="4"/>
  <c r="BG123" i="4"/>
  <c r="BF123" i="4"/>
  <c r="T123" i="4"/>
  <c r="R123" i="4"/>
  <c r="P123" i="4"/>
  <c r="BK123" i="4"/>
  <c r="J123" i="4"/>
  <c r="BE123" i="4" s="1"/>
  <c r="BI121" i="4"/>
  <c r="BH121" i="4"/>
  <c r="BG121" i="4"/>
  <c r="BF121" i="4"/>
  <c r="T121" i="4"/>
  <c r="R121" i="4"/>
  <c r="P121" i="4"/>
  <c r="BK121" i="4"/>
  <c r="J121" i="4"/>
  <c r="BE121" i="4" s="1"/>
  <c r="BI118" i="4"/>
  <c r="BH118" i="4"/>
  <c r="BG118" i="4"/>
  <c r="BF118" i="4"/>
  <c r="T118" i="4"/>
  <c r="R118" i="4"/>
  <c r="P118" i="4"/>
  <c r="BK118" i="4"/>
  <c r="J118" i="4"/>
  <c r="BE118" i="4" s="1"/>
  <c r="BI116" i="4"/>
  <c r="BH116" i="4"/>
  <c r="BG116" i="4"/>
  <c r="BF116" i="4"/>
  <c r="T116" i="4"/>
  <c r="R116" i="4"/>
  <c r="P116" i="4"/>
  <c r="BK116" i="4"/>
  <c r="J116" i="4"/>
  <c r="BE116" i="4" s="1"/>
  <c r="BI113" i="4"/>
  <c r="BH113" i="4"/>
  <c r="BG113" i="4"/>
  <c r="BF113" i="4"/>
  <c r="T113" i="4"/>
  <c r="R113" i="4"/>
  <c r="P113" i="4"/>
  <c r="BK113" i="4"/>
  <c r="J113" i="4"/>
  <c r="BE113" i="4" s="1"/>
  <c r="BI110" i="4"/>
  <c r="BH110" i="4"/>
  <c r="BG110" i="4"/>
  <c r="BF110" i="4"/>
  <c r="T110" i="4"/>
  <c r="R110" i="4"/>
  <c r="P110" i="4"/>
  <c r="BK110" i="4"/>
  <c r="J110" i="4"/>
  <c r="BE110" i="4" s="1"/>
  <c r="BI108" i="4"/>
  <c r="BH108" i="4"/>
  <c r="BG108" i="4"/>
  <c r="BF108" i="4"/>
  <c r="T108" i="4"/>
  <c r="R108" i="4"/>
  <c r="P108" i="4"/>
  <c r="BK108" i="4"/>
  <c r="J108" i="4"/>
  <c r="BE108" i="4" s="1"/>
  <c r="BI105" i="4"/>
  <c r="BH105" i="4"/>
  <c r="BG105" i="4"/>
  <c r="BF105" i="4"/>
  <c r="T105" i="4"/>
  <c r="R105" i="4"/>
  <c r="P105" i="4"/>
  <c r="BK105" i="4"/>
  <c r="J105" i="4"/>
  <c r="BE105" i="4" s="1"/>
  <c r="BI103" i="4"/>
  <c r="BH103" i="4"/>
  <c r="BG103" i="4"/>
  <c r="BF103" i="4"/>
  <c r="T103" i="4"/>
  <c r="R103" i="4"/>
  <c r="P103" i="4"/>
  <c r="BK103" i="4"/>
  <c r="J103" i="4"/>
  <c r="BE103" i="4" s="1"/>
  <c r="BI100" i="4"/>
  <c r="BH100" i="4"/>
  <c r="BG100" i="4"/>
  <c r="BF100" i="4"/>
  <c r="T100" i="4"/>
  <c r="R100" i="4"/>
  <c r="P100" i="4"/>
  <c r="BK100" i="4"/>
  <c r="J100" i="4"/>
  <c r="BE100" i="4" s="1"/>
  <c r="BI97" i="4"/>
  <c r="BH97" i="4"/>
  <c r="BG97" i="4"/>
  <c r="BF97" i="4"/>
  <c r="T97" i="4"/>
  <c r="R97" i="4"/>
  <c r="P97" i="4"/>
  <c r="BK97" i="4"/>
  <c r="J97" i="4"/>
  <c r="BE97" i="4" s="1"/>
  <c r="BI94" i="4"/>
  <c r="BH94" i="4"/>
  <c r="F33" i="4"/>
  <c r="BC54" i="1" s="1"/>
  <c r="BG94" i="4"/>
  <c r="BF94" i="4"/>
  <c r="J31" i="4" s="1"/>
  <c r="AW54" i="1" s="1"/>
  <c r="F31" i="4"/>
  <c r="BA54" i="1" s="1"/>
  <c r="T94" i="4"/>
  <c r="T93" i="4" s="1"/>
  <c r="R94" i="4"/>
  <c r="R93" i="4" s="1"/>
  <c r="P94" i="4"/>
  <c r="P93" i="4" s="1"/>
  <c r="BK94" i="4"/>
  <c r="BK93" i="4"/>
  <c r="J94" i="4"/>
  <c r="BE94" i="4" s="1"/>
  <c r="J87" i="4"/>
  <c r="F87" i="4"/>
  <c r="F85" i="4"/>
  <c r="E83" i="4"/>
  <c r="J51" i="4"/>
  <c r="F51" i="4"/>
  <c r="F49" i="4"/>
  <c r="E47" i="4"/>
  <c r="J18" i="4"/>
  <c r="E18" i="4"/>
  <c r="F88" i="4"/>
  <c r="F52" i="4"/>
  <c r="J17" i="4"/>
  <c r="J12" i="4"/>
  <c r="J85" i="4"/>
  <c r="J49" i="4"/>
  <c r="E7" i="4"/>
  <c r="E81" i="4" s="1"/>
  <c r="E45" i="4"/>
  <c r="AY53" i="1"/>
  <c r="AX53" i="1"/>
  <c r="BI278" i="3"/>
  <c r="BH278" i="3"/>
  <c r="BG278" i="3"/>
  <c r="BF278" i="3"/>
  <c r="T278" i="3"/>
  <c r="R278" i="3"/>
  <c r="P278" i="3"/>
  <c r="BK278" i="3"/>
  <c r="J278" i="3"/>
  <c r="BE278" i="3"/>
  <c r="BI276" i="3"/>
  <c r="BH276" i="3"/>
  <c r="BG276" i="3"/>
  <c r="BF276" i="3"/>
  <c r="T276" i="3"/>
  <c r="T275" i="3" s="1"/>
  <c r="T274" i="3" s="1"/>
  <c r="R276" i="3"/>
  <c r="R275" i="3" s="1"/>
  <c r="R274" i="3" s="1"/>
  <c r="P276" i="3"/>
  <c r="P275" i="3"/>
  <c r="P274" i="3" s="1"/>
  <c r="BK276" i="3"/>
  <c r="BK275" i="3" s="1"/>
  <c r="BK274" i="3" s="1"/>
  <c r="J274" i="3" s="1"/>
  <c r="J65" i="3" s="1"/>
  <c r="J275" i="3"/>
  <c r="J66" i="3" s="1"/>
  <c r="J276" i="3"/>
  <c r="BE276" i="3"/>
  <c r="BI273" i="3"/>
  <c r="BH273" i="3"/>
  <c r="BG273" i="3"/>
  <c r="BF273" i="3"/>
  <c r="T273" i="3"/>
  <c r="T272" i="3"/>
  <c r="R273" i="3"/>
  <c r="R272" i="3" s="1"/>
  <c r="P273" i="3"/>
  <c r="P272" i="3"/>
  <c r="BK273" i="3"/>
  <c r="BK272" i="3" s="1"/>
  <c r="J272" i="3" s="1"/>
  <c r="J64" i="3" s="1"/>
  <c r="J273" i="3"/>
  <c r="BE273" i="3" s="1"/>
  <c r="BI270" i="3"/>
  <c r="BH270" i="3"/>
  <c r="BG270" i="3"/>
  <c r="BF270" i="3"/>
  <c r="T270" i="3"/>
  <c r="R270" i="3"/>
  <c r="P270" i="3"/>
  <c r="BK270" i="3"/>
  <c r="J270" i="3"/>
  <c r="BE270" i="3"/>
  <c r="BI268" i="3"/>
  <c r="BH268" i="3"/>
  <c r="BG268" i="3"/>
  <c r="BF268" i="3"/>
  <c r="T268" i="3"/>
  <c r="R268" i="3"/>
  <c r="P268" i="3"/>
  <c r="BK268" i="3"/>
  <c r="J268" i="3"/>
  <c r="BE268" i="3" s="1"/>
  <c r="BI265" i="3"/>
  <c r="BH265" i="3"/>
  <c r="BG265" i="3"/>
  <c r="BF265" i="3"/>
  <c r="T265" i="3"/>
  <c r="R265" i="3"/>
  <c r="P265" i="3"/>
  <c r="BK265" i="3"/>
  <c r="J265" i="3"/>
  <c r="BE265" i="3"/>
  <c r="BI259" i="3"/>
  <c r="BH259" i="3"/>
  <c r="BG259" i="3"/>
  <c r="BF259" i="3"/>
  <c r="T259" i="3"/>
  <c r="R259" i="3"/>
  <c r="P259" i="3"/>
  <c r="BK259" i="3"/>
  <c r="J259" i="3"/>
  <c r="BE259" i="3" s="1"/>
  <c r="BI256" i="3"/>
  <c r="BH256" i="3"/>
  <c r="BG256" i="3"/>
  <c r="BF256" i="3"/>
  <c r="T256" i="3"/>
  <c r="R256" i="3"/>
  <c r="P256" i="3"/>
  <c r="BK256" i="3"/>
  <c r="J256" i="3"/>
  <c r="BE256" i="3"/>
  <c r="BI253" i="3"/>
  <c r="BH253" i="3"/>
  <c r="BG253" i="3"/>
  <c r="BF253" i="3"/>
  <c r="T253" i="3"/>
  <c r="R253" i="3"/>
  <c r="P253" i="3"/>
  <c r="BK253" i="3"/>
  <c r="J253" i="3"/>
  <c r="BE253" i="3" s="1"/>
  <c r="BI250" i="3"/>
  <c r="BH250" i="3"/>
  <c r="BG250" i="3"/>
  <c r="BF250" i="3"/>
  <c r="T250" i="3"/>
  <c r="T249" i="3"/>
  <c r="R250" i="3"/>
  <c r="P250" i="3"/>
  <c r="P249" i="3"/>
  <c r="BK250" i="3"/>
  <c r="BK249" i="3" s="1"/>
  <c r="J249" i="3" s="1"/>
  <c r="J63" i="3" s="1"/>
  <c r="J250" i="3"/>
  <c r="BE250" i="3" s="1"/>
  <c r="BI247" i="3"/>
  <c r="BH247" i="3"/>
  <c r="BG247" i="3"/>
  <c r="BF247" i="3"/>
  <c r="T247" i="3"/>
  <c r="R247" i="3"/>
  <c r="P247" i="3"/>
  <c r="BK247" i="3"/>
  <c r="J247" i="3"/>
  <c r="BE247" i="3"/>
  <c r="BI244" i="3"/>
  <c r="BH244" i="3"/>
  <c r="BG244" i="3"/>
  <c r="BF244" i="3"/>
  <c r="T244" i="3"/>
  <c r="R244" i="3"/>
  <c r="P244" i="3"/>
  <c r="BK244" i="3"/>
  <c r="J244" i="3"/>
  <c r="BE244" i="3" s="1"/>
  <c r="BI240" i="3"/>
  <c r="BH240" i="3"/>
  <c r="BG240" i="3"/>
  <c r="BF240" i="3"/>
  <c r="T240" i="3"/>
  <c r="R240" i="3"/>
  <c r="P240" i="3"/>
  <c r="BK240" i="3"/>
  <c r="J240" i="3"/>
  <c r="BE240" i="3"/>
  <c r="BI235" i="3"/>
  <c r="BH235" i="3"/>
  <c r="BG235" i="3"/>
  <c r="BF235" i="3"/>
  <c r="T235" i="3"/>
  <c r="R235" i="3"/>
  <c r="P235" i="3"/>
  <c r="BK235" i="3"/>
  <c r="J235" i="3"/>
  <c r="BE235" i="3" s="1"/>
  <c r="BI233" i="3"/>
  <c r="BH233" i="3"/>
  <c r="BG233" i="3"/>
  <c r="BF233" i="3"/>
  <c r="T233" i="3"/>
  <c r="R233" i="3"/>
  <c r="P233" i="3"/>
  <c r="BK233" i="3"/>
  <c r="J233" i="3"/>
  <c r="BE233" i="3"/>
  <c r="BI231" i="3"/>
  <c r="BH231" i="3"/>
  <c r="BG231" i="3"/>
  <c r="BF231" i="3"/>
  <c r="T231" i="3"/>
  <c r="R231" i="3"/>
  <c r="P231" i="3"/>
  <c r="BK231" i="3"/>
  <c r="J231" i="3"/>
  <c r="BE231" i="3"/>
  <c r="BI226" i="3"/>
  <c r="BH226" i="3"/>
  <c r="BG226" i="3"/>
  <c r="BF226" i="3"/>
  <c r="T226" i="3"/>
  <c r="R226" i="3"/>
  <c r="P226" i="3"/>
  <c r="BK226" i="3"/>
  <c r="J226" i="3"/>
  <c r="BE226" i="3"/>
  <c r="BI224" i="3"/>
  <c r="BH224" i="3"/>
  <c r="BG224" i="3"/>
  <c r="BF224" i="3"/>
  <c r="T224" i="3"/>
  <c r="R224" i="3"/>
  <c r="P224" i="3"/>
  <c r="BK224" i="3"/>
  <c r="J224" i="3"/>
  <c r="BE224" i="3"/>
  <c r="BI223" i="3"/>
  <c r="BH223" i="3"/>
  <c r="BG223" i="3"/>
  <c r="BF223" i="3"/>
  <c r="T223" i="3"/>
  <c r="R223" i="3"/>
  <c r="P223" i="3"/>
  <c r="BK223" i="3"/>
  <c r="J223" i="3"/>
  <c r="BE223" i="3" s="1"/>
  <c r="BI220" i="3"/>
  <c r="BH220" i="3"/>
  <c r="BG220" i="3"/>
  <c r="BF220" i="3"/>
  <c r="T220" i="3"/>
  <c r="R220" i="3"/>
  <c r="P220" i="3"/>
  <c r="BK220" i="3"/>
  <c r="J220" i="3"/>
  <c r="BE220" i="3"/>
  <c r="BI218" i="3"/>
  <c r="BH218" i="3"/>
  <c r="BG218" i="3"/>
  <c r="BF218" i="3"/>
  <c r="T218" i="3"/>
  <c r="R218" i="3"/>
  <c r="P218" i="3"/>
  <c r="BK218" i="3"/>
  <c r="J218" i="3"/>
  <c r="BE218" i="3" s="1"/>
  <c r="BI215" i="3"/>
  <c r="BH215" i="3"/>
  <c r="BG215" i="3"/>
  <c r="BF215" i="3"/>
  <c r="T215" i="3"/>
  <c r="R215" i="3"/>
  <c r="P215" i="3"/>
  <c r="BK215" i="3"/>
  <c r="J215" i="3"/>
  <c r="BE215" i="3"/>
  <c r="BI212" i="3"/>
  <c r="BH212" i="3"/>
  <c r="BG212" i="3"/>
  <c r="BF212" i="3"/>
  <c r="T212" i="3"/>
  <c r="R212" i="3"/>
  <c r="P212" i="3"/>
  <c r="BK212" i="3"/>
  <c r="J212" i="3"/>
  <c r="BE212" i="3" s="1"/>
  <c r="BI209" i="3"/>
  <c r="BH209" i="3"/>
  <c r="BG209" i="3"/>
  <c r="BF209" i="3"/>
  <c r="T209" i="3"/>
  <c r="R209" i="3"/>
  <c r="P209" i="3"/>
  <c r="BK209" i="3"/>
  <c r="J209" i="3"/>
  <c r="BE209" i="3"/>
  <c r="BI207" i="3"/>
  <c r="BH207" i="3"/>
  <c r="BG207" i="3"/>
  <c r="BF207" i="3"/>
  <c r="T207" i="3"/>
  <c r="R207" i="3"/>
  <c r="P207" i="3"/>
  <c r="BK207" i="3"/>
  <c r="J207" i="3"/>
  <c r="BE207" i="3" s="1"/>
  <c r="BI205" i="3"/>
  <c r="BH205" i="3"/>
  <c r="BG205" i="3"/>
  <c r="BF205" i="3"/>
  <c r="T205" i="3"/>
  <c r="R205" i="3"/>
  <c r="P205" i="3"/>
  <c r="BK205" i="3"/>
  <c r="J205" i="3"/>
  <c r="BE205" i="3"/>
  <c r="BI203" i="3"/>
  <c r="BH203" i="3"/>
  <c r="BG203" i="3"/>
  <c r="BF203" i="3"/>
  <c r="T203" i="3"/>
  <c r="R203" i="3"/>
  <c r="P203" i="3"/>
  <c r="BK203" i="3"/>
  <c r="J203" i="3"/>
  <c r="BE203" i="3" s="1"/>
  <c r="BI200" i="3"/>
  <c r="BH200" i="3"/>
  <c r="BG200" i="3"/>
  <c r="BF200" i="3"/>
  <c r="T200" i="3"/>
  <c r="R200" i="3"/>
  <c r="P200" i="3"/>
  <c r="P195" i="3" s="1"/>
  <c r="BK200" i="3"/>
  <c r="J200" i="3"/>
  <c r="BE200" i="3"/>
  <c r="BI199" i="3"/>
  <c r="BH199" i="3"/>
  <c r="BG199" i="3"/>
  <c r="BF199" i="3"/>
  <c r="T199" i="3"/>
  <c r="T195" i="3" s="1"/>
  <c r="R199" i="3"/>
  <c r="P199" i="3"/>
  <c r="BK199" i="3"/>
  <c r="J199" i="3"/>
  <c r="BE199" i="3" s="1"/>
  <c r="BI196" i="3"/>
  <c r="BH196" i="3"/>
  <c r="BG196" i="3"/>
  <c r="BF196" i="3"/>
  <c r="T196" i="3"/>
  <c r="R196" i="3"/>
  <c r="R195" i="3" s="1"/>
  <c r="P196" i="3"/>
  <c r="BK196" i="3"/>
  <c r="BK195" i="3" s="1"/>
  <c r="J195" i="3" s="1"/>
  <c r="J62" i="3" s="1"/>
  <c r="J196" i="3"/>
  <c r="BE196" i="3"/>
  <c r="BI192" i="3"/>
  <c r="BH192" i="3"/>
  <c r="BG192" i="3"/>
  <c r="BF192" i="3"/>
  <c r="T192" i="3"/>
  <c r="T191" i="3"/>
  <c r="R192" i="3"/>
  <c r="R191" i="3" s="1"/>
  <c r="P192" i="3"/>
  <c r="P191" i="3"/>
  <c r="BK192" i="3"/>
  <c r="BK191" i="3" s="1"/>
  <c r="J191" i="3" s="1"/>
  <c r="J61" i="3" s="1"/>
  <c r="J192" i="3"/>
  <c r="BE192" i="3"/>
  <c r="BI189" i="3"/>
  <c r="BH189" i="3"/>
  <c r="BG189" i="3"/>
  <c r="BF189" i="3"/>
  <c r="T189" i="3"/>
  <c r="R189" i="3"/>
  <c r="P189" i="3"/>
  <c r="BK189" i="3"/>
  <c r="J189" i="3"/>
  <c r="BE189" i="3"/>
  <c r="BI187" i="3"/>
  <c r="BH187" i="3"/>
  <c r="BG187" i="3"/>
  <c r="BF187" i="3"/>
  <c r="T187" i="3"/>
  <c r="R187" i="3"/>
  <c r="P187" i="3"/>
  <c r="BK187" i="3"/>
  <c r="J187" i="3"/>
  <c r="BE187" i="3" s="1"/>
  <c r="BI181" i="3"/>
  <c r="BH181" i="3"/>
  <c r="BG181" i="3"/>
  <c r="BF181" i="3"/>
  <c r="T181" i="3"/>
  <c r="R181" i="3"/>
  <c r="P181" i="3"/>
  <c r="BK181" i="3"/>
  <c r="J181" i="3"/>
  <c r="BE181" i="3"/>
  <c r="BI179" i="3"/>
  <c r="BH179" i="3"/>
  <c r="BG179" i="3"/>
  <c r="BF179" i="3"/>
  <c r="T179" i="3"/>
  <c r="R179" i="3"/>
  <c r="P179" i="3"/>
  <c r="BK179" i="3"/>
  <c r="J179" i="3"/>
  <c r="BE179" i="3" s="1"/>
  <c r="BI175" i="3"/>
  <c r="BH175" i="3"/>
  <c r="BG175" i="3"/>
  <c r="BF175" i="3"/>
  <c r="T175" i="3"/>
  <c r="R175" i="3"/>
  <c r="P175" i="3"/>
  <c r="BK175" i="3"/>
  <c r="J175" i="3"/>
  <c r="BE175" i="3"/>
  <c r="BI171" i="3"/>
  <c r="BH171" i="3"/>
  <c r="BG171" i="3"/>
  <c r="BF171" i="3"/>
  <c r="T171" i="3"/>
  <c r="R171" i="3"/>
  <c r="P171" i="3"/>
  <c r="BK171" i="3"/>
  <c r="J171" i="3"/>
  <c r="BE171" i="3" s="1"/>
  <c r="BI166" i="3"/>
  <c r="BH166" i="3"/>
  <c r="BG166" i="3"/>
  <c r="BF166" i="3"/>
  <c r="T166" i="3"/>
  <c r="R166" i="3"/>
  <c r="P166" i="3"/>
  <c r="BK166" i="3"/>
  <c r="J166" i="3"/>
  <c r="BE166" i="3"/>
  <c r="BI161" i="3"/>
  <c r="BH161" i="3"/>
  <c r="BG161" i="3"/>
  <c r="BF161" i="3"/>
  <c r="T161" i="3"/>
  <c r="R161" i="3"/>
  <c r="P161" i="3"/>
  <c r="BK161" i="3"/>
  <c r="J161" i="3"/>
  <c r="BE161" i="3" s="1"/>
  <c r="BI158" i="3"/>
  <c r="BH158" i="3"/>
  <c r="BG158" i="3"/>
  <c r="BF158" i="3"/>
  <c r="T158" i="3"/>
  <c r="R158" i="3"/>
  <c r="P158" i="3"/>
  <c r="BK158" i="3"/>
  <c r="J158" i="3"/>
  <c r="BE158" i="3"/>
  <c r="BI156" i="3"/>
  <c r="BH156" i="3"/>
  <c r="BG156" i="3"/>
  <c r="BF156" i="3"/>
  <c r="T156" i="3"/>
  <c r="R156" i="3"/>
  <c r="P156" i="3"/>
  <c r="BK156" i="3"/>
  <c r="J156" i="3"/>
  <c r="BE156" i="3" s="1"/>
  <c r="BI153" i="3"/>
  <c r="BH153" i="3"/>
  <c r="BG153" i="3"/>
  <c r="BF153" i="3"/>
  <c r="T153" i="3"/>
  <c r="R153" i="3"/>
  <c r="P153" i="3"/>
  <c r="BK153" i="3"/>
  <c r="J153" i="3"/>
  <c r="BE153" i="3"/>
  <c r="BI150" i="3"/>
  <c r="BH150" i="3"/>
  <c r="BG150" i="3"/>
  <c r="BF150" i="3"/>
  <c r="T150" i="3"/>
  <c r="T149" i="3" s="1"/>
  <c r="R150" i="3"/>
  <c r="R149" i="3"/>
  <c r="P150" i="3"/>
  <c r="P149" i="3" s="1"/>
  <c r="BK150" i="3"/>
  <c r="BK149" i="3"/>
  <c r="J149" i="3"/>
  <c r="J60" i="3" s="1"/>
  <c r="J150" i="3"/>
  <c r="BE150" i="3"/>
  <c r="BI147" i="3"/>
  <c r="BH147" i="3"/>
  <c r="BG147" i="3"/>
  <c r="BF147" i="3"/>
  <c r="T147" i="3"/>
  <c r="R147" i="3"/>
  <c r="P147" i="3"/>
  <c r="BK147" i="3"/>
  <c r="J147" i="3"/>
  <c r="BE147" i="3" s="1"/>
  <c r="BI144" i="3"/>
  <c r="BH144" i="3"/>
  <c r="BG144" i="3"/>
  <c r="BF144" i="3"/>
  <c r="T144" i="3"/>
  <c r="R144" i="3"/>
  <c r="P144" i="3"/>
  <c r="BK144" i="3"/>
  <c r="J144" i="3"/>
  <c r="BE144" i="3"/>
  <c r="BI138" i="3"/>
  <c r="BH138" i="3"/>
  <c r="BG138" i="3"/>
  <c r="BF138" i="3"/>
  <c r="T138" i="3"/>
  <c r="R138" i="3"/>
  <c r="P138" i="3"/>
  <c r="BK138" i="3"/>
  <c r="J138" i="3"/>
  <c r="BE138" i="3" s="1"/>
  <c r="BI132" i="3"/>
  <c r="BH132" i="3"/>
  <c r="BG132" i="3"/>
  <c r="BF132" i="3"/>
  <c r="T132" i="3"/>
  <c r="R132" i="3"/>
  <c r="P132" i="3"/>
  <c r="BK132" i="3"/>
  <c r="J132" i="3"/>
  <c r="BE132" i="3"/>
  <c r="BI126" i="3"/>
  <c r="BH126" i="3"/>
  <c r="BG126" i="3"/>
  <c r="BF126" i="3"/>
  <c r="T126" i="3"/>
  <c r="T125" i="3" s="1"/>
  <c r="R126" i="3"/>
  <c r="R125" i="3"/>
  <c r="P126" i="3"/>
  <c r="P125" i="3" s="1"/>
  <c r="BK126" i="3"/>
  <c r="BK125" i="3"/>
  <c r="J125" i="3"/>
  <c r="J59" i="3" s="1"/>
  <c r="J126" i="3"/>
  <c r="BE126" i="3"/>
  <c r="BI123" i="3"/>
  <c r="BH123" i="3"/>
  <c r="BG123" i="3"/>
  <c r="BF123" i="3"/>
  <c r="T123" i="3"/>
  <c r="R123" i="3"/>
  <c r="P123" i="3"/>
  <c r="BK123" i="3"/>
  <c r="J123" i="3"/>
  <c r="BE123" i="3" s="1"/>
  <c r="BI121" i="3"/>
  <c r="BH121" i="3"/>
  <c r="BG121" i="3"/>
  <c r="BF121" i="3"/>
  <c r="T121" i="3"/>
  <c r="R121" i="3"/>
  <c r="P121" i="3"/>
  <c r="BK121" i="3"/>
  <c r="J121" i="3"/>
  <c r="BE121" i="3"/>
  <c r="BI116" i="3"/>
  <c r="BH116" i="3"/>
  <c r="BG116" i="3"/>
  <c r="BF116" i="3"/>
  <c r="T116" i="3"/>
  <c r="R116" i="3"/>
  <c r="P116" i="3"/>
  <c r="BK116" i="3"/>
  <c r="J116" i="3"/>
  <c r="BE116" i="3" s="1"/>
  <c r="BI110" i="3"/>
  <c r="BH110" i="3"/>
  <c r="BG110" i="3"/>
  <c r="BF110" i="3"/>
  <c r="T110" i="3"/>
  <c r="R110" i="3"/>
  <c r="P110" i="3"/>
  <c r="BK110" i="3"/>
  <c r="J110" i="3"/>
  <c r="BE110" i="3"/>
  <c r="BI107" i="3"/>
  <c r="BH107" i="3"/>
  <c r="BG107" i="3"/>
  <c r="BF107" i="3"/>
  <c r="T107" i="3"/>
  <c r="R107" i="3"/>
  <c r="P107" i="3"/>
  <c r="BK107" i="3"/>
  <c r="J107" i="3"/>
  <c r="BE107" i="3" s="1"/>
  <c r="BI104" i="3"/>
  <c r="BH104" i="3"/>
  <c r="BG104" i="3"/>
  <c r="BF104" i="3"/>
  <c r="T104" i="3"/>
  <c r="R104" i="3"/>
  <c r="P104" i="3"/>
  <c r="BK104" i="3"/>
  <c r="J104" i="3"/>
  <c r="BE104" i="3"/>
  <c r="BI101" i="3"/>
  <c r="BH101" i="3"/>
  <c r="BG101" i="3"/>
  <c r="BF101" i="3"/>
  <c r="T101" i="3"/>
  <c r="R101" i="3"/>
  <c r="P101" i="3"/>
  <c r="BK101" i="3"/>
  <c r="J101" i="3"/>
  <c r="BE101" i="3" s="1"/>
  <c r="BI98" i="3"/>
  <c r="BH98" i="3"/>
  <c r="F33" i="3" s="1"/>
  <c r="BC53" i="1" s="1"/>
  <c r="BG98" i="3"/>
  <c r="BF98" i="3"/>
  <c r="T98" i="3"/>
  <c r="R98" i="3"/>
  <c r="P98" i="3"/>
  <c r="BK98" i="3"/>
  <c r="J98" i="3"/>
  <c r="BE98" i="3"/>
  <c r="BI92" i="3"/>
  <c r="F34" i="3" s="1"/>
  <c r="BD53" i="1" s="1"/>
  <c r="BH92" i="3"/>
  <c r="BG92" i="3"/>
  <c r="BF92" i="3"/>
  <c r="T92" i="3"/>
  <c r="R92" i="3"/>
  <c r="P92" i="3"/>
  <c r="BK92" i="3"/>
  <c r="BK88" i="3" s="1"/>
  <c r="J92" i="3"/>
  <c r="BE92" i="3" s="1"/>
  <c r="BI89" i="3"/>
  <c r="BH89" i="3"/>
  <c r="BG89" i="3"/>
  <c r="F32" i="3" s="1"/>
  <c r="BB53" i="1" s="1"/>
  <c r="BF89" i="3"/>
  <c r="F31" i="3" s="1"/>
  <c r="BA53" i="1" s="1"/>
  <c r="J31" i="3"/>
  <c r="AW53" i="1" s="1"/>
  <c r="T89" i="3"/>
  <c r="T88" i="3" s="1"/>
  <c r="R89" i="3"/>
  <c r="R88" i="3" s="1"/>
  <c r="P89" i="3"/>
  <c r="P88" i="3" s="1"/>
  <c r="P87" i="3" s="1"/>
  <c r="P86" i="3" s="1"/>
  <c r="AU53" i="1" s="1"/>
  <c r="BK89" i="3"/>
  <c r="J89" i="3"/>
  <c r="BE89" i="3"/>
  <c r="J82" i="3"/>
  <c r="F82" i="3"/>
  <c r="F80" i="3"/>
  <c r="E78" i="3"/>
  <c r="J51" i="3"/>
  <c r="F51" i="3"/>
  <c r="F49" i="3"/>
  <c r="E47" i="3"/>
  <c r="J18" i="3"/>
  <c r="E18" i="3"/>
  <c r="F83" i="3"/>
  <c r="F52" i="3"/>
  <c r="J17" i="3"/>
  <c r="J12" i="3"/>
  <c r="J80" i="3"/>
  <c r="J49" i="3"/>
  <c r="E7" i="3"/>
  <c r="E45" i="3" s="1"/>
  <c r="AY52" i="1"/>
  <c r="AX52" i="1"/>
  <c r="BI300" i="2"/>
  <c r="BH300" i="2"/>
  <c r="BG300" i="2"/>
  <c r="BF300" i="2"/>
  <c r="T300" i="2"/>
  <c r="R300" i="2"/>
  <c r="P300" i="2"/>
  <c r="BK300" i="2"/>
  <c r="J300" i="2"/>
  <c r="BE300" i="2"/>
  <c r="BI298" i="2"/>
  <c r="BH298" i="2"/>
  <c r="BG298" i="2"/>
  <c r="BF298" i="2"/>
  <c r="T298" i="2"/>
  <c r="R298" i="2"/>
  <c r="P298" i="2"/>
  <c r="BK298" i="2"/>
  <c r="J298" i="2"/>
  <c r="BE298" i="2"/>
  <c r="BI295" i="2"/>
  <c r="BH295" i="2"/>
  <c r="BG295" i="2"/>
  <c r="BF295" i="2"/>
  <c r="T295" i="2"/>
  <c r="R295" i="2"/>
  <c r="P295" i="2"/>
  <c r="BK295" i="2"/>
  <c r="BK287" i="2" s="1"/>
  <c r="J295" i="2"/>
  <c r="BE295" i="2"/>
  <c r="BI293" i="2"/>
  <c r="BH293" i="2"/>
  <c r="BG293" i="2"/>
  <c r="BF293" i="2"/>
  <c r="T293" i="2"/>
  <c r="T287" i="2" s="1"/>
  <c r="T286" i="2" s="1"/>
  <c r="R293" i="2"/>
  <c r="P293" i="2"/>
  <c r="BK293" i="2"/>
  <c r="J293" i="2"/>
  <c r="BE293" i="2"/>
  <c r="BI288" i="2"/>
  <c r="BH288" i="2"/>
  <c r="BG288" i="2"/>
  <c r="BF288" i="2"/>
  <c r="T288" i="2"/>
  <c r="R288" i="2"/>
  <c r="R287" i="2" s="1"/>
  <c r="R286" i="2" s="1"/>
  <c r="P288" i="2"/>
  <c r="P287" i="2"/>
  <c r="P286" i="2" s="1"/>
  <c r="BK288" i="2"/>
  <c r="J288" i="2"/>
  <c r="BE288" i="2"/>
  <c r="BI285" i="2"/>
  <c r="BH285" i="2"/>
  <c r="BG285" i="2"/>
  <c r="BF285" i="2"/>
  <c r="T285" i="2"/>
  <c r="T284" i="2"/>
  <c r="R285" i="2"/>
  <c r="R284" i="2"/>
  <c r="P285" i="2"/>
  <c r="P284" i="2"/>
  <c r="BK285" i="2"/>
  <c r="BK284" i="2"/>
  <c r="J284" i="2"/>
  <c r="J64" i="2" s="1"/>
  <c r="J285" i="2"/>
  <c r="BE285" i="2" s="1"/>
  <c r="BI282" i="2"/>
  <c r="BH282" i="2"/>
  <c r="BG282" i="2"/>
  <c r="BF282" i="2"/>
  <c r="T282" i="2"/>
  <c r="R282" i="2"/>
  <c r="P282" i="2"/>
  <c r="BK282" i="2"/>
  <c r="J282" i="2"/>
  <c r="BE282" i="2"/>
  <c r="BI279" i="2"/>
  <c r="BH279" i="2"/>
  <c r="BG279" i="2"/>
  <c r="BF279" i="2"/>
  <c r="T279" i="2"/>
  <c r="R279" i="2"/>
  <c r="P279" i="2"/>
  <c r="BK279" i="2"/>
  <c r="J279" i="2"/>
  <c r="BE279" i="2"/>
  <c r="BI276" i="2"/>
  <c r="BH276" i="2"/>
  <c r="BG276" i="2"/>
  <c r="BF276" i="2"/>
  <c r="T276" i="2"/>
  <c r="R276" i="2"/>
  <c r="P276" i="2"/>
  <c r="BK276" i="2"/>
  <c r="J276" i="2"/>
  <c r="BE276" i="2"/>
  <c r="BI273" i="2"/>
  <c r="BH273" i="2"/>
  <c r="BG273" i="2"/>
  <c r="BF273" i="2"/>
  <c r="T273" i="2"/>
  <c r="R273" i="2"/>
  <c r="P273" i="2"/>
  <c r="BK273" i="2"/>
  <c r="J273" i="2"/>
  <c r="BE273" i="2"/>
  <c r="BI270" i="2"/>
  <c r="BH270" i="2"/>
  <c r="BG270" i="2"/>
  <c r="BF270" i="2"/>
  <c r="T270" i="2"/>
  <c r="R270" i="2"/>
  <c r="P270" i="2"/>
  <c r="BK270" i="2"/>
  <c r="J270" i="2"/>
  <c r="BE270" i="2"/>
  <c r="BI265" i="2"/>
  <c r="BH265" i="2"/>
  <c r="BG265" i="2"/>
  <c r="BF265" i="2"/>
  <c r="T265" i="2"/>
  <c r="R265" i="2"/>
  <c r="P265" i="2"/>
  <c r="BK265" i="2"/>
  <c r="J265" i="2"/>
  <c r="BE265" i="2"/>
  <c r="BI263" i="2"/>
  <c r="BH263" i="2"/>
  <c r="BG263" i="2"/>
  <c r="BF263" i="2"/>
  <c r="T263" i="2"/>
  <c r="R263" i="2"/>
  <c r="R256" i="2" s="1"/>
  <c r="P263" i="2"/>
  <c r="BK263" i="2"/>
  <c r="J263" i="2"/>
  <c r="BE263" i="2"/>
  <c r="BI260" i="2"/>
  <c r="BH260" i="2"/>
  <c r="BG260" i="2"/>
  <c r="BF260" i="2"/>
  <c r="T260" i="2"/>
  <c r="R260" i="2"/>
  <c r="P260" i="2"/>
  <c r="BK260" i="2"/>
  <c r="BK256" i="2" s="1"/>
  <c r="J256" i="2" s="1"/>
  <c r="J63" i="2" s="1"/>
  <c r="J260" i="2"/>
  <c r="BE260" i="2"/>
  <c r="BI257" i="2"/>
  <c r="BH257" i="2"/>
  <c r="BG257" i="2"/>
  <c r="BF257" i="2"/>
  <c r="T257" i="2"/>
  <c r="T256" i="2"/>
  <c r="R257" i="2"/>
  <c r="P257" i="2"/>
  <c r="P256" i="2"/>
  <c r="BK257" i="2"/>
  <c r="J257" i="2"/>
  <c r="BE257" i="2" s="1"/>
  <c r="BI253" i="2"/>
  <c r="BH253" i="2"/>
  <c r="BG253" i="2"/>
  <c r="BF253" i="2"/>
  <c r="T253" i="2"/>
  <c r="R253" i="2"/>
  <c r="P253" i="2"/>
  <c r="BK253" i="2"/>
  <c r="J253" i="2"/>
  <c r="BE253" i="2"/>
  <c r="BI250" i="2"/>
  <c r="BH250" i="2"/>
  <c r="BG250" i="2"/>
  <c r="BF250" i="2"/>
  <c r="T250" i="2"/>
  <c r="R250" i="2"/>
  <c r="P250" i="2"/>
  <c r="BK250" i="2"/>
  <c r="J250" i="2"/>
  <c r="BE250" i="2"/>
  <c r="BI248" i="2"/>
  <c r="BH248" i="2"/>
  <c r="BG248" i="2"/>
  <c r="BF248" i="2"/>
  <c r="T248" i="2"/>
  <c r="R248" i="2"/>
  <c r="P248" i="2"/>
  <c r="BK248" i="2"/>
  <c r="J248" i="2"/>
  <c r="BE248" i="2"/>
  <c r="BI245" i="2"/>
  <c r="BH245" i="2"/>
  <c r="BG245" i="2"/>
  <c r="BF245" i="2"/>
  <c r="T245" i="2"/>
  <c r="R245" i="2"/>
  <c r="P245" i="2"/>
  <c r="BK245" i="2"/>
  <c r="J245" i="2"/>
  <c r="BE245" i="2"/>
  <c r="BI243" i="2"/>
  <c r="BH243" i="2"/>
  <c r="BG243" i="2"/>
  <c r="BF243" i="2"/>
  <c r="T243" i="2"/>
  <c r="R243" i="2"/>
  <c r="P243" i="2"/>
  <c r="BK243" i="2"/>
  <c r="J243" i="2"/>
  <c r="BE243" i="2"/>
  <c r="BI240" i="2"/>
  <c r="BH240" i="2"/>
  <c r="BG240" i="2"/>
  <c r="BF240" i="2"/>
  <c r="T240" i="2"/>
  <c r="R240" i="2"/>
  <c r="P240" i="2"/>
  <c r="BK240" i="2"/>
  <c r="J240" i="2"/>
  <c r="BE240" i="2"/>
  <c r="BI237" i="2"/>
  <c r="BH237" i="2"/>
  <c r="BG237" i="2"/>
  <c r="BF237" i="2"/>
  <c r="T237" i="2"/>
  <c r="R237" i="2"/>
  <c r="P237" i="2"/>
  <c r="BK237" i="2"/>
  <c r="J237" i="2"/>
  <c r="BE237" i="2"/>
  <c r="BI234" i="2"/>
  <c r="BH234" i="2"/>
  <c r="BG234" i="2"/>
  <c r="BF234" i="2"/>
  <c r="T234" i="2"/>
  <c r="R234" i="2"/>
  <c r="P234" i="2"/>
  <c r="BK234" i="2"/>
  <c r="J234" i="2"/>
  <c r="BE234" i="2"/>
  <c r="BI231" i="2"/>
  <c r="BH231" i="2"/>
  <c r="BG231" i="2"/>
  <c r="BF231" i="2"/>
  <c r="T231" i="2"/>
  <c r="R231" i="2"/>
  <c r="P231" i="2"/>
  <c r="BK231" i="2"/>
  <c r="J231" i="2"/>
  <c r="BE231" i="2"/>
  <c r="BI228" i="2"/>
  <c r="BH228" i="2"/>
  <c r="BG228" i="2"/>
  <c r="BF228" i="2"/>
  <c r="T228" i="2"/>
  <c r="R228" i="2"/>
  <c r="P228" i="2"/>
  <c r="BK228" i="2"/>
  <c r="J228" i="2"/>
  <c r="BE228" i="2"/>
  <c r="BI226" i="2"/>
  <c r="BH226" i="2"/>
  <c r="BG226" i="2"/>
  <c r="BF226" i="2"/>
  <c r="T226" i="2"/>
  <c r="T223" i="2" s="1"/>
  <c r="R226" i="2"/>
  <c r="P226" i="2"/>
  <c r="BK226" i="2"/>
  <c r="J226" i="2"/>
  <c r="BE226" i="2"/>
  <c r="BI224" i="2"/>
  <c r="BH224" i="2"/>
  <c r="BG224" i="2"/>
  <c r="BF224" i="2"/>
  <c r="T224" i="2"/>
  <c r="R224" i="2"/>
  <c r="R223" i="2"/>
  <c r="P224" i="2"/>
  <c r="P223" i="2"/>
  <c r="BK224" i="2"/>
  <c r="BK223" i="2"/>
  <c r="J223" i="2" s="1"/>
  <c r="J62" i="2" s="1"/>
  <c r="J224" i="2"/>
  <c r="BE224" i="2" s="1"/>
  <c r="BI220" i="2"/>
  <c r="BH220" i="2"/>
  <c r="BG220" i="2"/>
  <c r="BF220" i="2"/>
  <c r="T220" i="2"/>
  <c r="R220" i="2"/>
  <c r="P220" i="2"/>
  <c r="BK220" i="2"/>
  <c r="J220" i="2"/>
  <c r="BE220" i="2"/>
  <c r="BI219" i="2"/>
  <c r="BH219" i="2"/>
  <c r="BG219" i="2"/>
  <c r="BF219" i="2"/>
  <c r="T219" i="2"/>
  <c r="R219" i="2"/>
  <c r="P219" i="2"/>
  <c r="BK219" i="2"/>
  <c r="J219" i="2"/>
  <c r="BE219" i="2"/>
  <c r="BI217" i="2"/>
  <c r="BH217" i="2"/>
  <c r="BG217" i="2"/>
  <c r="BF217" i="2"/>
  <c r="T217" i="2"/>
  <c r="R217" i="2"/>
  <c r="P217" i="2"/>
  <c r="BK217" i="2"/>
  <c r="J217" i="2"/>
  <c r="BE217" i="2"/>
  <c r="BI214" i="2"/>
  <c r="BH214" i="2"/>
  <c r="BG214" i="2"/>
  <c r="BF214" i="2"/>
  <c r="T214" i="2"/>
  <c r="R214" i="2"/>
  <c r="P214" i="2"/>
  <c r="BK214" i="2"/>
  <c r="J214" i="2"/>
  <c r="BE214" i="2"/>
  <c r="BI210" i="2"/>
  <c r="BH210" i="2"/>
  <c r="BG210" i="2"/>
  <c r="BF210" i="2"/>
  <c r="T210" i="2"/>
  <c r="T209" i="2"/>
  <c r="R210" i="2"/>
  <c r="R209" i="2"/>
  <c r="P210" i="2"/>
  <c r="P209" i="2"/>
  <c r="BK210" i="2"/>
  <c r="BK209" i="2"/>
  <c r="J209" i="2" s="1"/>
  <c r="J61" i="2" s="1"/>
  <c r="J210" i="2"/>
  <c r="BE210" i="2" s="1"/>
  <c r="BI208" i="2"/>
  <c r="BH208" i="2"/>
  <c r="BG208" i="2"/>
  <c r="BF208" i="2"/>
  <c r="T208" i="2"/>
  <c r="R208" i="2"/>
  <c r="P208" i="2"/>
  <c r="BK208" i="2"/>
  <c r="J208" i="2"/>
  <c r="BE208" i="2"/>
  <c r="BI206" i="2"/>
  <c r="BH206" i="2"/>
  <c r="BG206" i="2"/>
  <c r="BF206" i="2"/>
  <c r="T206" i="2"/>
  <c r="R206" i="2"/>
  <c r="P206" i="2"/>
  <c r="BK206" i="2"/>
  <c r="J206" i="2"/>
  <c r="BE206" i="2"/>
  <c r="BI199" i="2"/>
  <c r="BH199" i="2"/>
  <c r="BG199" i="2"/>
  <c r="BF199" i="2"/>
  <c r="T199" i="2"/>
  <c r="R199" i="2"/>
  <c r="P199" i="2"/>
  <c r="BK199" i="2"/>
  <c r="J199" i="2"/>
  <c r="BE199" i="2"/>
  <c r="BI195" i="2"/>
  <c r="BH195" i="2"/>
  <c r="BG195" i="2"/>
  <c r="BF195" i="2"/>
  <c r="T195" i="2"/>
  <c r="R195" i="2"/>
  <c r="P195" i="2"/>
  <c r="BK195" i="2"/>
  <c r="J195" i="2"/>
  <c r="BE195" i="2"/>
  <c r="BI189" i="2"/>
  <c r="BH189" i="2"/>
  <c r="BG189" i="2"/>
  <c r="BF189" i="2"/>
  <c r="T189" i="2"/>
  <c r="R189" i="2"/>
  <c r="P189" i="2"/>
  <c r="BK189" i="2"/>
  <c r="J189" i="2"/>
  <c r="BE189" i="2"/>
  <c r="BI187" i="2"/>
  <c r="BH187" i="2"/>
  <c r="BG187" i="2"/>
  <c r="BF187" i="2"/>
  <c r="T187" i="2"/>
  <c r="R187" i="2"/>
  <c r="P187" i="2"/>
  <c r="BK187" i="2"/>
  <c r="J187" i="2"/>
  <c r="BE187" i="2"/>
  <c r="BI182" i="2"/>
  <c r="BH182" i="2"/>
  <c r="BG182" i="2"/>
  <c r="BF182" i="2"/>
  <c r="T182" i="2"/>
  <c r="R182" i="2"/>
  <c r="P182" i="2"/>
  <c r="BK182" i="2"/>
  <c r="J182" i="2"/>
  <c r="BE182" i="2"/>
  <c r="BI177" i="2"/>
  <c r="BH177" i="2"/>
  <c r="BG177" i="2"/>
  <c r="BF177" i="2"/>
  <c r="T177" i="2"/>
  <c r="R177" i="2"/>
  <c r="P177" i="2"/>
  <c r="BK177" i="2"/>
  <c r="J177" i="2"/>
  <c r="BE177" i="2"/>
  <c r="BI172" i="2"/>
  <c r="BH172" i="2"/>
  <c r="BG172" i="2"/>
  <c r="BF172" i="2"/>
  <c r="T172" i="2"/>
  <c r="R172" i="2"/>
  <c r="P172" i="2"/>
  <c r="BK172" i="2"/>
  <c r="J172" i="2"/>
  <c r="BE172" i="2"/>
  <c r="BI170" i="2"/>
  <c r="BH170" i="2"/>
  <c r="BG170" i="2"/>
  <c r="BF170" i="2"/>
  <c r="T170" i="2"/>
  <c r="R170" i="2"/>
  <c r="R163" i="2" s="1"/>
  <c r="P170" i="2"/>
  <c r="BK170" i="2"/>
  <c r="J170" i="2"/>
  <c r="BE170" i="2"/>
  <c r="BI167" i="2"/>
  <c r="BH167" i="2"/>
  <c r="BG167" i="2"/>
  <c r="BF167" i="2"/>
  <c r="T167" i="2"/>
  <c r="R167" i="2"/>
  <c r="P167" i="2"/>
  <c r="BK167" i="2"/>
  <c r="BK163" i="2" s="1"/>
  <c r="J163" i="2" s="1"/>
  <c r="J60" i="2" s="1"/>
  <c r="J167" i="2"/>
  <c r="BE167" i="2"/>
  <c r="BI164" i="2"/>
  <c r="BH164" i="2"/>
  <c r="BG164" i="2"/>
  <c r="BF164" i="2"/>
  <c r="T164" i="2"/>
  <c r="T163" i="2"/>
  <c r="R164" i="2"/>
  <c r="P164" i="2"/>
  <c r="P163" i="2"/>
  <c r="BK164" i="2"/>
  <c r="J164" i="2"/>
  <c r="BE164" i="2" s="1"/>
  <c r="BI161" i="2"/>
  <c r="BH161" i="2"/>
  <c r="BG161" i="2"/>
  <c r="BF161" i="2"/>
  <c r="T161" i="2"/>
  <c r="R161" i="2"/>
  <c r="P161" i="2"/>
  <c r="BK161" i="2"/>
  <c r="J161" i="2"/>
  <c r="BE161" i="2"/>
  <c r="BI158" i="2"/>
  <c r="BH158" i="2"/>
  <c r="BG158" i="2"/>
  <c r="BF158" i="2"/>
  <c r="T158" i="2"/>
  <c r="R158" i="2"/>
  <c r="P158" i="2"/>
  <c r="BK158" i="2"/>
  <c r="J158" i="2"/>
  <c r="BE158" i="2"/>
  <c r="BI155" i="2"/>
  <c r="BH155" i="2"/>
  <c r="BG155" i="2"/>
  <c r="BF155" i="2"/>
  <c r="T155" i="2"/>
  <c r="R155" i="2"/>
  <c r="P155" i="2"/>
  <c r="BK155" i="2"/>
  <c r="J155" i="2"/>
  <c r="BE155" i="2"/>
  <c r="BI152" i="2"/>
  <c r="BH152" i="2"/>
  <c r="BG152" i="2"/>
  <c r="BF152" i="2"/>
  <c r="T152" i="2"/>
  <c r="R152" i="2"/>
  <c r="P152" i="2"/>
  <c r="BK152" i="2"/>
  <c r="J152" i="2"/>
  <c r="BE152" i="2"/>
  <c r="BI150" i="2"/>
  <c r="BH150" i="2"/>
  <c r="BG150" i="2"/>
  <c r="BF150" i="2"/>
  <c r="T150" i="2"/>
  <c r="R150" i="2"/>
  <c r="P150" i="2"/>
  <c r="BK150" i="2"/>
  <c r="J150" i="2"/>
  <c r="BE150" i="2"/>
  <c r="BI147" i="2"/>
  <c r="BH147" i="2"/>
  <c r="BG147" i="2"/>
  <c r="BF147" i="2"/>
  <c r="T147" i="2"/>
  <c r="R147" i="2"/>
  <c r="P147" i="2"/>
  <c r="BK147" i="2"/>
  <c r="J147" i="2"/>
  <c r="BE147" i="2"/>
  <c r="BI144" i="2"/>
  <c r="BH144" i="2"/>
  <c r="BG144" i="2"/>
  <c r="BF144" i="2"/>
  <c r="T144" i="2"/>
  <c r="R144" i="2"/>
  <c r="R134" i="2" s="1"/>
  <c r="P144" i="2"/>
  <c r="BK144" i="2"/>
  <c r="J144" i="2"/>
  <c r="BE144" i="2"/>
  <c r="BI140" i="2"/>
  <c r="BH140" i="2"/>
  <c r="BG140" i="2"/>
  <c r="BF140" i="2"/>
  <c r="T140" i="2"/>
  <c r="R140" i="2"/>
  <c r="P140" i="2"/>
  <c r="BK140" i="2"/>
  <c r="BK134" i="2" s="1"/>
  <c r="J134" i="2" s="1"/>
  <c r="J59" i="2" s="1"/>
  <c r="J140" i="2"/>
  <c r="BE140" i="2"/>
  <c r="BI135" i="2"/>
  <c r="BH135" i="2"/>
  <c r="BG135" i="2"/>
  <c r="BF135" i="2"/>
  <c r="T135" i="2"/>
  <c r="T134" i="2"/>
  <c r="R135" i="2"/>
  <c r="P135" i="2"/>
  <c r="P134" i="2"/>
  <c r="BK135" i="2"/>
  <c r="J135" i="2"/>
  <c r="BE135" i="2" s="1"/>
  <c r="BI132" i="2"/>
  <c r="BH132" i="2"/>
  <c r="BG132" i="2"/>
  <c r="BF132" i="2"/>
  <c r="T132" i="2"/>
  <c r="R132" i="2"/>
  <c r="P132" i="2"/>
  <c r="BK132" i="2"/>
  <c r="J132" i="2"/>
  <c r="BE132" i="2"/>
  <c r="BI130" i="2"/>
  <c r="BH130" i="2"/>
  <c r="BG130" i="2"/>
  <c r="BF130" i="2"/>
  <c r="T130" i="2"/>
  <c r="R130" i="2"/>
  <c r="P130" i="2"/>
  <c r="BK130" i="2"/>
  <c r="J130" i="2"/>
  <c r="BE130" i="2"/>
  <c r="BI128" i="2"/>
  <c r="BH128" i="2"/>
  <c r="BG128" i="2"/>
  <c r="BF128" i="2"/>
  <c r="T128" i="2"/>
  <c r="R128" i="2"/>
  <c r="P128" i="2"/>
  <c r="BK128" i="2"/>
  <c r="J128" i="2"/>
  <c r="BE128" i="2"/>
  <c r="BI124" i="2"/>
  <c r="BH124" i="2"/>
  <c r="BG124" i="2"/>
  <c r="BF124" i="2"/>
  <c r="T124" i="2"/>
  <c r="R124" i="2"/>
  <c r="P124" i="2"/>
  <c r="BK124" i="2"/>
  <c r="J124" i="2"/>
  <c r="BE124" i="2"/>
  <c r="BI121" i="2"/>
  <c r="BH121" i="2"/>
  <c r="BG121" i="2"/>
  <c r="BF121" i="2"/>
  <c r="T121" i="2"/>
  <c r="R121" i="2"/>
  <c r="P121" i="2"/>
  <c r="BK121" i="2"/>
  <c r="J121" i="2"/>
  <c r="BE121" i="2"/>
  <c r="BI118" i="2"/>
  <c r="BH118" i="2"/>
  <c r="BG118" i="2"/>
  <c r="BF118" i="2"/>
  <c r="T118" i="2"/>
  <c r="R118" i="2"/>
  <c r="P118" i="2"/>
  <c r="BK118" i="2"/>
  <c r="J118" i="2"/>
  <c r="BE118" i="2"/>
  <c r="BI115" i="2"/>
  <c r="BH115" i="2"/>
  <c r="BG115" i="2"/>
  <c r="BF115" i="2"/>
  <c r="T115" i="2"/>
  <c r="R115" i="2"/>
  <c r="P115" i="2"/>
  <c r="BK115" i="2"/>
  <c r="J115" i="2"/>
  <c r="BE115" i="2"/>
  <c r="BI112" i="2"/>
  <c r="BH112" i="2"/>
  <c r="BG112" i="2"/>
  <c r="BF112" i="2"/>
  <c r="T112" i="2"/>
  <c r="R112" i="2"/>
  <c r="P112" i="2"/>
  <c r="BK112" i="2"/>
  <c r="J112" i="2"/>
  <c r="BE112" i="2"/>
  <c r="BI109" i="2"/>
  <c r="BH109" i="2"/>
  <c r="BG109" i="2"/>
  <c r="BF109" i="2"/>
  <c r="T109" i="2"/>
  <c r="R109" i="2"/>
  <c r="P109" i="2"/>
  <c r="BK109" i="2"/>
  <c r="J109" i="2"/>
  <c r="BE109" i="2"/>
  <c r="BI106" i="2"/>
  <c r="BH106" i="2"/>
  <c r="BG106" i="2"/>
  <c r="BF106" i="2"/>
  <c r="T106" i="2"/>
  <c r="R106" i="2"/>
  <c r="P106" i="2"/>
  <c r="BK106" i="2"/>
  <c r="J106" i="2"/>
  <c r="BE106" i="2"/>
  <c r="BI103" i="2"/>
  <c r="BH103" i="2"/>
  <c r="BG103" i="2"/>
  <c r="BF103" i="2"/>
  <c r="T103" i="2"/>
  <c r="R103" i="2"/>
  <c r="P103" i="2"/>
  <c r="BK103" i="2"/>
  <c r="J103" i="2"/>
  <c r="BE103" i="2"/>
  <c r="BI100" i="2"/>
  <c r="BH100" i="2"/>
  <c r="BG100" i="2"/>
  <c r="BF100" i="2"/>
  <c r="T100" i="2"/>
  <c r="R100" i="2"/>
  <c r="P100" i="2"/>
  <c r="BK100" i="2"/>
  <c r="J100" i="2"/>
  <c r="BE100" i="2"/>
  <c r="BI97" i="2"/>
  <c r="BH97" i="2"/>
  <c r="F33" i="2" s="1"/>
  <c r="BC52" i="1" s="1"/>
  <c r="BG97" i="2"/>
  <c r="BF97" i="2"/>
  <c r="T97" i="2"/>
  <c r="T88" i="2" s="1"/>
  <c r="T87" i="2" s="1"/>
  <c r="T86" i="2" s="1"/>
  <c r="R97" i="2"/>
  <c r="R88" i="2" s="1"/>
  <c r="P97" i="2"/>
  <c r="BK97" i="2"/>
  <c r="J97" i="2"/>
  <c r="BE97" i="2"/>
  <c r="BI94" i="2"/>
  <c r="BH94" i="2"/>
  <c r="BG94" i="2"/>
  <c r="F32" i="2" s="1"/>
  <c r="BB52" i="1" s="1"/>
  <c r="BF94" i="2"/>
  <c r="T94" i="2"/>
  <c r="R94" i="2"/>
  <c r="P94" i="2"/>
  <c r="P88" i="2" s="1"/>
  <c r="P87" i="2" s="1"/>
  <c r="P86" i="2" s="1"/>
  <c r="AU52" i="1" s="1"/>
  <c r="BK94" i="2"/>
  <c r="BK88" i="2" s="1"/>
  <c r="J94" i="2"/>
  <c r="BE94" i="2"/>
  <c r="BI89" i="2"/>
  <c r="F34" i="2"/>
  <c r="BD52" i="1" s="1"/>
  <c r="BH89" i="2"/>
  <c r="BG89" i="2"/>
  <c r="BF89" i="2"/>
  <c r="F31" i="2" s="1"/>
  <c r="BA52" i="1" s="1"/>
  <c r="T89" i="2"/>
  <c r="R89" i="2"/>
  <c r="P89" i="2"/>
  <c r="BK89" i="2"/>
  <c r="J89" i="2"/>
  <c r="BE89" i="2" s="1"/>
  <c r="J82" i="2"/>
  <c r="F82" i="2"/>
  <c r="F80" i="2"/>
  <c r="E78" i="2"/>
  <c r="J51" i="2"/>
  <c r="F51" i="2"/>
  <c r="F49" i="2"/>
  <c r="E47" i="2"/>
  <c r="J18" i="2"/>
  <c r="E18" i="2"/>
  <c r="F83" i="2"/>
  <c r="F52" i="2"/>
  <c r="J17" i="2"/>
  <c r="J12" i="2"/>
  <c r="J80" i="2"/>
  <c r="J49" i="2"/>
  <c r="E7" i="2"/>
  <c r="E76" i="2"/>
  <c r="E45" i="2"/>
  <c r="AS51" i="1"/>
  <c r="AT60" i="1"/>
  <c r="L47" i="1"/>
  <c r="AM46" i="1"/>
  <c r="L46" i="1"/>
  <c r="AM44" i="1"/>
  <c r="L44" i="1"/>
  <c r="L42" i="1"/>
  <c r="L41" i="1"/>
  <c r="J30" i="2" l="1"/>
  <c r="AV52" i="1" s="1"/>
  <c r="AT52" i="1" s="1"/>
  <c r="F30" i="2"/>
  <c r="AZ52" i="1" s="1"/>
  <c r="BD51" i="1"/>
  <c r="W30" i="1" s="1"/>
  <c r="J88" i="2"/>
  <c r="J58" i="2" s="1"/>
  <c r="BK87" i="2"/>
  <c r="R87" i="2"/>
  <c r="R86" i="2" s="1"/>
  <c r="F30" i="3"/>
  <c r="AZ53" i="1" s="1"/>
  <c r="J88" i="3"/>
  <c r="J58" i="3" s="1"/>
  <c r="BK87" i="3"/>
  <c r="BK286" i="2"/>
  <c r="J286" i="2" s="1"/>
  <c r="J65" i="2" s="1"/>
  <c r="J287" i="2"/>
  <c r="J66" i="2" s="1"/>
  <c r="T87" i="3"/>
  <c r="T86" i="3" s="1"/>
  <c r="T92" i="4"/>
  <c r="T91" i="4" s="1"/>
  <c r="J31" i="2"/>
  <c r="AW52" i="1" s="1"/>
  <c r="E76" i="3"/>
  <c r="J30" i="3"/>
  <c r="AV53" i="1" s="1"/>
  <c r="AT53" i="1" s="1"/>
  <c r="R249" i="3"/>
  <c r="R87" i="3" s="1"/>
  <c r="R86" i="3" s="1"/>
  <c r="F34" i="4"/>
  <c r="BD54" i="1" s="1"/>
  <c r="P204" i="4"/>
  <c r="P220" i="4"/>
  <c r="F31" i="5"/>
  <c r="BA55" i="1" s="1"/>
  <c r="BA51" i="1" s="1"/>
  <c r="J31" i="5"/>
  <c r="AW55" i="1" s="1"/>
  <c r="F32" i="4"/>
  <c r="BB54" i="1" s="1"/>
  <c r="BB51" i="1" s="1"/>
  <c r="J93" i="4"/>
  <c r="J58" i="4" s="1"/>
  <c r="BK92" i="4"/>
  <c r="J301" i="4"/>
  <c r="J68" i="4" s="1"/>
  <c r="BK300" i="4"/>
  <c r="J300" i="4" s="1"/>
  <c r="J67" i="4" s="1"/>
  <c r="F30" i="4"/>
  <c r="AZ54" i="1" s="1"/>
  <c r="J30" i="4"/>
  <c r="AV54" i="1" s="1"/>
  <c r="AT54" i="1" s="1"/>
  <c r="P138" i="4"/>
  <c r="P92" i="4" s="1"/>
  <c r="P91" i="4" s="1"/>
  <c r="AU54" i="1" s="1"/>
  <c r="P157" i="4"/>
  <c r="T275" i="4"/>
  <c r="J82" i="5"/>
  <c r="J49" i="5"/>
  <c r="J30" i="5"/>
  <c r="AV55" i="1" s="1"/>
  <c r="AT55" i="1" s="1"/>
  <c r="F30" i="5"/>
  <c r="AZ55" i="1" s="1"/>
  <c r="E78" i="5"/>
  <c r="P90" i="5"/>
  <c r="T90" i="5"/>
  <c r="F32" i="5"/>
  <c r="BB55" i="1" s="1"/>
  <c r="T194" i="5"/>
  <c r="T276" i="5"/>
  <c r="P276" i="5"/>
  <c r="F82" i="6"/>
  <c r="F51" i="6"/>
  <c r="F52" i="5"/>
  <c r="BK90" i="5"/>
  <c r="P194" i="5"/>
  <c r="T343" i="5"/>
  <c r="P343" i="5"/>
  <c r="BK369" i="5"/>
  <c r="J369" i="5" s="1"/>
  <c r="J67" i="5" s="1"/>
  <c r="J83" i="7"/>
  <c r="J58" i="7" s="1"/>
  <c r="BK82" i="7"/>
  <c r="P301" i="4"/>
  <c r="P300" i="4" s="1"/>
  <c r="R90" i="5"/>
  <c r="R89" i="5" s="1"/>
  <c r="R88" i="5" s="1"/>
  <c r="F33" i="5"/>
  <c r="BC55" i="1" s="1"/>
  <c r="BC51" i="1" s="1"/>
  <c r="T238" i="5"/>
  <c r="P238" i="5"/>
  <c r="T299" i="5"/>
  <c r="P299" i="5"/>
  <c r="F30" i="6"/>
  <c r="AZ56" i="1" s="1"/>
  <c r="J30" i="6"/>
  <c r="AV56" i="1" s="1"/>
  <c r="J87" i="6"/>
  <c r="J57" i="6" s="1"/>
  <c r="BK86" i="6"/>
  <c r="J86" i="6" s="1"/>
  <c r="R86" i="6"/>
  <c r="T81" i="8"/>
  <c r="T80" i="8" s="1"/>
  <c r="J30" i="9"/>
  <c r="AV59" i="1" s="1"/>
  <c r="F30" i="9"/>
  <c r="AZ59" i="1" s="1"/>
  <c r="BK81" i="10"/>
  <c r="T81" i="10"/>
  <c r="T80" i="10" s="1"/>
  <c r="F30" i="7"/>
  <c r="AZ57" i="1" s="1"/>
  <c r="J30" i="7"/>
  <c r="AV57" i="1" s="1"/>
  <c r="AT57" i="1" s="1"/>
  <c r="J82" i="9"/>
  <c r="J58" i="9" s="1"/>
  <c r="BK81" i="9"/>
  <c r="R81" i="8"/>
  <c r="R80" i="8" s="1"/>
  <c r="J92" i="8"/>
  <c r="J59" i="8" s="1"/>
  <c r="BK81" i="8"/>
  <c r="R81" i="10"/>
  <c r="R80" i="10" s="1"/>
  <c r="J75" i="7"/>
  <c r="F78" i="7"/>
  <c r="F31" i="7"/>
  <c r="BA57" i="1" s="1"/>
  <c r="E70" i="8"/>
  <c r="J30" i="8"/>
  <c r="AV58" i="1" s="1"/>
  <c r="AT58" i="1" s="1"/>
  <c r="J31" i="9"/>
  <c r="AW59" i="1" s="1"/>
  <c r="F30" i="10"/>
  <c r="AZ60" i="1" s="1"/>
  <c r="J82" i="10"/>
  <c r="J58" i="10" s="1"/>
  <c r="J31" i="6"/>
  <c r="AW56" i="1" s="1"/>
  <c r="AX51" i="1" l="1"/>
  <c r="W28" i="1"/>
  <c r="W27" i="1"/>
  <c r="AW51" i="1"/>
  <c r="AK27" i="1" s="1"/>
  <c r="AY51" i="1"/>
  <c r="W29" i="1"/>
  <c r="J81" i="9"/>
  <c r="J57" i="9" s="1"/>
  <c r="BK80" i="9"/>
  <c r="J80" i="9" s="1"/>
  <c r="AT56" i="1"/>
  <c r="P89" i="5"/>
  <c r="P88" i="5" s="1"/>
  <c r="AU55" i="1" s="1"/>
  <c r="AU51" i="1" s="1"/>
  <c r="J92" i="4"/>
  <c r="J57" i="4" s="1"/>
  <c r="BK91" i="4"/>
  <c r="J91" i="4" s="1"/>
  <c r="BK86" i="3"/>
  <c r="J86" i="3" s="1"/>
  <c r="J87" i="3"/>
  <c r="J57" i="3" s="1"/>
  <c r="BK80" i="8"/>
  <c r="J80" i="8" s="1"/>
  <c r="J81" i="8"/>
  <c r="J57" i="8" s="1"/>
  <c r="J81" i="10"/>
  <c r="J57" i="10" s="1"/>
  <c r="BK80" i="10"/>
  <c r="J80" i="10" s="1"/>
  <c r="J82" i="7"/>
  <c r="J57" i="7" s="1"/>
  <c r="BK81" i="7"/>
  <c r="J81" i="7" s="1"/>
  <c r="J27" i="6"/>
  <c r="J56" i="6"/>
  <c r="AZ51" i="1"/>
  <c r="AT59" i="1"/>
  <c r="J90" i="5"/>
  <c r="J58" i="5" s="1"/>
  <c r="BK89" i="5"/>
  <c r="T89" i="5"/>
  <c r="T88" i="5" s="1"/>
  <c r="BK86" i="2"/>
  <c r="J86" i="2" s="1"/>
  <c r="J87" i="2"/>
  <c r="J57" i="2" s="1"/>
  <c r="J36" i="6" l="1"/>
  <c r="AG56" i="1"/>
  <c r="AN56" i="1" s="1"/>
  <c r="J56" i="3"/>
  <c r="J27" i="3"/>
  <c r="J56" i="2"/>
  <c r="J27" i="2"/>
  <c r="J56" i="7"/>
  <c r="J27" i="7"/>
  <c r="J56" i="4"/>
  <c r="J27" i="4"/>
  <c r="J27" i="9"/>
  <c r="J56" i="9"/>
  <c r="W26" i="1"/>
  <c r="AV51" i="1"/>
  <c r="J56" i="8"/>
  <c r="J27" i="8"/>
  <c r="J89" i="5"/>
  <c r="J57" i="5" s="1"/>
  <c r="BK88" i="5"/>
  <c r="J88" i="5" s="1"/>
  <c r="J56" i="10"/>
  <c r="J27" i="10"/>
  <c r="AG59" i="1" l="1"/>
  <c r="AN59" i="1" s="1"/>
  <c r="J36" i="9"/>
  <c r="J27" i="5"/>
  <c r="J56" i="5"/>
  <c r="AT51" i="1"/>
  <c r="AK26" i="1"/>
  <c r="J36" i="4"/>
  <c r="AG54" i="1"/>
  <c r="AN54" i="1" s="1"/>
  <c r="AG60" i="1"/>
  <c r="AN60" i="1" s="1"/>
  <c r="J36" i="10"/>
  <c r="AG58" i="1"/>
  <c r="AN58" i="1" s="1"/>
  <c r="J36" i="8"/>
  <c r="J36" i="7"/>
  <c r="AG57" i="1"/>
  <c r="AN57" i="1" s="1"/>
  <c r="AG53" i="1"/>
  <c r="AN53" i="1" s="1"/>
  <c r="J36" i="3"/>
  <c r="J36" i="2"/>
  <c r="AG52" i="1"/>
  <c r="AG55" i="1" l="1"/>
  <c r="AN55" i="1" s="1"/>
  <c r="J36" i="5"/>
  <c r="AN52" i="1"/>
  <c r="AG51" i="1"/>
  <c r="AN51" i="1" l="1"/>
  <c r="AK23" i="1"/>
  <c r="AK32" i="1" s="1"/>
</calcChain>
</file>

<file path=xl/sharedStrings.xml><?xml version="1.0" encoding="utf-8"?>
<sst xmlns="http://schemas.openxmlformats.org/spreadsheetml/2006/main" count="14279" uniqueCount="1911">
  <si>
    <t>Export VZ</t>
  </si>
  <si>
    <t>List obsahuje:</t>
  </si>
  <si>
    <t>1) Rekapitulace stavby</t>
  </si>
  <si>
    <t>2) Rekapitulace objektů stavby a soupisů prací</t>
  </si>
  <si>
    <t>3.0</t>
  </si>
  <si>
    <t>ZAMOK</t>
  </si>
  <si>
    <t>False</t>
  </si>
  <si>
    <t>{8279beaf-b670-4b1a-80f1-ef05c19c153d}</t>
  </si>
  <si>
    <t>0,01</t>
  </si>
  <si>
    <t>21</t>
  </si>
  <si>
    <t>15</t>
  </si>
  <si>
    <t>REKAPITULACE STAVBY</t>
  </si>
  <si>
    <t>v ---  níže se nacházejí doplnkové a pomocné údaje k sestavám  --- v</t>
  </si>
  <si>
    <t>Návod na vyplnění</t>
  </si>
  <si>
    <t>0,001</t>
  </si>
  <si>
    <t>Kód:</t>
  </si>
  <si>
    <t>17_175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</si>
  <si>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</si>
  <si>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</si>
  <si>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Opravy opěrných zdí</t>
  </si>
  <si>
    <t>KSO:</t>
  </si>
  <si>
    <t>815 4</t>
  </si>
  <si>
    <t>CC-CZ:</t>
  </si>
  <si>
    <t/>
  </si>
  <si>
    <t>Místo:</t>
  </si>
  <si>
    <t xml:space="preserve">Ústí nad Labem </t>
  </si>
  <si>
    <t>Datum:</t>
  </si>
  <si>
    <t>13. 4. 2018</t>
  </si>
  <si>
    <t>Zadavatel:</t>
  </si>
  <si>
    <t>IČ:</t>
  </si>
  <si>
    <t>Statutární město Ústí nad Labem</t>
  </si>
  <si>
    <t>DIČ:</t>
  </si>
  <si>
    <t>Uchazeč:</t>
  </si>
  <si>
    <t>Vyplň údaj</t>
  </si>
  <si>
    <t>Projektant:</t>
  </si>
  <si>
    <t>AZ Consult spol. s 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</si>
  <si>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</si>
  <si>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</si>
  <si>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</si>
  <si>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</si>
  <si>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</si>
  <si>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</si>
  <si>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</si>
  <si>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</si>
  <si>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</si>
  <si>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</si>
  <si>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</si>
  <si>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</si>
  <si>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</si>
  <si>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</si>
  <si>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</si>
  <si>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</si>
  <si>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</si>
  <si>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</si>
  <si>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</si>
  <si>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</si>
  <si>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</si>
  <si>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</si>
  <si>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</si>
  <si>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</si>
  <si>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</si>
  <si>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</si>
  <si>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</si>
  <si>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</si>
  <si>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</si>
  <si>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</si>
  <si>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</si>
  <si>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</si>
  <si>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</si>
  <si>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</si>
  <si>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</si>
  <si>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</si>
  <si>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</si>
  <si>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</si>
  <si>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</si>
  <si>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</si>
  <si>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</si>
  <si>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</si>
  <si>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</si>
  <si>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V Třešňové aleji</t>
  </si>
  <si>
    <t>STA</t>
  </si>
  <si>
    <t>1</t>
  </si>
  <si>
    <t>{a746c80e-a13d-4296-be35-ab79b16061ab}</t>
  </si>
  <si>
    <t>2</t>
  </si>
  <si>
    <t>SO 02</t>
  </si>
  <si>
    <t>Jeseninova</t>
  </si>
  <si>
    <t>{6a140711-6850-41e6-a68b-d9c95fa5bd76}</t>
  </si>
  <si>
    <t>SO 03</t>
  </si>
  <si>
    <t>Ke Hradu</t>
  </si>
  <si>
    <t>{1a36a64f-6813-4b56-8d69-acb52c6700d7}</t>
  </si>
  <si>
    <t>SO 04</t>
  </si>
  <si>
    <t>ul. Žitná</t>
  </si>
  <si>
    <t>{2f3a0c1e-1774-45be-91b2-ff43c265558b}</t>
  </si>
  <si>
    <t>SO 04.1</t>
  </si>
  <si>
    <t>Přeložka plynovodu</t>
  </si>
  <si>
    <t>{2fa9ed3e-1f3f-409c-8902-398e439482c1}</t>
  </si>
  <si>
    <t>VON 01</t>
  </si>
  <si>
    <t>Vedejší a ostatní náklady pro SO 01</t>
  </si>
  <si>
    <t>VON</t>
  </si>
  <si>
    <t>{11b96a32-d1f6-4849-9a42-3ed67dcd2c08}</t>
  </si>
  <si>
    <t>VON 02</t>
  </si>
  <si>
    <t>Vedejší a ostatní náklady pro SO 02</t>
  </si>
  <si>
    <t>{5205904e-7720-4038-a2d0-bc5a576262cc}</t>
  </si>
  <si>
    <t>VON 03</t>
  </si>
  <si>
    <t>Vedejší a ostatní náklady pro SO 03</t>
  </si>
  <si>
    <t>{df2fbb62-1308-4bcf-a436-7fcb5a8b881f}</t>
  </si>
  <si>
    <t>VON 04</t>
  </si>
  <si>
    <t>Vedejší a ostatní náklady pro SO 04</t>
  </si>
  <si>
    <t>{3490161d-d8a9-40b0-a01c-4089ec7f020a}</t>
  </si>
  <si>
    <t>1) Krycí list soupisu</t>
  </si>
  <si>
    <t>2) Rekapitulace</t>
  </si>
  <si>
    <t>3) Soupis prací</t>
  </si>
  <si>
    <t>Zpět na list:</t>
  </si>
  <si>
    <t>Rekapitulace stavby</t>
  </si>
  <si>
    <t>KRYCÍ LIST SOUPISU</t>
  </si>
  <si>
    <t>Objekt:</t>
  </si>
  <si>
    <t>SO 01 - V Třešňové aleji</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</si>
  <si>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</si>
  <si>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</si>
  <si>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</si>
  <si>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</si>
  <si>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</si>
  <si>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</si>
  <si>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</si>
  <si>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</si>
  <si>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</si>
  <si>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</si>
  <si>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9 - Ostatní konstrukce a práce-bourání</t>
  </si>
  <si>
    <t xml:space="preserve">    997 - Přesun sutě</t>
  </si>
  <si>
    <t xml:space="preserve">    998 - Přesun hmot</t>
  </si>
  <si>
    <t>PSV - Práce a dodávky PSV</t>
  </si>
  <si>
    <t xml:space="preserve">    711 - Izolace proti vodě, vlhkosti a plynům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</si>
  <si>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</si>
  <si>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</si>
  <si>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</si>
  <si>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</si>
  <si>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</si>
  <si>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</si>
  <si>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</si>
  <si>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</si>
  <si>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</si>
  <si>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</si>
  <si>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</si>
  <si>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</si>
  <si>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</si>
  <si>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</si>
  <si>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</si>
  <si>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</si>
  <si>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</si>
  <si>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</si>
  <si>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</si>
  <si>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113107122</t>
  </si>
  <si>
    <t>Odstranění podkladů nebo krytů ručně s přemístěním hmot na skládku na vzdálenost do 3 m nebo s naložením na dopravní prostředek z kameniva hrubého drceného, o tl. vrstvy přes 100 do 200 mm</t>
  </si>
  <si>
    <t>m2</t>
  </si>
  <si>
    <t>CS ÚRS 2018 01</t>
  </si>
  <si>
    <t>4</t>
  </si>
  <si>
    <t>-885648392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</si>
  <si>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</si>
  <si>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</si>
  <si>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</si>
  <si>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9,57*1,1 "ŠD A tl. 150 mm</t>
  </si>
  <si>
    <t>9,57*0,54 "ŠD B tl. 150 mm</t>
  </si>
  <si>
    <t>Součet</t>
  </si>
  <si>
    <t>113107442R</t>
  </si>
  <si>
    <t>Odstranění podkladů nebo krytů s přemístěním hmot na skládku ve vzdálenosti do 3 m nebo s naložením na dopravní prostředek strojně plochy jednotlivě do 15 m2 živičných, o tl. vrstvy přes 50 do 100 mm</t>
  </si>
  <si>
    <t>-366037619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</si>
  <si>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</si>
  <si>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9,57*1,78 "ACP 16</t>
  </si>
  <si>
    <t>3</t>
  </si>
  <si>
    <t>113154112</t>
  </si>
  <si>
    <t>Frézování živičného podkladu nebo krytu s naložením na dopravní prostředek plochy do 500 m2 bez překážek v trase pruhu šířky do 0,5 m, tloušťky vrstvy 40 mm</t>
  </si>
  <si>
    <t>1669436488</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</si>
  <si>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</si>
  <si>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9,57*2,0 "ACO 11</t>
  </si>
  <si>
    <t>132301201</t>
  </si>
  <si>
    <t>Hloubení zapažených i nezapažených rýh šířky přes 600 do 2 000 mm s urovnáním dna do předepsaného profilu a spádu v hornině tř. 4 do 100 m3</t>
  </si>
  <si>
    <t>m3</t>
  </si>
  <si>
    <t>1858671548</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</si>
  <si>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</si>
  <si>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5,78 "výkop pro základ</t>
  </si>
  <si>
    <t>5</t>
  </si>
  <si>
    <t>132301209</t>
  </si>
  <si>
    <t>Hloubení zapažených i nezapažených rýh šířky přes 600 do 2 000 mm s urovnáním dna do předepsaného profilu a spádu v hornině tř. 4 Příplatek k cenám za lepivost horniny tř. 4</t>
  </si>
  <si>
    <t>1446963851</t>
  </si>
  <si>
    <t>5,78*0,2</t>
  </si>
  <si>
    <t>6</t>
  </si>
  <si>
    <t>132301401R</t>
  </si>
  <si>
    <t>Hloubená vykopávka za záporami ručně s přehozením výkopku na vzdálenost 3 m nebo s naložením na ruční dopravní prostředek v hornině tř. 4</t>
  </si>
  <si>
    <t>-2075957242</t>
  </si>
  <si>
    <t xml:space="preserve">Poznámka k souboru cen:_x000D_
1. V ceně nejsou započteny náklady na podchycení základového zdiva. </t>
  </si>
  <si>
    <t>0,3 "drážka v zemině za záporami pro odvodnění zdi</t>
  </si>
  <si>
    <t>7</t>
  </si>
  <si>
    <t>151711111</t>
  </si>
  <si>
    <t>Osazení ocelových zápor pro pažení hloubených vykopávek do předem provedených vrtů se zabetonováním spodního konce, s příp. nutným obsypem zápory pískem délky od 0 do 8 m</t>
  </si>
  <si>
    <t>m</t>
  </si>
  <si>
    <t>763643421</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</si>
  <si>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</si>
  <si>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8*4</t>
  </si>
  <si>
    <t>8</t>
  </si>
  <si>
    <t>M</t>
  </si>
  <si>
    <t>13010974</t>
  </si>
  <si>
    <t>ocel profilová HE-B 140 jakost 11 375</t>
  </si>
  <si>
    <t>t</t>
  </si>
  <si>
    <t>1590183776</t>
  </si>
  <si>
    <t>P</t>
  </si>
  <si>
    <t>Poznámka k položce:
Hmotnost: 20,90 kg/m</t>
  </si>
  <si>
    <t>8*4*14,3*1,1/1000</t>
  </si>
  <si>
    <t>9</t>
  </si>
  <si>
    <t>13021012</t>
  </si>
  <si>
    <t>tyč ocelová žebírková jakost BSt 500S výztuž do betonu D 10mm</t>
  </si>
  <si>
    <t>-710052747</t>
  </si>
  <si>
    <t>centrační vložky navařené na zápory - R10 - 3 ks/etáž</t>
  </si>
  <si>
    <t xml:space="preserve">3*3*8*0,2*0,617/1000 </t>
  </si>
  <si>
    <t>10</t>
  </si>
  <si>
    <t>151721111</t>
  </si>
  <si>
    <t>Pažení do ocelových zápor bez ohledu na druh pažin, s odstraněním pažení, hloubky výkopu do 4 m</t>
  </si>
  <si>
    <t>-2057205297</t>
  </si>
  <si>
    <t xml:space="preserve">Poznámka k souboru cen:_x000D_
1. V cenách nejsou započteny náklady na: a) zápory ocelové, které se oceňují cenami souboru cen 151 71-11 Osazení ocelových zápor pro pažení hloubených vykopávek. b) převázky ocelové, které se oceňují cenou 151 71-2111 Převázka ocelová pro ukotvení záporového pažení, c) vrchní kotvení zápor, které se oceňuje cenami souboru cen 151 71-31 Vrchní kotvení zápor na povrch výkopové jámy. </t>
  </si>
  <si>
    <t xml:space="preserve">15,0 "fošny tl. 50 mm </t>
  </si>
  <si>
    <t>11</t>
  </si>
  <si>
    <t>162501102</t>
  </si>
  <si>
    <t>Vodorovné přemístění výkopku nebo sypaniny po suchu na obvyklém dopravním prostředku, bez naložení výkopku, avšak se složením bez rozhrnutí z horniny tř. 1 až 4 na vzdálenost přes 2 500 do 3 000 m</t>
  </si>
  <si>
    <t>-1163604207</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</si>
  <si>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</si>
  <si>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5,78*2 "výkopek na mezideponii a zpět</t>
  </si>
  <si>
    <t>12</t>
  </si>
  <si>
    <t>174101101</t>
  </si>
  <si>
    <t>Zásyp sypaninou z jakékoliv horniny s uložením výkopku ve vrstvách se zhutněním jam, šachet, rýh nebo kolem objektů v těchto vykopávkách</t>
  </si>
  <si>
    <t>-621551628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</si>
  <si>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</si>
  <si>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před lícem zdi</t>
  </si>
  <si>
    <t>5,78 "zásyp místním materiálem</t>
  </si>
  <si>
    <t>13</t>
  </si>
  <si>
    <t>181301102</t>
  </si>
  <si>
    <t>Rozprostření a urovnání ornice v rovině nebo ve svahu sklonu do 1:5 při souvislé ploše do 500 m2, tl. vrstvy přes 100 do 150 mm</t>
  </si>
  <si>
    <t>-774397258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</si>
  <si>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</si>
  <si>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14</t>
  </si>
  <si>
    <t>181411131</t>
  </si>
  <si>
    <t>Založení trávníku na půdě předem připravené plochy do 1000 m2 výsevem včetně utažení parkového v rovině nebo na svahu do 1:5</t>
  </si>
  <si>
    <t>1185375286</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</si>
  <si>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</si>
  <si>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</si>
  <si>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</si>
  <si>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kg</t>
  </si>
  <si>
    <t>2106450257</t>
  </si>
  <si>
    <t>11,36*0,015 'Přepočtené koeficientem množství</t>
  </si>
  <si>
    <t>Zakládání</t>
  </si>
  <si>
    <t>16</t>
  </si>
  <si>
    <t>211971121</t>
  </si>
  <si>
    <t>Zřízení opláštění výplně z geotextilie odvodňovacích žeber nebo trativodů v rýze nebo zářezu se stěnami svislými nebo šikmými o sklonu přes 1:2 při rozvinuté šířce opláštění do 2,5 m</t>
  </si>
  <si>
    <t>992094757</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</si>
  <si>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</si>
  <si>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7,57*0,3 "hydroizol. folie za rubem zdi</t>
  </si>
  <si>
    <t>3,14*0,1*6 "geotextilie za rubem zdi</t>
  </si>
  <si>
    <t>17</t>
  </si>
  <si>
    <t>283220201</t>
  </si>
  <si>
    <t>hydroizolační folie HDPE (např. GSE HD)</t>
  </si>
  <si>
    <t>32</t>
  </si>
  <si>
    <t>-287317257</t>
  </si>
  <si>
    <t>stykování přesahem 0,5 m</t>
  </si>
  <si>
    <t>7,57*0,3*1,1</t>
  </si>
  <si>
    <t>2,498*1,1 'Přepočtené koeficientem množství</t>
  </si>
  <si>
    <t>18</t>
  </si>
  <si>
    <t>693112561</t>
  </si>
  <si>
    <t>geotextilie separační 200 g/m2</t>
  </si>
  <si>
    <t>682067240</t>
  </si>
  <si>
    <t>3,14*0,1*6*1,2</t>
  </si>
  <si>
    <t>2,261*1,05 'Přepočtené koeficientem množství</t>
  </si>
  <si>
    <t>19</t>
  </si>
  <si>
    <t>212755214</t>
  </si>
  <si>
    <t>Trativody bez lože z drenážních trubek plastových flexibilních D 100 mm</t>
  </si>
  <si>
    <t>97993189</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</si>
  <si>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</si>
  <si>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6,0 "odvodnění rubu zdi</t>
  </si>
  <si>
    <t>20</t>
  </si>
  <si>
    <t>212792311R</t>
  </si>
  <si>
    <t>Odvodnění - prostup zdi plastové potrubí HDPE DN 100, vč. T-kusu</t>
  </si>
  <si>
    <t>-1967969294</t>
  </si>
  <si>
    <t>1*4</t>
  </si>
  <si>
    <t>212972112</t>
  </si>
  <si>
    <t>Opláštění drenážních trub filtrační textilií DN 100</t>
  </si>
  <si>
    <t>1018238765</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</si>
  <si>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</si>
  <si>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22</t>
  </si>
  <si>
    <t>224511114</t>
  </si>
  <si>
    <t>Maloprofilové vrty průběžným sacím vrtáním průměru přes 195 do 245 mm do úklonu 45° v hl 0 až 25 m v hornině tř. III a IV</t>
  </si>
  <si>
    <t>-1948689271</t>
  </si>
  <si>
    <t>"pro záporové pažení</t>
  </si>
  <si>
    <t>8*4+2,5</t>
  </si>
  <si>
    <t>23</t>
  </si>
  <si>
    <t>281604111</t>
  </si>
  <si>
    <t>Injektování aktivovanými směsmi vzestupné, tlakem do 0,60 MPa</t>
  </si>
  <si>
    <t>hod</t>
  </si>
  <si>
    <t>-673373894</t>
  </si>
  <si>
    <t xml:space="preserve">Poznámka k souboru cen:_x000D_
1. Ceny jsou určeny pro injektování a) s obturátorem i bez obturátoru, b) injekční stanicí s automatickou registrací parametrů. 2. Ceny nelze použít pro injektování: a) neaktivovanými směsmi jednoduchým obturátorem; toto injektování se oceňuje cenami souboru cen 28. 60-11 Injektování, b) mikropilot a kotev; toto injektování se oceňuje cenami souboru cen 28. 60-21 Injektování povrchové s dvojitým obturátorem mikropilot nebo kotev, c) vysokotlaké s dvojitým obturátorem; toto injektování se oceňuje cenami souboru cen 282 60-31 Injektování vysokotlaké s dvojitým obturátorem, d) organickými pryskyřicemi neředitelnými vodou; toto injektování se oceňuje cenami souboru cen 282 60-51 Injektování povrchové vysokotlaké pryskyřicemi vodou, e) živicemi za tepla; toto injektování se oceňuje individuálně, f) tryskové; tato injektáž se oceňuje cenami souboru cen 282 60-21 Trysková injektáž. 3. Rozhodující pro volbu ceny podle výšky tlaku je maximální tlak na jednom vrtu. </t>
  </si>
  <si>
    <t>8,0 "zalití zápor aktivovanou cement. směsí</t>
  </si>
  <si>
    <t>24</t>
  </si>
  <si>
    <t>58521130</t>
  </si>
  <si>
    <t>cement portlandský 42,5 MPa, pro nízké teploty</t>
  </si>
  <si>
    <t>-1218792092</t>
  </si>
  <si>
    <t>PI*0,11*0,11*8*2,2*3,3/2,3*1,6</t>
  </si>
  <si>
    <t>Svislé a kompletní konstrukce</t>
  </si>
  <si>
    <t>25</t>
  </si>
  <si>
    <t>317321018</t>
  </si>
  <si>
    <t>Římsy opěrných zdí a valů z betonu železového tř. C 30/37</t>
  </si>
  <si>
    <t>-33690951</t>
  </si>
  <si>
    <t xml:space="preserve">Poznámka k souboru cen:_x000D_
1. Ceny lze použít i pro římsy ze železového betonu prováděné technologicky současně s betonáží zdí. 2. Množství v m3 se určí jako součin výšky římsy, šířky opěrné zdi v hlavě včetně vyložení římsy a délky prováděné římsy a délky prováděné římsy. </t>
  </si>
  <si>
    <t>7,57*0,1</t>
  </si>
  <si>
    <t>26</t>
  </si>
  <si>
    <t>317353111</t>
  </si>
  <si>
    <t>Bednění říms opěrných zdí a valů jakéhokoliv tvaru přímých, zalomených nebo jinak zakřivených zřízení</t>
  </si>
  <si>
    <t>-1628349778</t>
  </si>
  <si>
    <t xml:space="preserve">Poznámka k souboru cen:_x000D_
1. V cenách nejsou započteny náklady na podpěrné konstrukce pod bedněním říms. Tyto práce se oceňují příslušnými cenami katalogu 800-3 Lešení. </t>
  </si>
  <si>
    <t>7,57*0,6+2*0,1</t>
  </si>
  <si>
    <t>27</t>
  </si>
  <si>
    <t>317353112</t>
  </si>
  <si>
    <t>Bednění říms opěrných zdí a valů jakéhokoliv tvaru přímých, zalomených nebo jinak zakřivených odstranění</t>
  </si>
  <si>
    <t>659895374</t>
  </si>
  <si>
    <t>28</t>
  </si>
  <si>
    <t>317361016</t>
  </si>
  <si>
    <t>Výztuž říms opěrných zdí a valů z oceli 10 505 (R) nebo BSt 500</t>
  </si>
  <si>
    <t>-2119523618</t>
  </si>
  <si>
    <t>viz výkres D.1.6</t>
  </si>
  <si>
    <t>7,6/0,15*1,025*0,395*1,1/1000 "R8 - dl. 1025 mm</t>
  </si>
  <si>
    <t>7,5*10*0,89*1,1/1000 "R12 - dl. 7500 mm</t>
  </si>
  <si>
    <t>29</t>
  </si>
  <si>
    <t>327324128R</t>
  </si>
  <si>
    <t>Opěrné zdi a valy z betonu železového odolný proti agresivnímu prostředí tř. C 30/37 XF4</t>
  </si>
  <si>
    <t>-319942555</t>
  </si>
  <si>
    <t xml:space="preserve">Poznámka k souboru cen:_x000D_
1. Ceny jsou určeny pro jakoukoliv tloušťku zdí. </t>
  </si>
  <si>
    <t>6,11 "dřík</t>
  </si>
  <si>
    <t>7,57*0,46 "základ</t>
  </si>
  <si>
    <t>30</t>
  </si>
  <si>
    <t>327351211</t>
  </si>
  <si>
    <t>Bednění opěrných zdí a valů svislých i skloněných, výšky do 20 m zřízení</t>
  </si>
  <si>
    <t>-349248333</t>
  </si>
  <si>
    <t xml:space="preserve">Poznámka k souboru cen:_x000D_
1. Bednění zdí a valů výšky přes 20 m se oceňuje podle ustanovení úvodního katalogu. 2. Ceny lze použít i pro bednění základů z betonu prostého nebo železového. </t>
  </si>
  <si>
    <t>7,57*0,5 "základ - jednostranné bednění</t>
  </si>
  <si>
    <t>7,57*(1,62+0,25) "dřík</t>
  </si>
  <si>
    <t>31</t>
  </si>
  <si>
    <t>327351221</t>
  </si>
  <si>
    <t>Bednění opěrných zdí a valů svislých i skloněných, výšky do 20 m odstranění</t>
  </si>
  <si>
    <t>-612191054</t>
  </si>
  <si>
    <t>327361006</t>
  </si>
  <si>
    <t>Výztuž opěrných zdí a valů průměru do 12 mm, z oceli 10 505 (R) nebo BSt 500</t>
  </si>
  <si>
    <t>1961645233</t>
  </si>
  <si>
    <t xml:space="preserve">Poznámka k souboru cen:_x000D_
1. Ceny lze použít i pro případné výztuže základů opěrných zdí a valů. </t>
  </si>
  <si>
    <t>7,6/0,2*0,6*0,89*1,1/1000 "R12 provázání základu a dříku</t>
  </si>
  <si>
    <t xml:space="preserve">(1,48*7,57)*4*0,7*0,23*1,1/1000 "R6 </t>
  </si>
  <si>
    <t>33</t>
  </si>
  <si>
    <t>327361016</t>
  </si>
  <si>
    <t>Výztuž opěrných zdí a valů průměru přes 12 mm, z oceli 10 505 (R) nebo BSt 500</t>
  </si>
  <si>
    <t>1021424914</t>
  </si>
  <si>
    <t>7,6/0,2*0,89*1,58*1,1/1000 "R16 provázání dříku s římsou</t>
  </si>
  <si>
    <t>34</t>
  </si>
  <si>
    <t>327361040</t>
  </si>
  <si>
    <t>Výztuž opěrných zdí a valů ze sítí svařovaných</t>
  </si>
  <si>
    <t>-1507359541</t>
  </si>
  <si>
    <t>dřík+základ Kari 8/100</t>
  </si>
  <si>
    <t>7,57*1,62*2*7,67*1,1/1000 "dřík</t>
  </si>
  <si>
    <t>7,57*2,67*7,67*1,1/1000 "základ</t>
  </si>
  <si>
    <t>35</t>
  </si>
  <si>
    <t>33817111R</t>
  </si>
  <si>
    <t>Osazování sloupků a vzpěr plotových ocelových trubkových nebo profilovaných výšky do 2,00 m na patní plech</t>
  </si>
  <si>
    <t>kus</t>
  </si>
  <si>
    <t>2033770368</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</si>
  <si>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</si>
  <si>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36</t>
  </si>
  <si>
    <t>5534225R</t>
  </si>
  <si>
    <t>sloupek plotový průběžný Pz a komaxitové 1500/80x3,0 mm</t>
  </si>
  <si>
    <t>2097156160</t>
  </si>
  <si>
    <t>Komunikace pozemní</t>
  </si>
  <si>
    <t>37</t>
  </si>
  <si>
    <t>564851111</t>
  </si>
  <si>
    <t>Podklad ze štěrkodrti ŠD s rozprostřením a zhutněním, po zhutnění tl. 150 mm</t>
  </si>
  <si>
    <t>1545375426</t>
  </si>
  <si>
    <t>7,57*1,1 "ŠD A</t>
  </si>
  <si>
    <t>7,57*0,54 "ŠD B</t>
  </si>
  <si>
    <t>38</t>
  </si>
  <si>
    <t>565145111</t>
  </si>
  <si>
    <t>Asfaltový beton vrstva podkladní ACP 16 (obalované kamenivo střednězrnné - OKS) s rozprostřením a zhutněním v pruhu šířky do 3 m, po zhutnění tl. 60 mm</t>
  </si>
  <si>
    <t>-908124803</t>
  </si>
  <si>
    <t xml:space="preserve">Poznámka k souboru cen:_x000D_
1. ČSN EN 13108-1 připouští pro ACP 16 pouze tl. 50 až 80 mm. </t>
  </si>
  <si>
    <t>7,57*1,78</t>
  </si>
  <si>
    <t>39</t>
  </si>
  <si>
    <t>573111112</t>
  </si>
  <si>
    <t>Postřik infiltrační PI z asfaltu silničního s posypem kamenivem, v množství 1,00 kg/m2</t>
  </si>
  <si>
    <t>1850278764</t>
  </si>
  <si>
    <t>7,57*1,78 "0,8 kg/m2</t>
  </si>
  <si>
    <t>40</t>
  </si>
  <si>
    <t>573231106</t>
  </si>
  <si>
    <t>Postřik spojovací PS bez posypu kamenivem ze silniční emulze, v množství 0,30 kg/m2</t>
  </si>
  <si>
    <t>-2044493002</t>
  </si>
  <si>
    <t>41</t>
  </si>
  <si>
    <t>577134211</t>
  </si>
  <si>
    <t>Asfaltový beton vrstva obrusná ACO 11 (ABS) s rozprostřením a se zhutněním z nemodifikovaného asfaltu v pruhu šířky do 3 m tř. II, po zhutnění tl. 40 mm</t>
  </si>
  <si>
    <t>-1238056713</t>
  </si>
  <si>
    <t xml:space="preserve">Poznámka k souboru cen:_x000D_
1. ČSN EN 13108-1 připouští pro ACO 11 pouze tl. 35 až 50 mm. </t>
  </si>
  <si>
    <t>7,57*2,0</t>
  </si>
  <si>
    <t>Ostatní konstrukce a práce-bourání</t>
  </si>
  <si>
    <t>42</t>
  </si>
  <si>
    <t>278383112R</t>
  </si>
  <si>
    <t>Zálivka pod kotevní desky s bedněním a odbedněním, s úpravou povrchu z expanzní cementové zálivkové hmoty půdorysná plocha základu do 1 m2, tloušťka vrstvy 25 mm</t>
  </si>
  <si>
    <t>135117556</t>
  </si>
  <si>
    <t>4*0,2*0,2 "pod patní plech plot. sloupků</t>
  </si>
  <si>
    <t>43</t>
  </si>
  <si>
    <t>9111221R</t>
  </si>
  <si>
    <t>Výroba dílů ocelových do 50 kg - ocel. patky plotových sloupků vč. svařování</t>
  </si>
  <si>
    <t>1265716412</t>
  </si>
  <si>
    <t xml:space="preserve">Poznámka k souboru cen:_x000D_
1. V cenách výroby 911 12-21 nejsou započteny náklady na dodávku materiálu pro výrobu dílů zábradlí; tyto náklady se oceňují jako specifikace u cen montáže. 2. V cenách montáže 911 12-22 jsou započteny i náklady na spojení dílů, jejich vyrovnání a upevnění k nosné konstrukci včetně spojovacího a kotevního materiálu. 3. V cenách montáže 911 12-22 nejsou započteny náklady na dodávku materiálu, které se oceňují ve specifikaci: a) u vyráběných dílu jako dodávka materiálu pro výrobu dílů, b) u nakupovaných dílů jako dodávka hotového nakupovaného výrobku. 4. Demontáž částí ocelového zábradlí se oceňuje cenami souboru cen 966 07-52 části B01 tohoto katalogu. </t>
  </si>
  <si>
    <t>44</t>
  </si>
  <si>
    <t>136112280</t>
  </si>
  <si>
    <t>plech ocelový hladký jakost S 235 JR tl 10mm tabule</t>
  </si>
  <si>
    <t>1036248750</t>
  </si>
  <si>
    <t>Poznámka k položce:
Hmotnost 160 kg/kus</t>
  </si>
  <si>
    <t xml:space="preserve"> (0,2*0,2+0,03*0,03*2)*18*80,0/1000  "patní plech</t>
  </si>
  <si>
    <t>45</t>
  </si>
  <si>
    <t>919732211</t>
  </si>
  <si>
    <t>Styčná pracovní spára při napojení nového živičného povrchu na stávající se zalitím za tepla modifikovanou asfaltovou hmotou s posypem vápenným hydrátem šířky do 15 mm, hloubky do 25 mm včetně prořezání spáry</t>
  </si>
  <si>
    <t>-1010362263</t>
  </si>
  <si>
    <t xml:space="preserve">Poznámka k souboru cen:_x000D_
1. V cenách jsou započteny i náklady na vyčištění spár, na impregnaci a zalití spár včetně dodání hmot. </t>
  </si>
  <si>
    <t>7,57+2*2,0</t>
  </si>
  <si>
    <t>46</t>
  </si>
  <si>
    <t>919735112</t>
  </si>
  <si>
    <t>Řezání stávajícího živičného krytu nebo podkladu hloubky přes 50 do 100 mm</t>
  </si>
  <si>
    <t>944932859</t>
  </si>
  <si>
    <t xml:space="preserve">Poznámka k souboru cen:_x000D_
1. V cenách jsou započteny i náklady na spotřebu vody. </t>
  </si>
  <si>
    <t>7,57+2*2,0 "zaříznutí stávajícího asf. krytu</t>
  </si>
  <si>
    <t>47</t>
  </si>
  <si>
    <t>941111121</t>
  </si>
  <si>
    <t>Montáž lešení řadového trubkového lehkého pracovního s podlahami s provozním zatížením tř. 3 do 200 kg/m2 šířky tř. W09 přes 0,9 do 1,2 m, výšky do 10 m</t>
  </si>
  <si>
    <t>-1814504805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</si>
  <si>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</si>
  <si>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8,0*1,5</t>
  </si>
  <si>
    <t>48</t>
  </si>
  <si>
    <t>941111221</t>
  </si>
  <si>
    <t>Montáž lešení řadového trubkového lehkého pracovního s podlahami s provozním zatížením tř. 3 do 200 kg/m2 Příplatek za první a každý další den použití lešení k ceně -1121</t>
  </si>
  <si>
    <t>1288456379</t>
  </si>
  <si>
    <t>12,0*30</t>
  </si>
  <si>
    <t>49</t>
  </si>
  <si>
    <t>941111821</t>
  </si>
  <si>
    <t>Demontáž lešení řadového trubkového lehkého pracovního s podlahami s provozním zatížením tř. 3 do 200 kg/m2 šířky tř. W09 přes 0,9 do 1,2 m, výšky do 10 m</t>
  </si>
  <si>
    <t>1441507630</t>
  </si>
  <si>
    <t xml:space="preserve">Poznámka k souboru cen:_x000D_
1. Demontáž lešení řadového trubkového lehkého výšky přes 25 m se oceňuje individuálně. </t>
  </si>
  <si>
    <t>50</t>
  </si>
  <si>
    <t>953961113</t>
  </si>
  <si>
    <t>Kotvy chemické s vyvrtáním otvoru do betonu, železobetonu nebo tvrdého kamene tmel, velikost M 12, hloubka 110 mm</t>
  </si>
  <si>
    <t>-1378512218</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</si>
  <si>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</si>
  <si>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4*4 "sloupky plotu</t>
  </si>
  <si>
    <t>51</t>
  </si>
  <si>
    <t>953965121R</t>
  </si>
  <si>
    <t>Kotvy chemické s vyvrtáním otvoru kotevní šrouby nerez pro chemické kotvy, velikost M 12, délka 160 mm</t>
  </si>
  <si>
    <t>827267980</t>
  </si>
  <si>
    <t>52</t>
  </si>
  <si>
    <t>961021311</t>
  </si>
  <si>
    <t>Bourání základů ze zdiva kamenného nebo smíšeného kamenného</t>
  </si>
  <si>
    <t>1253284354</t>
  </si>
  <si>
    <t>rozebrání původní zdi</t>
  </si>
  <si>
    <t>1,2*7,57</t>
  </si>
  <si>
    <t>53</t>
  </si>
  <si>
    <t>966003818</t>
  </si>
  <si>
    <t>Rozebrání dřevěného oplocení se sloupky osové vzdálenosti do 4,00 m, výšky do 2,50 m, osazených do hloubky 1,00 m s příčníky a ocelovými sloupky z prken a latí</t>
  </si>
  <si>
    <t>1135621786</t>
  </si>
  <si>
    <t>plot. pole zachovat pro zpětnou montáž</t>
  </si>
  <si>
    <t>7,6 "sloupky budou nahrazeny novými</t>
  </si>
  <si>
    <t>997</t>
  </si>
  <si>
    <t>Přesun sutě</t>
  </si>
  <si>
    <t>54</t>
  </si>
  <si>
    <t>997013501</t>
  </si>
  <si>
    <t>Odvoz suti a vybouraných hmot na skládku nebo meziskládku se složením, na vzdálenost do 1 km</t>
  </si>
  <si>
    <t>-2011277279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</si>
  <si>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</si>
  <si>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22,71+0,456</t>
  </si>
  <si>
    <t>55</t>
  </si>
  <si>
    <t>997013509</t>
  </si>
  <si>
    <t>Odvoz suti a vybouraných hmot na skládku nebo meziskládku se složením, na vzdálenost Příplatek k ceně za každý další i započatý 1 km přes 1 km</t>
  </si>
  <si>
    <t>-1317891062</t>
  </si>
  <si>
    <t>23,166*10 'Přepočtené koeficientem množství</t>
  </si>
  <si>
    <t>56</t>
  </si>
  <si>
    <t>997013801</t>
  </si>
  <si>
    <t>Poplatek za uložení stavebního odpadu na skládce (skládkovné) z prostého betonu zatříděného do Katalogu odpadů pod kódem 170 101</t>
  </si>
  <si>
    <t>-825223111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</si>
  <si>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</si>
  <si>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57</t>
  </si>
  <si>
    <t>997221551</t>
  </si>
  <si>
    <t>Vodorovná doprava suti bez naložení, ale se složením a s hrubým urovnáním ze sypkých materiálů, na vzdálenost do 1 km</t>
  </si>
  <si>
    <t>-51878551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</si>
  <si>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</si>
  <si>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4,552 "kam. drcené</t>
  </si>
  <si>
    <t>1,971 "frézování</t>
  </si>
  <si>
    <t>58</t>
  </si>
  <si>
    <t>997221559</t>
  </si>
  <si>
    <t>Vodorovná doprava suti bez naložení, ale se složením a s hrubým urovnáním Příplatek k ceně za každý další i započatý 1 km přes 1 km</t>
  </si>
  <si>
    <t>1443574671</t>
  </si>
  <si>
    <t>6,523*19 'Přepočtené koeficientem množství</t>
  </si>
  <si>
    <t>59</t>
  </si>
  <si>
    <t>997221561</t>
  </si>
  <si>
    <t>Vodorovná doprava suti bez naložení, ale se složením a s hrubým urovnáním z kusových materiálů, na vzdálenost do 1 km</t>
  </si>
  <si>
    <t>2060836752</t>
  </si>
  <si>
    <t>3,748 "podkladní vrstva asfalt</t>
  </si>
  <si>
    <t>60</t>
  </si>
  <si>
    <t>997221569</t>
  </si>
  <si>
    <t>1461326360</t>
  </si>
  <si>
    <t>2,965*10 'Přepočtené koeficientem množství</t>
  </si>
  <si>
    <t>61</t>
  </si>
  <si>
    <t>997221845</t>
  </si>
  <si>
    <t>Poplatek za uložení stavebního odpadu na skládce (skládkovné) asfaltového bez obsahu dehtu zatříděného do Katalogu odpadů pod kódem 170 302</t>
  </si>
  <si>
    <t>-1188754260</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</si>
  <si>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</si>
  <si>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1,971+3,748</t>
  </si>
  <si>
    <t>62</t>
  </si>
  <si>
    <t>997221855</t>
  </si>
  <si>
    <t>Poplatek za uložení stavebního odpadu na skládce (skládkovné) zeminy a kameniva zatříděného do Katalogu odpadů pod kódem 170 504</t>
  </si>
  <si>
    <t>2087169941</t>
  </si>
  <si>
    <t>998</t>
  </si>
  <si>
    <t>Přesun hmot</t>
  </si>
  <si>
    <t>63</t>
  </si>
  <si>
    <t>998153131</t>
  </si>
  <si>
    <t>Přesun hmot pro zdi a valy samostatné se svislou nosnou konstrukcí zděnou nebo monolitickou betonovou tyčovou nebo plošnou vodorovná dopravní vzdálenost do 50 m, pro zdi výšky do 12 m</t>
  </si>
  <si>
    <t>1112763714</t>
  </si>
  <si>
    <t>PSV</t>
  </si>
  <si>
    <t>Práce a dodávky PSV</t>
  </si>
  <si>
    <t>711</t>
  </si>
  <si>
    <t>Izolace proti vodě, vlhkosti a plynům</t>
  </si>
  <si>
    <t>64</t>
  </si>
  <si>
    <t>711112001</t>
  </si>
  <si>
    <t>Provedení izolace proti zemní vlhkosti natěradly a tmely za studena na ploše svislé S nátěrem penetračním</t>
  </si>
  <si>
    <t>1798335329</t>
  </si>
  <si>
    <t xml:space="preserve">Poznámka k souboru cen:_x000D_
1. Izolace plochy jednotlivě do 10 m2 se oceňují skladebně cenou příslušné izolace a cenou 711 19-9095 Příplatek za plochu do 10 m2. </t>
  </si>
  <si>
    <t>7,57*0,5 "základ</t>
  </si>
  <si>
    <t>7,57*0,25 "dřík</t>
  </si>
  <si>
    <t>65</t>
  </si>
  <si>
    <t>111631500</t>
  </si>
  <si>
    <t>lak asfaltový penetrační</t>
  </si>
  <si>
    <t>344995709</t>
  </si>
  <si>
    <t>5,678*0,00035 'Přepočtené koeficientem množství</t>
  </si>
  <si>
    <t>66</t>
  </si>
  <si>
    <t>711112002</t>
  </si>
  <si>
    <t>Provedení izolace proti zemní vlhkosti natěradly a tmely za studena na ploše svislé S nátěrem lakem asfaltovým</t>
  </si>
  <si>
    <t>-945703306</t>
  </si>
  <si>
    <t>5,678*2</t>
  </si>
  <si>
    <t>67</t>
  </si>
  <si>
    <t>111631520</t>
  </si>
  <si>
    <t>lak asfaltový izolační</t>
  </si>
  <si>
    <t>57290479</t>
  </si>
  <si>
    <t>11,356*0,00045 'Přepočtené koeficientem množství</t>
  </si>
  <si>
    <t>68</t>
  </si>
  <si>
    <t>998711101</t>
  </si>
  <si>
    <t>Přesun hmot pro izolace proti vodě, vlhkosti a plynům stanovený z hmotnosti přesunovaného materiálu vodorovná dopravní vzdálenost do 50 m v objektech výšky do 6 m</t>
  </si>
  <si>
    <t>989961194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</si>
  <si>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</si>
  <si>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02 - Jeseninova</t>
  </si>
  <si>
    <t xml:space="preserve">    6 - Úpravy povrchů, podlahy a osazování výplní</t>
  </si>
  <si>
    <t xml:space="preserve">    783 - Dokončovací práce - nátěry</t>
  </si>
  <si>
    <t>114203202</t>
  </si>
  <si>
    <t>Očištění lomového kamene nebo betonových tvárnic získaných při rozebrání dlažeb, záhozů, rovnanin a soustřeďovacích staveb od malty</t>
  </si>
  <si>
    <t>-1425325905</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</si>
  <si>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</si>
  <si>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2,25 "pro zpětné dozdění vývalů</t>
  </si>
  <si>
    <t>122301101</t>
  </si>
  <si>
    <t>Odkopávky a prokopávky nezapažené s přehozením výkopku na vzdálenost do 3 m nebo s naložením na dopravní prostředek v hornině tř. 4 do 100 m3</t>
  </si>
  <si>
    <t>-1340331127</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</si>
  <si>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</si>
  <si>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10,28*0,15 "před lícem pro přespárování</t>
  </si>
  <si>
    <t>3,08*0,15 "před lícem pro přezdění</t>
  </si>
  <si>
    <t>0,15*2 "pro povrchové odvodnění</t>
  </si>
  <si>
    <t>1512014R</t>
  </si>
  <si>
    <t>Dočasná podpěra v místě kaverny - hranol dřevěný 100x100 mm dl. 2,2 m s převázkou z hranolu 100x100 mm</t>
  </si>
  <si>
    <t>115632559</t>
  </si>
  <si>
    <t xml:space="preserve">Poznámka k souboru cen:_x000D_
1. Ceny nelze použít pro kotvení zapažených stěn zvenku; toto kotvení se oceňuje příslušnými cenami katalogu 800-2 Zvláštní zakládání objektů. </t>
  </si>
  <si>
    <t>4 "vzpěry á 0,8 m aktivované dřevěnými klíny</t>
  </si>
  <si>
    <t>162601102</t>
  </si>
  <si>
    <t>Vodorovné přemístění výkopku nebo sypaniny po suchu na obvyklém dopravním prostředku, bez naložení výkopku, avšak se složením bez rozhrnutí z horniny tř. 1 až 4 na vzdálenost přes 4 000 do 5 000 m</t>
  </si>
  <si>
    <t>193662023</t>
  </si>
  <si>
    <t>2,004*2 "na meziskládku a zpět</t>
  </si>
  <si>
    <t>162701105</t>
  </si>
  <si>
    <t>Vodorovné přemístění výkopku nebo sypaniny po suchu na obvyklém dopravním prostředku, bez naložení výkopku, avšak se složením bez rozhrnutí z horniny tř. 1 až 4 na vzdálenost přes 9 000 do 10 000 m</t>
  </si>
  <si>
    <t>82987509</t>
  </si>
  <si>
    <t>171201211</t>
  </si>
  <si>
    <t>1214465763</t>
  </si>
  <si>
    <t xml:space="preserve">Poznámka k souboru cen:_x000D_
1. Ceny uvedené v souboru cen lze po dohodě upravit podle místních podmínek. </t>
  </si>
  <si>
    <t>0,15*2*1,8 "pro povrchové odvodnění</t>
  </si>
  <si>
    <t>-9208856</t>
  </si>
  <si>
    <t>10,28*0,15 "pro přespárování</t>
  </si>
  <si>
    <t>3,08*0,15 "pro přezdění</t>
  </si>
  <si>
    <t>181301101</t>
  </si>
  <si>
    <t>Rozprostření a urovnání ornice v rovině nebo ve svahu sklonu do 1:5 při souvislé ploše do 500 m2, tl. vrstvy do 100 mm</t>
  </si>
  <si>
    <t>1698402829</t>
  </si>
  <si>
    <t>10,28*0,6 "přespárování</t>
  </si>
  <si>
    <t>3,07*0,6 "přezdění</t>
  </si>
  <si>
    <t>804587311</t>
  </si>
  <si>
    <t>00572420</t>
  </si>
  <si>
    <t>osivo směs travní parková okrasná</t>
  </si>
  <si>
    <t>105375942</t>
  </si>
  <si>
    <t>8,01*0,015 'Přepočtené koeficientem množství</t>
  </si>
  <si>
    <t>21279231R</t>
  </si>
  <si>
    <t>Odvodnění opěrné zdi - drenážní plastové potrubí HDPE DN 75</t>
  </si>
  <si>
    <t>1414609650</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</si>
  <si>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</si>
  <si>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perforovaná část potrubí - vystrojení vrtu</t>
  </si>
  <si>
    <t>1,0*6 "přespárování</t>
  </si>
  <si>
    <t>1,0*2+0,25 "přezdění</t>
  </si>
  <si>
    <t>21279232R</t>
  </si>
  <si>
    <t>Odvodnění opěrné zdi - plné plastové potrubí HDPE DN 75</t>
  </si>
  <si>
    <t>1320037523</t>
  </si>
  <si>
    <t>plná část část potrubí - vystrojení vrtu</t>
  </si>
  <si>
    <t>0,8*6 "přespárování</t>
  </si>
  <si>
    <t>0,8*2+0,95 "přezdění</t>
  </si>
  <si>
    <t>212972112R</t>
  </si>
  <si>
    <t>Opláštění drenážních trub filtrační textilií DN 75</t>
  </si>
  <si>
    <t>-1176567701</t>
  </si>
  <si>
    <t>213141111</t>
  </si>
  <si>
    <t>Zřízení vrstvy z geotextilie filtrační, separační, odvodňovací, ochranné, výztužné nebo protierozní v rovině nebo ve sklonu do 1:5, šířky do 3 m</t>
  </si>
  <si>
    <t>1668748635</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</si>
  <si>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</si>
  <si>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(2*0,24*1,1+0,24*0,35*1,1)*1,2 "dočasné podpěry</t>
  </si>
  <si>
    <t>69311060</t>
  </si>
  <si>
    <t>geotextilie netkaná PP 200g/m2</t>
  </si>
  <si>
    <t>-466371438</t>
  </si>
  <si>
    <t>0,744*1,15 'Přepočtené koeficientem množství</t>
  </si>
  <si>
    <t>1386164704</t>
  </si>
  <si>
    <t>5,7*0,06</t>
  </si>
  <si>
    <t>-1300181966</t>
  </si>
  <si>
    <t>5,7*0,175+2*0,054</t>
  </si>
  <si>
    <t>337124622</t>
  </si>
  <si>
    <t>31736141R</t>
  </si>
  <si>
    <t xml:space="preserve">Výztuž železobetonových říms ze svařovaných sítí </t>
  </si>
  <si>
    <t>-1602181874</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</si>
  <si>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</si>
  <si>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5,5*0,4*1,2*7,67/1000 "Kari 8/100</t>
  </si>
  <si>
    <t>327211112</t>
  </si>
  <si>
    <t>Zdivo nadzákladové opěrných zdí a valů z lomového kamene štípaného nebo ručně vybíraného na maltu z nepravidelných kamenů objemu 1 kusu kamene do 0,02 m3, šířka spáry přes 4 do 10 mm</t>
  </si>
  <si>
    <t>-277523231</t>
  </si>
  <si>
    <t xml:space="preserve">Poznámka k souboru cen:_x000D_
1. V cenách nejsou započteny náklady na spárování zdiva; tyto se oceňují cenami souboru cen 628 63-12 Spárování zdiva opěrných zdí a valů. 2. V případě, že není nutno kámen nakupovat nebo je potřeba zohlednit jeho specifické vlastnosti, lze ocenit zdění z kamene cenami souboru cen 327 21- Zdění zdiva nadzákladového z lomového kamene. </t>
  </si>
  <si>
    <t>čedič - dokup materiálu</t>
  </si>
  <si>
    <t>10,0*0,25*0,1</t>
  </si>
  <si>
    <t>327213112</t>
  </si>
  <si>
    <t>Zdění zdiva nadzákladového opěrných zdí a valů z lomového kamene štípaného nebo ručně vybíraného na maltu z nepravidelných kamenů objemu 1 kusu kamene do 0,02 m3, šířka spáry přes 4 do 10 mm</t>
  </si>
  <si>
    <t>884179245</t>
  </si>
  <si>
    <t xml:space="preserve">Poznámka k souboru cen:_x000D_
1. Ceny lze použít: a) pokud není nutno kámen nakupovat (použije se původní kámen), b) v případě nutnosti zohlednění specifických vlastností kamene - kvality, estetických parametrů, dostupnosti a ceny. 2. Ceny lze použít i pro ocenění zdění kamenného obkladového zdiva. 3. Lícování a a vytvoření hrany se oceňuje cenami příplatků souboru cen 327 21- Zdivo nadzákladové z lomového kamene. 4. V cenách nejsou započteny náklady na: a) dodávku kamene; tyto náklady se oceňují ve specifikaci. Ztratné lze stanovit ve výši 5 %. Orientační měrná hmotnost kamene je 2 700 kg/m3. b) spárování zdiva; tyto náklady se oceňují cenami souboru cen 628 63-12 Spárování zdiva opěrných zdí a valů. </t>
  </si>
  <si>
    <t>čedič - kámen z původní zdi</t>
  </si>
  <si>
    <t>10*0,25*0,9 "lokální přezdění vývalu a horní části zdi</t>
  </si>
  <si>
    <t>-550075757</t>
  </si>
  <si>
    <t>0,53 "dřík</t>
  </si>
  <si>
    <t>-369242684</t>
  </si>
  <si>
    <t>5,7*0,3 "dřík - jednostranné bednění</t>
  </si>
  <si>
    <t>-754610393</t>
  </si>
  <si>
    <t>-1487375902</t>
  </si>
  <si>
    <t>viz výkres D.2.6</t>
  </si>
  <si>
    <t>dřík Kari 8/100</t>
  </si>
  <si>
    <t>5,7*0,35*7,67*1,2/1000 "dřík</t>
  </si>
  <si>
    <t>338171111</t>
  </si>
  <si>
    <t>Osazování sloupků a vzpěr plotových ocelových trubkových nebo profilovaných výšky do 2,00 m se zalitím cementovou maltou do vynechaných otvorů</t>
  </si>
  <si>
    <t>-1315005111</t>
  </si>
  <si>
    <t>14011070</t>
  </si>
  <si>
    <t>trubka ocelová bezešvá hladká jakost 11 353 102x4mm</t>
  </si>
  <si>
    <t>-592838044</t>
  </si>
  <si>
    <t>2*1,35</t>
  </si>
  <si>
    <t>Úpravy povrchů, podlahy a osazování výplní</t>
  </si>
  <si>
    <t>628631211</t>
  </si>
  <si>
    <t>Spárování zdiva opěrných zdí a valů cementovou maltou hloubky spárování do 30 mm, zdiva z lomového kamene</t>
  </si>
  <si>
    <t>1646646340</t>
  </si>
  <si>
    <t xml:space="preserve">Poznámka k souboru cen:_x000D_
1. Množství měrných jednotek se určuje v m2 upravované plochy zdiva. 2. V cenách jsou započteny i náklady na: a) dodání potřebných hmot, b) vypláchnutí spár vodou před spárováním a očištění okolního zdiva po spárování. </t>
  </si>
  <si>
    <t>10,0 "nově vyzděné vývaly</t>
  </si>
  <si>
    <t>916131213</t>
  </si>
  <si>
    <t>Osazení silničního obrubníku betonového se zřízením lože, s vyplněním a zatřením spár cementovou maltou stojatého s boční opěrou z betonu prostého, do lože z betonu prostého</t>
  </si>
  <si>
    <t>-1858640788</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</si>
  <si>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</si>
  <si>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1,5*2 "nájezdové obrubníky kolem stromů</t>
  </si>
  <si>
    <t>59217029</t>
  </si>
  <si>
    <t>obrubník betonový silniční nájezdový 100x15x15 cm</t>
  </si>
  <si>
    <t>-637375704</t>
  </si>
  <si>
    <t>919112213</t>
  </si>
  <si>
    <t>Řezání dilatačních spár v živičném krytu vytvoření komůrky pro těsnící zálivku šířky 10 mm, hloubky 25 mm</t>
  </si>
  <si>
    <t>104907630</t>
  </si>
  <si>
    <t xml:space="preserve">Poznámka k souboru cen:_x000D_
1. V cenách jsou započteny i náklady na vyčištění spár po řezání. </t>
  </si>
  <si>
    <t>5,7 "mezi dříkem a chodníkem</t>
  </si>
  <si>
    <t>919121112</t>
  </si>
  <si>
    <t>Utěsnění dilatačních spár zálivkou za studena v cementobetonovém nebo živičném krytu včetně adhezního nátěru s těsnicím profilem pod zálivkou, pro komůrky šířky 10 mm, hloubky 25 mm</t>
  </si>
  <si>
    <t>-743981521</t>
  </si>
  <si>
    <t xml:space="preserve">Poznámka k souboru cen:_x000D_
1. V cenách jsou započteny i náklady na vyčištění spár před těsněním a zalitím a náklady na impregnaci, těsnění a zalití spár včetně dodání hmot. </t>
  </si>
  <si>
    <t>935112111</t>
  </si>
  <si>
    <t>Osazení betonového příkopového žlabu s vyplněním a zatřením spár cementovou maltou s ložem tl. 100 mm z betonu prostého z betonových příkopových tvárnic šířky do 500 mm</t>
  </si>
  <si>
    <t>-659082579</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</si>
  <si>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</si>
  <si>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59227724</t>
  </si>
  <si>
    <t>žlab betonový dvouvrstvý vibrolisovaný pro povrchové odvodnění 7/10 x 28 x 21</t>
  </si>
  <si>
    <t>1426877628</t>
  </si>
  <si>
    <t>11,0 "3,0/0,28</t>
  </si>
  <si>
    <t>935112911</t>
  </si>
  <si>
    <t>Osazení betonového příkopového žlabu s vyplněním a zatřením spár cementovou maltou Příplatek k cenám za každých dalších i započatých 10 mm tloušťky lože přes 100 mm</t>
  </si>
  <si>
    <t>-862763105</t>
  </si>
  <si>
    <t>3*0,25*10 "dobetonávka lože odvodnění</t>
  </si>
  <si>
    <t>625806341</t>
  </si>
  <si>
    <t>13,36*2,0</t>
  </si>
  <si>
    <t>391102575</t>
  </si>
  <si>
    <t>26,72*10</t>
  </si>
  <si>
    <t>1542078954</t>
  </si>
  <si>
    <t>-1166003262</t>
  </si>
  <si>
    <t>líc+dřík+římsa+sousední líc vedle kaverny+líc 0,3 m pod terénem</t>
  </si>
  <si>
    <t>0,53+1,43+0,31+0,63+0,25 "kameny uložit pro zpětné použití</t>
  </si>
  <si>
    <t>966071721</t>
  </si>
  <si>
    <t>Bourání plotových sloupků a vzpěr ocelových trubkových nebo profilovaných výšky do 2,50 m odřezáním</t>
  </si>
  <si>
    <t>-1762838091</t>
  </si>
  <si>
    <t>966072810</t>
  </si>
  <si>
    <t>Rozebrání oplocení z dílců rámových na ocelové sloupky, výšky do 1 m</t>
  </si>
  <si>
    <t>-1344941306</t>
  </si>
  <si>
    <t xml:space="preserve">Poznámka k souboru cen:_x000D_
1. V cenách nejsou započteny náklady na demontáž sloupků. </t>
  </si>
  <si>
    <t>977151118</t>
  </si>
  <si>
    <t>Jádrové vrty diamantovými korunkami do stavebních materiálů (železobetonu, betonu, cihel, obkladů, dlažeb, kamene) průměru přes 90 do 100 mm</t>
  </si>
  <si>
    <t>-185463094</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</si>
  <si>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</si>
  <si>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1,7*6 "přespárování</t>
  </si>
  <si>
    <t>1,7*2+1,2 "přezdění</t>
  </si>
  <si>
    <t>985142212</t>
  </si>
  <si>
    <t>Vysekání spojovací hmoty ze spár zdiva včetně vyčištění hloubky spáry přes 40 mm délky spáry na 1 m2 upravované plochy přes 6 do 12 m</t>
  </si>
  <si>
    <t>987566813</t>
  </si>
  <si>
    <t xml:space="preserve">Poznámka k souboru cen:_x000D_
1. Ceny lze použít pro vysekání spojovací hmoty ze spár cihelného nebo kamenného zdiva. 2. Ceny se nepoužijí v případě, jestliže se provádí otlučení omítek oceňované cenami souboru cen 985 11-1 Otlučení a odsekání vrstev. 3. Délce spáry na 1 m2 upravované plochy odpovídají tyto počty kamenů: a) do 6 m - do 10 kusů na 1 m2, b) přes 6 do 12 m - přes 10 do 35 kusů na 1 m2, c) přes 12 m - přes 35 kusů na 1 m2. </t>
  </si>
  <si>
    <t>985232112</t>
  </si>
  <si>
    <t>Hloubkové spárování zdiva hloubky přes 40 do 80 mm aktivovanou maltou délky spáry na 1 m2 upravované plochy přes 6 do 12 m</t>
  </si>
  <si>
    <t>317179235</t>
  </si>
  <si>
    <t xml:space="preserve">Poznámka k souboru cen:_x000D_
1. Ceny jsou určeny pro spárování cihelného nebo kamenného zdiva. 2. V cenách jsou započteny i náklady na: a) dodání potřebných hmot, b) vypáchnutí spár vodou před spárováním a očištění okolního zdiva po spárování. 3. V cenách nejsou započteny náklady na: a) vysekání a vyčištění spár; tyto práce se oceňují cenami souboru cen 985 14-2 Vysekání spojovací hmoty ze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 </t>
  </si>
  <si>
    <t>985331213</t>
  </si>
  <si>
    <t>Dodatečné vlepování betonářské výztuže včetně vyvrtání a vyčištění otvoru chemickou maltou průměr výztuže 12 mm</t>
  </si>
  <si>
    <t>747713625</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</si>
  <si>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</si>
  <si>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(0,32*5,7)*4*0,15 "do rubu zdi 4 ks/m2  R12 dl. 300 mm</t>
  </si>
  <si>
    <t>0,6*5,7*4*0,15 "do římsy 4 ks/m2 R12 dl. 300 mm</t>
  </si>
  <si>
    <t>13021013</t>
  </si>
  <si>
    <t>tyč ocelová žebírková jakost BSt 500S výztuž do betonu D 12mm</t>
  </si>
  <si>
    <t>296397269</t>
  </si>
  <si>
    <t>(0,32*5,7)*4*0,3*1,05*0,888/1000 "do rubu zdi</t>
  </si>
  <si>
    <t>0,6*5,7*4*0,3*1,05*0,888/1000 "do římsy</t>
  </si>
  <si>
    <t>985331222</t>
  </si>
  <si>
    <t>Dodatečné vlepování betonářské výztuže včetně vyvrtání a vyčištění otvoru chemickou maltou průměr výztuže 32 mm</t>
  </si>
  <si>
    <t>-2084015247</t>
  </si>
  <si>
    <t>6*2*0,25 "líc zdi (kaverna) R32 2 ks/m2 dl. 0,5 m</t>
  </si>
  <si>
    <t>13021041</t>
  </si>
  <si>
    <t>tyč ocelová žebírková DIN 488 výztuž do betonu D 32mm</t>
  </si>
  <si>
    <t>1326430874</t>
  </si>
  <si>
    <t>6*2*0,5*1,05*6,31/1000</t>
  </si>
  <si>
    <t>1470933650</t>
  </si>
  <si>
    <t>272,775 "opěrná zeď a schody</t>
  </si>
  <si>
    <t>756224601</t>
  </si>
  <si>
    <t>272,775*10 'Přepočtené koeficientem množství</t>
  </si>
  <si>
    <t>913782092</t>
  </si>
  <si>
    <t>272,775-(28,41*2,5) "odpočet kamene zpětně zabudovaného</t>
  </si>
  <si>
    <t>-1135006308</t>
  </si>
  <si>
    <t>31,504 "kam. drcené</t>
  </si>
  <si>
    <t>19,364 "frézování</t>
  </si>
  <si>
    <t>12,032 "frézování</t>
  </si>
  <si>
    <t>1290180547</t>
  </si>
  <si>
    <t>62,9*10 'Přepočtené koeficientem množství</t>
  </si>
  <si>
    <t>573785486</t>
  </si>
  <si>
    <t>-175375675</t>
  </si>
  <si>
    <t>1201786896</t>
  </si>
  <si>
    <t>783</t>
  </si>
  <si>
    <t>Dokončovací práce - nátěry</t>
  </si>
  <si>
    <t>783314203</t>
  </si>
  <si>
    <t>Základní antikorozní nátěr zámečnických konstrukcí jednonásobný syntetický samozákladující</t>
  </si>
  <si>
    <t>-123502379</t>
  </si>
  <si>
    <t>(2*PI*0,051*0,051+2*PI*0,051*2,7) "plotové sloupky</t>
  </si>
  <si>
    <t>783347101</t>
  </si>
  <si>
    <t>Krycí nátěr (email) zámečnických konstrukcí jednonásobný polyuretanový</t>
  </si>
  <si>
    <t>2059912704</t>
  </si>
  <si>
    <t>SO 03 - Ke Hradu</t>
  </si>
  <si>
    <t>Ústí nad Labem - Střekov</t>
  </si>
  <si>
    <t xml:space="preserve">    4 - Vodorovné konstrukce</t>
  </si>
  <si>
    <t xml:space="preserve">    767 - Konstrukce zámečnické</t>
  </si>
  <si>
    <t>M - Práce a dodávky M</t>
  </si>
  <si>
    <t xml:space="preserve">    21-M - Elektromontáže</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</si>
  <si>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</si>
  <si>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</si>
  <si>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663483427</t>
  </si>
  <si>
    <t>71,6</t>
  </si>
  <si>
    <t>113154122</t>
  </si>
  <si>
    <t>Frézování živičného podkladu nebo krytu s naložením na dopravní prostředek plochy do 500 m2 bez překážek v trase pruhu šířky přes 0,5 m do 1 m, tloušťky vrstvy 40 mm</t>
  </si>
  <si>
    <t>1497287324</t>
  </si>
  <si>
    <t>188,0 "obrusná vrstva komunikace</t>
  </si>
  <si>
    <t>113154123</t>
  </si>
  <si>
    <t>Frézování živičného podkladu nebo krytu s naložením na dopravní prostředek plochy do 500 m2 bez překážek v trase pruhu šířky přes 0,5 m do 1 m, tloušťky vrstvy 50 mm</t>
  </si>
  <si>
    <t>1570027096</t>
  </si>
  <si>
    <t>94,0 "podkladní vrstva komunikace</t>
  </si>
  <si>
    <t>-23213261</t>
  </si>
  <si>
    <t>121101101</t>
  </si>
  <si>
    <t>Sejmutí ornice nebo lesní půdy s vodorovným přemístěním na hromady v místě upotřebení nebo na dočasné či trvalé skládky se složením, na vzdálenost do 50 m</t>
  </si>
  <si>
    <t>1727147245</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</si>
  <si>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</si>
  <si>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46,63*0,15 "deponovat pro zpětné použití</t>
  </si>
  <si>
    <t>131301102</t>
  </si>
  <si>
    <t>Hloubení nezapažených jam a zářezů s urovnáním dna do předepsaného profilu a spádu v hornině tř. 4 přes 100 do 1 000 m3</t>
  </si>
  <si>
    <t>1450603999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</si>
  <si>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</si>
  <si>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131301109</t>
  </si>
  <si>
    <t>Hloubení nezapažených jam a zářezů s urovnáním dna do předepsaného profilu a spádu Příplatek k cenám za lepivost horniny tř. 4</t>
  </si>
  <si>
    <t>-559763884</t>
  </si>
  <si>
    <t>168,4*0,2</t>
  </si>
  <si>
    <t>1630055824</t>
  </si>
  <si>
    <t>168,4-53,365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</si>
  <si>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</si>
  <si>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</si>
  <si>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252642142</t>
  </si>
  <si>
    <t>171101111</t>
  </si>
  <si>
    <t>Uložení sypaniny do násypů s rozprostřením sypaniny ve vrstvách a s hrubým urovnáním zhutněných s uzavřením povrchu násypu z hornin nesoudržných sypkých s relativní ulehlostí I(d) 0,9 nebo v aktivní zóně</t>
  </si>
  <si>
    <t>-1850025250</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</si>
  <si>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</si>
  <si>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65,0*0,5 "aktivní zona</t>
  </si>
  <si>
    <t>58331202</t>
  </si>
  <si>
    <t>zeminy vhodné do aktivní zony dle ČSN 73 6133</t>
  </si>
  <si>
    <t>-1839014511</t>
  </si>
  <si>
    <t>32,5*1,8 'Přepočtené koeficientem množství</t>
  </si>
  <si>
    <t>590144406</t>
  </si>
  <si>
    <t>2308,62+86,352</t>
  </si>
  <si>
    <t>2394,972*1,8 'Přepočtené koeficientem množství</t>
  </si>
  <si>
    <t>-101550248</t>
  </si>
  <si>
    <t>81,5-32,5 "zeď</t>
  </si>
  <si>
    <t>(2,76+0,15)*1,5 "schodiště</t>
  </si>
  <si>
    <t>-1541988106</t>
  </si>
  <si>
    <t>-1886265637</t>
  </si>
  <si>
    <t>234999209</t>
  </si>
  <si>
    <t>46,63*0,015 'Přepočtené koeficientem množství</t>
  </si>
  <si>
    <t>211531111R</t>
  </si>
  <si>
    <t>Výplň kamenivem do rýh odvodňovacích žeber nebo trativodů bez zhutnění, s úpravou povrchu výplně kamenivem hrubým drceným frakce 32 až 63 mm</t>
  </si>
  <si>
    <t>1964458830</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</si>
  <si>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</si>
  <si>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20,0 "drenážní obsyp</t>
  </si>
  <si>
    <t>1428180354</t>
  </si>
  <si>
    <t>2,66*36,0+2,1*36,0</t>
  </si>
  <si>
    <t>-1618584640</t>
  </si>
  <si>
    <t>212312111R</t>
  </si>
  <si>
    <t>Lože pro trativody z betonu prostého C12/15</t>
  </si>
  <si>
    <t>-896574501</t>
  </si>
  <si>
    <t xml:space="preserve">Poznámka k souboru cen:_x000D_
1. V cenách jsou započteny i náklady na vyčištění dna rýh a na urovnání povrchu lože. 2. V ceně materiálu jsou započteny i náklady na prohození výkopku. </t>
  </si>
  <si>
    <t>6,4 "hubený beton v tl. min. 150 mm vyspádovaný</t>
  </si>
  <si>
    <t>714117659</t>
  </si>
  <si>
    <t>35,0 "odvodnění rubu zdi</t>
  </si>
  <si>
    <t>1483802884</t>
  </si>
  <si>
    <t>1,4*9</t>
  </si>
  <si>
    <t>-68308258</t>
  </si>
  <si>
    <t>12,6</t>
  </si>
  <si>
    <t>-234724361</t>
  </si>
  <si>
    <t xml:space="preserve">čedič </t>
  </si>
  <si>
    <t xml:space="preserve">26,73*0,1 "vazáky do ztraceného bednění dříku zdi </t>
  </si>
  <si>
    <t>-1908411776</t>
  </si>
  <si>
    <t xml:space="preserve">26,73 "ztracené bednění dříku zdi </t>
  </si>
  <si>
    <t>4,2*0,2*2 "schodiště boční křídla</t>
  </si>
  <si>
    <t>-499062972</t>
  </si>
  <si>
    <t>opěrná zeď</t>
  </si>
  <si>
    <t xml:space="preserve">50,5 "dřík </t>
  </si>
  <si>
    <t xml:space="preserve">42,74 "základ </t>
  </si>
  <si>
    <t>schodiště</t>
  </si>
  <si>
    <t xml:space="preserve">0,4*0,6*2,5 "zákl. pás </t>
  </si>
  <si>
    <t>0,33*0,3*4,5*2+0,15*0,3*1,5+0,73*1,5 "nadbetonávky, dobetonávky, bet. lože stupňů</t>
  </si>
  <si>
    <t>529425838</t>
  </si>
  <si>
    <t>114,2 "jednostr. bednění zeď</t>
  </si>
  <si>
    <t>0,6*2,5*2+0,4*0,6*2 "schodiště</t>
  </si>
  <si>
    <t>1400448784</t>
  </si>
  <si>
    <t>-1625677204</t>
  </si>
  <si>
    <t>35,26/0,2*0,7*0,89*1,1/1000 "provázání základu a dříku</t>
  </si>
  <si>
    <t>-774014922</t>
  </si>
  <si>
    <t>20,24*(7,03+5,6) "dle řezu B</t>
  </si>
  <si>
    <t>14,95*(4,7+4,6) "dle řezu A</t>
  </si>
  <si>
    <t>Mezisoučet</t>
  </si>
  <si>
    <t>394,666*7,667*1,1/1000 "dřík+základ Kari 8/100</t>
  </si>
  <si>
    <t>-1921305637</t>
  </si>
  <si>
    <t>-2115788004</t>
  </si>
  <si>
    <t>Vodorovné konstrukce</t>
  </si>
  <si>
    <t>4342121R</t>
  </si>
  <si>
    <t>Schodišťové stupně z beton. tvárnic 1500 x 350 x 150 mm osazené do opěrných zídek</t>
  </si>
  <si>
    <t>1941889474</t>
  </si>
  <si>
    <t xml:space="preserve">Poznámka k položce:
</t>
  </si>
  <si>
    <t>451315114</t>
  </si>
  <si>
    <t>Podkladní a výplňové vrstvy z betonu prostého tloušťky do 100 mm, z betonu C 12/15</t>
  </si>
  <si>
    <t>-1711499132</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</si>
  <si>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</si>
  <si>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64,8 "v tl. 80 mm - opěrná zeď</t>
  </si>
  <si>
    <t>-1658083783</t>
  </si>
  <si>
    <t>71,6*2 "1x ŠD-A, 1x ŠD-B</t>
  </si>
  <si>
    <t>565135121</t>
  </si>
  <si>
    <t>Asfaltový beton vrstva podkladní ACP 16 (obalované kamenivo střednězrnné - OKS) s rozprostřením a zhutněním v pruhu šířky přes 3 m, po zhutnění tl. 50 mm</t>
  </si>
  <si>
    <t>-989368813</t>
  </si>
  <si>
    <t>-2011009777</t>
  </si>
  <si>
    <t>94,0 "0,8 kg/m2</t>
  </si>
  <si>
    <t>-1321130313</t>
  </si>
  <si>
    <t>577134221</t>
  </si>
  <si>
    <t>Asfaltový beton vrstva obrusná ACO 11 (ABS) s rozprostřením a se zhutněním z nemodifikovaného asfaltu v pruhu šířky přes 3 m tř. II, po zhutnění tl. 40 mm</t>
  </si>
  <si>
    <t>-710195323</t>
  </si>
  <si>
    <t>-2051529644</t>
  </si>
  <si>
    <t>78,5 "pohledový líc zdi</t>
  </si>
  <si>
    <t>4,2*2 "pohledový líc schodiště</t>
  </si>
  <si>
    <t>-409598129</t>
  </si>
  <si>
    <t>24*0,2*0,2 "pod patní plech plot. sloupků</t>
  </si>
  <si>
    <t>718925381</t>
  </si>
  <si>
    <t>-43693969</t>
  </si>
  <si>
    <t xml:space="preserve"> (0,2*0,2+0,03*0,03*2)*24*80,0/1000  "patní plech</t>
  </si>
  <si>
    <t>-1938364659</t>
  </si>
  <si>
    <t>59217031</t>
  </si>
  <si>
    <t>obrubník betonový silniční 100 x 15 x 25 cm</t>
  </si>
  <si>
    <t>-1992067513</t>
  </si>
  <si>
    <t>-382377706</t>
  </si>
  <si>
    <t>18,5 "u obrubníku</t>
  </si>
  <si>
    <t>1405698833</t>
  </si>
  <si>
    <t>411489119</t>
  </si>
  <si>
    <t>633454908</t>
  </si>
  <si>
    <t>49,1</t>
  </si>
  <si>
    <t>931992122</t>
  </si>
  <si>
    <t>Výplň dilatačních spár z polystyrenu extrudovaného, tloušťky 30 mm</t>
  </si>
  <si>
    <t>-1104526688</t>
  </si>
  <si>
    <t xml:space="preserve">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 </t>
  </si>
  <si>
    <t>3,7*3+2,1*3</t>
  </si>
  <si>
    <t>931994142</t>
  </si>
  <si>
    <t>Těsnění spáry betonové konstrukce pásy, profily, tmely tmelem polyuretanovým spáry dilatační do 4,0 cm2</t>
  </si>
  <si>
    <t>1009384420</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</si>
  <si>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</si>
  <si>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10,6*3+7,8*3</t>
  </si>
  <si>
    <t>-966551138</t>
  </si>
  <si>
    <t>35,3*3,0</t>
  </si>
  <si>
    <t>-22055266</t>
  </si>
  <si>
    <t>105,9*40</t>
  </si>
  <si>
    <t>-2134359469</t>
  </si>
  <si>
    <t>-497228952</t>
  </si>
  <si>
    <t>19*4 "sloupky plotu</t>
  </si>
  <si>
    <t>-1540349096</t>
  </si>
  <si>
    <t>528227092</t>
  </si>
  <si>
    <t>rozebrání kamenné zdi vč. schodišť. ramene</t>
  </si>
  <si>
    <t>97,38+5,1*2,3 "kameny uložit pro zpětné použití</t>
  </si>
  <si>
    <t>966072811</t>
  </si>
  <si>
    <t>Rozebrání oplocení z dílců rámových na ocelové sloupky, výšky přes 1 do 2 m</t>
  </si>
  <si>
    <t>2113537485</t>
  </si>
  <si>
    <t>35,3 "sloupky budou nahrazeny novými</t>
  </si>
  <si>
    <t>114500028</t>
  </si>
  <si>
    <t>2,3/0,3*0,4*2 "navázání křídel schodiště do opěrné zdi</t>
  </si>
  <si>
    <t>923243283</t>
  </si>
  <si>
    <t>Poznámka k položce:
Hmotnost: 0,62 kg/m</t>
  </si>
  <si>
    <t>2,3/0,3*0,7*0,888*1,1/1000 "navázání křídel schodiště do opěrné zdi</t>
  </si>
  <si>
    <t>-1854568505</t>
  </si>
  <si>
    <t>1469415909</t>
  </si>
  <si>
    <t>-267884057</t>
  </si>
  <si>
    <t>-986392206</t>
  </si>
  <si>
    <t>1678518943</t>
  </si>
  <si>
    <t>-522828858</t>
  </si>
  <si>
    <t>-1690478395</t>
  </si>
  <si>
    <t>-757343642</t>
  </si>
  <si>
    <t>69</t>
  </si>
  <si>
    <t>1183050849</t>
  </si>
  <si>
    <t>20,24*(4,3+1,5)</t>
  </si>
  <si>
    <t>14,95*(3,11+1,2)</t>
  </si>
  <si>
    <t>70</t>
  </si>
  <si>
    <t>1933976991</t>
  </si>
  <si>
    <t>181,827*0,00035 'Přepočtené koeficientem množství</t>
  </si>
  <si>
    <t>71</t>
  </si>
  <si>
    <t>-701318574</t>
  </si>
  <si>
    <t>181,827*2</t>
  </si>
  <si>
    <t>72</t>
  </si>
  <si>
    <t>-588878790</t>
  </si>
  <si>
    <t>363,654*0,00045 'Přepočtené koeficientem množství</t>
  </si>
  <si>
    <t>73</t>
  </si>
  <si>
    <t>1631266574</t>
  </si>
  <si>
    <t>767</t>
  </si>
  <si>
    <t>Konstrukce zámečnické</t>
  </si>
  <si>
    <t>74</t>
  </si>
  <si>
    <t>767161813</t>
  </si>
  <si>
    <t>Demontáž zábradlí rovného nerozebíratelný spoj hmotnosti 1 m zábradlí do 20 kg</t>
  </si>
  <si>
    <t>-1281594392</t>
  </si>
  <si>
    <t>Práce a dodávky M</t>
  </si>
  <si>
    <t>21-M</t>
  </si>
  <si>
    <t>Elektromontáže</t>
  </si>
  <si>
    <t>75</t>
  </si>
  <si>
    <t>21115R</t>
  </si>
  <si>
    <t>Demontáž, uskladnění a zpětná montáž sloupu veřejného osvětlení</t>
  </si>
  <si>
    <t>484422614</t>
  </si>
  <si>
    <t>SO 04 - ul. Žitná</t>
  </si>
  <si>
    <t>Ústí nad Labem - Mojžíř</t>
  </si>
  <si>
    <t xml:space="preserve">    8 - Trubní vedení</t>
  </si>
  <si>
    <t>111201101</t>
  </si>
  <si>
    <t>Odstranění křovin a stromů s odstraněním kořenů průměru kmene do 100 mm do sklonu terénu 1 : 5, při celkové ploše do 1 000 m2</t>
  </si>
  <si>
    <t>1292324636</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</si>
  <si>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</si>
  <si>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111201401</t>
  </si>
  <si>
    <t>Spálení odstraněných křovin a stromů na hromadách průměru kmene do 100 mm pro jakoukoliv plochu</t>
  </si>
  <si>
    <t>-1864095937</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</si>
  <si>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</si>
  <si>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112151111</t>
  </si>
  <si>
    <t>Pokácení stromu směrové v celku s odřezáním kmene a s odvětvením průměru kmene přes 100 do 200 mm</t>
  </si>
  <si>
    <t>-1171788686</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</si>
  <si>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t>
  </si>
  <si>
    <t>112201101</t>
  </si>
  <si>
    <t>Odstranění pařezů s jejich vykopáním, vytrháním nebo odstřelením, s přesekáním kořenů průměru přes 100 do 300 mm</t>
  </si>
  <si>
    <t>-341754160</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</si>
  <si>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</si>
  <si>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113107223</t>
  </si>
  <si>
    <t>Odstranění podkladů nebo krytů strojně plochy jednotlivě přes 200 m2 s přemístěním hmot na skládku na vzdálenost do 20 m nebo s naložením na dopravní prostředek z kameniva hrubého drceného, o tl. vrstvy přes 200 do 300 mm</t>
  </si>
  <si>
    <t>-995962174</t>
  </si>
  <si>
    <t>32,4</t>
  </si>
  <si>
    <t>113154332</t>
  </si>
  <si>
    <t>Frézování živičného podkladu nebo krytu s naložením na dopravní prostředek plochy přes 1 000 do 10 000 m2 bez překážek v trase pruhu šířky přes 1 m do 2 m, tloušťky vrstvy 40 mm</t>
  </si>
  <si>
    <t>-2135082009</t>
  </si>
  <si>
    <t>74,2 "ACO 11</t>
  </si>
  <si>
    <t>113154333</t>
  </si>
  <si>
    <t>Frézování živičného podkladu nebo krytu s naložením na dopravní prostředek plochy přes 1 000 do 10 000 m2 bez překážek v trase pruhu šířky přes 1 m do 2 m, tloušťky vrstvy 50 mm</t>
  </si>
  <si>
    <t>-1441023019</t>
  </si>
  <si>
    <t>53,7 "ACP</t>
  </si>
  <si>
    <t>2015157514</t>
  </si>
  <si>
    <t>30,6*0,15</t>
  </si>
  <si>
    <t>-2127153936</t>
  </si>
  <si>
    <t>98,5</t>
  </si>
  <si>
    <t>293989604</t>
  </si>
  <si>
    <t>98,5*0,2</t>
  </si>
  <si>
    <t>-1824743739</t>
  </si>
  <si>
    <t>5,2*4+4,6*2+4,8*5</t>
  </si>
  <si>
    <t>-1215927616</t>
  </si>
  <si>
    <t>(6,0*4+5,0*2+5,0*5)*14,3*1,1/1000</t>
  </si>
  <si>
    <t>1594674870</t>
  </si>
  <si>
    <t xml:space="preserve">3*3*(4+2+5)*0,2*0,617/1000 </t>
  </si>
  <si>
    <t>-1075611908</t>
  </si>
  <si>
    <t>20,9 "pažiny tl. 50 mm uloženy za rubem zápor</t>
  </si>
  <si>
    <t>162201401</t>
  </si>
  <si>
    <t>Vodorovné přemístění větví, kmenů nebo pařezů s naložením, složením a dopravou do 1000 m větví stromů listnatých, průměru kmene přes 100 do 300 mm</t>
  </si>
  <si>
    <t>313081074</t>
  </si>
  <si>
    <t xml:space="preserve">Poznámka k souboru cen:_x000D_
1. Průměr kmene i pařezu se měří v místě řezu. 2. Měrná jednotka je 1 strom. </t>
  </si>
  <si>
    <t>162301411</t>
  </si>
  <si>
    <t>Vodorovné přemístění větví, kmenů nebo pařezů s naložením, složením a dopravou do 5000 m kmenů stromů listnatých, průměru přes 100 do 300 mm</t>
  </si>
  <si>
    <t>2038108282</t>
  </si>
  <si>
    <t>162201421</t>
  </si>
  <si>
    <t>Vodorovné přemístění větví, kmenů nebo pařezů s naložením, složením a dopravou do 1000 m pařezů kmenů, průměru přes 100 do 300 mm</t>
  </si>
  <si>
    <t>467298015</t>
  </si>
  <si>
    <t>162301901</t>
  </si>
  <si>
    <t>Vodorovné přemístění větví, kmenů nebo pařezů s naložením, složením a dopravou Příplatek k cenám za každých dalších i započatých 5000 m přes 5000 m větví stromů listnatých, průměru kmene přes 100 do 300 mm</t>
  </si>
  <si>
    <t>-1865533190</t>
  </si>
  <si>
    <t>162301911</t>
  </si>
  <si>
    <t>Vodorovné přemístění větví, kmenů nebo pařezů s naložením, složením a dopravou Příplatek k cenám za každých dalších i započatých 5000 m přes 5000 m kmenů stromů listnatých, o průměru přes 100 do 300 mm</t>
  </si>
  <si>
    <t>-1445631290</t>
  </si>
  <si>
    <t>162301921</t>
  </si>
  <si>
    <t>Vodorovné přemístění větví, kmenů nebo pařezů s naložením, složením a dopravou Příplatek k cenám za každých dalších i započatých 5000 m přes 5000 m pařezů kmenů, průměru přes 100 do 300 mm</t>
  </si>
  <si>
    <t>1982118019</t>
  </si>
  <si>
    <t>-1840853727</t>
  </si>
  <si>
    <t>98,5-51,76</t>
  </si>
  <si>
    <t>-1987205899</t>
  </si>
  <si>
    <t>51,76*5 'Přepočtené koeficientem množství</t>
  </si>
  <si>
    <t>826541731</t>
  </si>
  <si>
    <t>9,67</t>
  </si>
  <si>
    <t>5833120R</t>
  </si>
  <si>
    <t>-1300013573</t>
  </si>
  <si>
    <t>9,67*1,8 'Přepočtené koeficientem množství</t>
  </si>
  <si>
    <t>-1907295542</t>
  </si>
  <si>
    <t>46,74</t>
  </si>
  <si>
    <t>46,74*1,8 'Přepočtené koeficientem množství</t>
  </si>
  <si>
    <t>-2137754266</t>
  </si>
  <si>
    <t>67,6-2,64-13,2 "zásyp místním materiálem</t>
  </si>
  <si>
    <t>-1926940325</t>
  </si>
  <si>
    <t>30,6</t>
  </si>
  <si>
    <t>75898349</t>
  </si>
  <si>
    <t>1371858297</t>
  </si>
  <si>
    <t>30,6*0,015 'Přepočtené koeficientem množství</t>
  </si>
  <si>
    <t>183101314</t>
  </si>
  <si>
    <t>Hloubení jamek pro vysazování rostlin v zemině tř.1 až 4 s výměnou půdy z 100% v rovině nebo na svahu do 1:5, objemu přes 0,05 do 0,125 m3</t>
  </si>
  <si>
    <t>-290583423</t>
  </si>
  <si>
    <t xml:space="preserve">Poznámka k souboru cen:_x000D_
1. V cenách jsou započteny i náklady na případné naložení přebytečných výkopků na dopravní prostředek, odvoz na vzdálenost do 20 km a složení výkopků. 2. V cenách nejsou započteny náklady na: a) substrát, tyto náklady se oceňují ve specifikaci, b) uložení odpadu na skládku. 3. V cenách o sklonu svahu přes 1:1 jsou uvažovány podmínky pro svahy běžně schůdné; bez použití lezeckých technik. V případě použití lezeckých technik se tyto náklady oceňují individuálně. </t>
  </si>
  <si>
    <t>1 "náhradní výsadba jabloň</t>
  </si>
  <si>
    <t>183111313</t>
  </si>
  <si>
    <t>Hloubení jamek pro vysazování rostlin v zemině tř.1 až 4 s výměnou půdy z 100% v rovině nebo na svahu do 1:5, objemu přes 0,005 do 0,01 m3</t>
  </si>
  <si>
    <t>920741824</t>
  </si>
  <si>
    <t>2 "kanadská borůvka</t>
  </si>
  <si>
    <t>4 " rybíz</t>
  </si>
  <si>
    <t>10364101R</t>
  </si>
  <si>
    <t>zemina pro terénní úpravy -  ornice</t>
  </si>
  <si>
    <t>1201274409</t>
  </si>
  <si>
    <t>0,125 "jabloň</t>
  </si>
  <si>
    <t>0,01*6 "kanadská borůvka a rybíz</t>
  </si>
  <si>
    <t>0,185*1,63 'Přepočtené koeficientem množství</t>
  </si>
  <si>
    <t>184102113</t>
  </si>
  <si>
    <t>Výsadba dřeviny s balem do předem vyhloubené jamky se zalitím v rovině nebo na svahu do 1:5, při průměru balu přes 300 do 400 mm</t>
  </si>
  <si>
    <t>-631606675</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</si>
  <si>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</si>
  <si>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1,0 "jabloň</t>
  </si>
  <si>
    <t>026111R</t>
  </si>
  <si>
    <t>jabloň min. výšky 1,5 m</t>
  </si>
  <si>
    <t>-1105880080</t>
  </si>
  <si>
    <t>184102211</t>
  </si>
  <si>
    <t>Výsadba keře bez balu do předem vyhloubené jamky se zalitím v rovině nebo na svahu do 1:5 výšky do 1 m v terénu</t>
  </si>
  <si>
    <t>-1598155608</t>
  </si>
  <si>
    <t xml:space="preserve">Poznámka k souboru cen:_x000D_
1. Ceny lze použít i pro výsadbu růží. 2. V cenách nejsou započteny náklady na vysazované dřeviny, tyto se oceňují ve specifikaci. 3. Výška keře se měří před sestřižením. 4. V cenách o sklonu svahu přes 1:1 jsou uvažovány podmínky pro svahy běžně schůdné; bez použití lezeckých technik. V případě použití lezeckých technik se tyto náklady oceňují individuálně. </t>
  </si>
  <si>
    <t>4 "rybíz</t>
  </si>
  <si>
    <t>026112R</t>
  </si>
  <si>
    <t>kanadská borůvka vzrůst min. 0,8 m</t>
  </si>
  <si>
    <t>557911482</t>
  </si>
  <si>
    <t>026113R</t>
  </si>
  <si>
    <t>rybíz vzrůst min. 0,8 m</t>
  </si>
  <si>
    <t>1694707202</t>
  </si>
  <si>
    <t>997013811R</t>
  </si>
  <si>
    <t>Poplatek za uložení odpadu na skládce (skládkovné) dřevěného</t>
  </si>
  <si>
    <t>-1213198567</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</si>
  <si>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</si>
  <si>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1,6*0,9</t>
  </si>
  <si>
    <t>999293089</t>
  </si>
  <si>
    <t>drenážní obsyp</t>
  </si>
  <si>
    <t>0,5*(13,0+13,4)</t>
  </si>
  <si>
    <t>-770272596</t>
  </si>
  <si>
    <t>(2,9+1,5)*(13+13,4)</t>
  </si>
  <si>
    <t>592252220</t>
  </si>
  <si>
    <t>116,16*1,05 'Přepočtené koeficientem množství</t>
  </si>
  <si>
    <t>850878752</t>
  </si>
  <si>
    <t>0,1*(13,0+13,4) "hubený beton vyspádovaný - těsnící vrstva</t>
  </si>
  <si>
    <t>212755211</t>
  </si>
  <si>
    <t>Trativody bez lože z drenážních trubek plastových flexibilních D 50 mm</t>
  </si>
  <si>
    <t>1284061791</t>
  </si>
  <si>
    <t>11,0 "DN 50</t>
  </si>
  <si>
    <t>-1479262000</t>
  </si>
  <si>
    <t>27 "odvodnění rubu zdi</t>
  </si>
  <si>
    <t>212792301R</t>
  </si>
  <si>
    <t>Odvodnění - prostup zdi plastové potrubí HDPE DN 60, vč. T-kusu</t>
  </si>
  <si>
    <t>-1454406450</t>
  </si>
  <si>
    <t>5*1,0</t>
  </si>
  <si>
    <t>53945198</t>
  </si>
  <si>
    <t>8*1,1</t>
  </si>
  <si>
    <t>212972111</t>
  </si>
  <si>
    <t>Opláštění drenážních trub filtrační textilií DN 65</t>
  </si>
  <si>
    <t>-1695397543</t>
  </si>
  <si>
    <t>-692569238</t>
  </si>
  <si>
    <t>-311043209</t>
  </si>
  <si>
    <t>274313811</t>
  </si>
  <si>
    <t>Základy z betonu prostého pasy betonu kamenem neprokládaného tř. C 25/30</t>
  </si>
  <si>
    <t>50436518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</si>
  <si>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</si>
  <si>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1,1*0,25*0,6*2 "základ zídky KB blok viz situace</t>
  </si>
  <si>
    <t>274351121</t>
  </si>
  <si>
    <t>Bednění základů pasů rovné zřízení</t>
  </si>
  <si>
    <t>461770729</t>
  </si>
  <si>
    <t xml:space="preserve">Poznámka k souboru cen:_x000D_
1. Ceny jsou určeny pro bednění ve volném prostranství, ve volných nebo zapažených jamách, rýhách a šachtách. 2. Kruhové nebo obloukové bednění poloměru do 1 m se oceňuje individuálně. </t>
  </si>
  <si>
    <t>1,1*0,6*4+0,25*0,6*4</t>
  </si>
  <si>
    <t>274351122</t>
  </si>
  <si>
    <t>Bednění základů pasů rovné odstranění</t>
  </si>
  <si>
    <t>1330957304</t>
  </si>
  <si>
    <t>714463856</t>
  </si>
  <si>
    <t>4+2+5 "zalití zápor aktivovanou cement. směsí</t>
  </si>
  <si>
    <t>217645649</t>
  </si>
  <si>
    <t>PI*0,11*0,11*(3,6*4+3,0*2+3,2*5)*3,3/2,3*1,6</t>
  </si>
  <si>
    <t>311113212</t>
  </si>
  <si>
    <t>Nadzákladové zdi z tvárnic ztraceného bednění štípaných, včetně výplně z betonu třídy C 16/20 přírodních, tloušťky zdiva 200 mm</t>
  </si>
  <si>
    <t>1528846125</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</si>
  <si>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</si>
  <si>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1,1*(0,4+0,55) "viz výkres D.4.2</t>
  </si>
  <si>
    <t>1440041537</t>
  </si>
  <si>
    <t>38,1 "dřík</t>
  </si>
  <si>
    <t>28,5 "základ</t>
  </si>
  <si>
    <t>-88306546</t>
  </si>
  <si>
    <t>1690641334</t>
  </si>
  <si>
    <t>28610003</t>
  </si>
  <si>
    <t>trubka PVC tlaková hrdlovaná vodovodní dl 6m DN 150</t>
  </si>
  <si>
    <t>220592461</t>
  </si>
  <si>
    <t>1,5 "průchodky pro plyn do niky dl. 750 a 300 mm</t>
  </si>
  <si>
    <t>-1896385006</t>
  </si>
  <si>
    <t>36,4/0,2*0,7*0,89*1,1/1000 "provázání základu a dříku</t>
  </si>
  <si>
    <t>1241617877</t>
  </si>
  <si>
    <t>(3,85+4,6)*1,44</t>
  </si>
  <si>
    <t>(3,83+4,45)*5,0</t>
  </si>
  <si>
    <t>(3,8+4,3)*10,0</t>
  </si>
  <si>
    <t>(4,05+5,25)*5,0</t>
  </si>
  <si>
    <t>(4,25+6,1)*5,0</t>
  </si>
  <si>
    <t>(4,1+5,3)*5,0</t>
  </si>
  <si>
    <t>(3,5+3,3)*5,0</t>
  </si>
  <si>
    <t>313,818*7,667*1,1/1000 "m2 x kg/m2</t>
  </si>
  <si>
    <t>1618365692</t>
  </si>
  <si>
    <t xml:space="preserve">Poznámka k položce:
1. V cenách nejsou započteny náklady na sloupky a vzpěry. Jejich dodání se oceňuje ve specifikaci.
2. Výškou sloupku se rozumí jeho délka před osazením.
</t>
  </si>
  <si>
    <t>-1751509926</t>
  </si>
  <si>
    <t>1170406584</t>
  </si>
  <si>
    <t>1*37 "tl. 80 mm - pod základ zdi</t>
  </si>
  <si>
    <t>-807468520</t>
  </si>
  <si>
    <t>43,66*1,0 "ŠD A</t>
  </si>
  <si>
    <t>43,66*0,9 "ŠD B</t>
  </si>
  <si>
    <t>564871111</t>
  </si>
  <si>
    <t>Podklad ze štěrkodrti ŠD s rozprostřením a zhutněním, po zhutnění tl. 250 mm</t>
  </si>
  <si>
    <t>-1232509543</t>
  </si>
  <si>
    <t>51,0 "zámková dlažba</t>
  </si>
  <si>
    <t>-2066955731</t>
  </si>
  <si>
    <t>43,66*1,5</t>
  </si>
  <si>
    <t>411556159</t>
  </si>
  <si>
    <t>65,49 "0,8 kg/m2</t>
  </si>
  <si>
    <t>1479408199</t>
  </si>
  <si>
    <t>577134121</t>
  </si>
  <si>
    <t>Asfaltový beton vrstva obrusná ACO 11 (ABS) s rozprostřením a se zhutněním z nemodifikovaného asfaltu v pruhu šířky přes 3 m tř. I, po zhutnění tl. 40 mm</t>
  </si>
  <si>
    <t>-807600412</t>
  </si>
  <si>
    <t>5841211R</t>
  </si>
  <si>
    <t>Osazení, pronájem a demontáž (vč. dopravy) silničních panelů (1000 x x2000 x x215 mm)</t>
  </si>
  <si>
    <t>-394491979</t>
  </si>
  <si>
    <t>36*1,0*2,0 "prac. lavice při vrtání zápor</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</si>
  <si>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</si>
  <si>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</si>
  <si>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-711476721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</si>
  <si>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</si>
  <si>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59245013</t>
  </si>
  <si>
    <t>dlažba zámková profilová 20x16,5x8 cm přírodní</t>
  </si>
  <si>
    <t>1760189317</t>
  </si>
  <si>
    <t>51,0*0,2 "doplnění původní dlažby</t>
  </si>
  <si>
    <t>Trubní vedení</t>
  </si>
  <si>
    <t>899950R</t>
  </si>
  <si>
    <t>Oprava spadiště kanalizační přípojky</t>
  </si>
  <si>
    <t>1441000983</t>
  </si>
  <si>
    <t>-1014609643</t>
  </si>
  <si>
    <t>18*0,2*0,2 "pod patní plech plot. sloupků</t>
  </si>
  <si>
    <t>76</t>
  </si>
  <si>
    <t>-423589263</t>
  </si>
  <si>
    <t>77</t>
  </si>
  <si>
    <t>906193466</t>
  </si>
  <si>
    <t xml:space="preserve"> (0,2*0,2+0,03*0,03*2)*13*80,0/1000  "patní plech</t>
  </si>
  <si>
    <t>78</t>
  </si>
  <si>
    <t>-855959485</t>
  </si>
  <si>
    <t>79</t>
  </si>
  <si>
    <t>114982041</t>
  </si>
  <si>
    <t>46,0 "zaříznutí stávajícího asf. krytu</t>
  </si>
  <si>
    <t>80</t>
  </si>
  <si>
    <t>1930224532</t>
  </si>
  <si>
    <t>1,7+1,62+1,6+2,6+2,38+0,66</t>
  </si>
  <si>
    <t>81</t>
  </si>
  <si>
    <t>2121931542</t>
  </si>
  <si>
    <t>4,5+4,25+4,21+4,3+5,53+4,51</t>
  </si>
  <si>
    <t>82</t>
  </si>
  <si>
    <t>-920139546</t>
  </si>
  <si>
    <t>36,44*2,0</t>
  </si>
  <si>
    <t>83</t>
  </si>
  <si>
    <t>-2061114467</t>
  </si>
  <si>
    <t>72,88*30</t>
  </si>
  <si>
    <t>84</t>
  </si>
  <si>
    <t>-1992292262</t>
  </si>
  <si>
    <t>85</t>
  </si>
  <si>
    <t>-1234952865</t>
  </si>
  <si>
    <t>18*4 "sloupky plotu</t>
  </si>
  <si>
    <t>86</t>
  </si>
  <si>
    <t>71536074</t>
  </si>
  <si>
    <t>87</t>
  </si>
  <si>
    <t>-757678952</t>
  </si>
  <si>
    <t>38,0</t>
  </si>
  <si>
    <t>88</t>
  </si>
  <si>
    <t>985331212</t>
  </si>
  <si>
    <t>Dodatečné vlepování betonářské výztuže včetně vyvrtání a vyčištění otvoru chemickou maltou průměr výztuže 10 mm</t>
  </si>
  <si>
    <t>1269490210</t>
  </si>
  <si>
    <t>rozšíření základu původní zdi ve staničení 1,3 až 16,0 - 4 ks/m2</t>
  </si>
  <si>
    <t>(16-1,3)*0,8*4*0,15 "provázání stávajícího prahu a dobetonávky</t>
  </si>
  <si>
    <t>89</t>
  </si>
  <si>
    <t>732113571</t>
  </si>
  <si>
    <t>(16-1,3)*0,8*4*0,30*0,888/1000</t>
  </si>
  <si>
    <t>90</t>
  </si>
  <si>
    <t>1117576134</t>
  </si>
  <si>
    <t>91</t>
  </si>
  <si>
    <t>2007021174</t>
  </si>
  <si>
    <t>95*14 'Přepočtené koeficientem množství</t>
  </si>
  <si>
    <t>92</t>
  </si>
  <si>
    <t>780502626</t>
  </si>
  <si>
    <t>93</t>
  </si>
  <si>
    <t>1257727692</t>
  </si>
  <si>
    <t>14,256 "kam. drcené</t>
  </si>
  <si>
    <t>7,643 "frézování</t>
  </si>
  <si>
    <t>6,874 "frézování</t>
  </si>
  <si>
    <t>94</t>
  </si>
  <si>
    <t>-1118833333</t>
  </si>
  <si>
    <t>28,773*14 'Přepočtené koeficientem množství</t>
  </si>
  <si>
    <t>95</t>
  </si>
  <si>
    <t>815812799</t>
  </si>
  <si>
    <t>96</t>
  </si>
  <si>
    <t>-1224515425</t>
  </si>
  <si>
    <t>97</t>
  </si>
  <si>
    <t>594258708</t>
  </si>
  <si>
    <t>98</t>
  </si>
  <si>
    <t>-1691597044</t>
  </si>
  <si>
    <t>36,44*0,8+48,175+0,66+1,69</t>
  </si>
  <si>
    <t>99</t>
  </si>
  <si>
    <t>2020992726</t>
  </si>
  <si>
    <t>79,677*0,00035 'Přepočtené koeficientem množství</t>
  </si>
  <si>
    <t>100</t>
  </si>
  <si>
    <t>-95445144</t>
  </si>
  <si>
    <t>79,677*2</t>
  </si>
  <si>
    <t>101</t>
  </si>
  <si>
    <t>-677829829</t>
  </si>
  <si>
    <t>159,354*0,00045 'Přepočtené koeficientem množství</t>
  </si>
  <si>
    <t>102</t>
  </si>
  <si>
    <t>711132101</t>
  </si>
  <si>
    <t>Provedení izolace proti zemní vlhkosti pásy na sucho AIP nebo tkaniny na ploše svislé S</t>
  </si>
  <si>
    <t>-1011959929</t>
  </si>
  <si>
    <t xml:space="preserve">Poznámka k souboru cen:_x000D_
1. Izolace plochy jednotlivě do 10 m2 se oceňují skladebně cenou příslušné izolace a cenou 711 19-9096 Příplatek za plochu do 10 m2. </t>
  </si>
  <si>
    <t>20,9 "těsnění pažin</t>
  </si>
  <si>
    <t>103</t>
  </si>
  <si>
    <t>693110001</t>
  </si>
  <si>
    <t>drenážní geokompozit INTERDRAIN GMFL</t>
  </si>
  <si>
    <t>M2</t>
  </si>
  <si>
    <t>-747775052</t>
  </si>
  <si>
    <t>20,9*1,1 'Přepočtené koeficientem množství</t>
  </si>
  <si>
    <t>104</t>
  </si>
  <si>
    <t>2093783611</t>
  </si>
  <si>
    <t>SO 04.1 - Přeložka plynovodu</t>
  </si>
  <si>
    <t xml:space="preserve"> </t>
  </si>
  <si>
    <t>822-1 - Pozemní komunikace - provizorní přeložka</t>
  </si>
  <si>
    <t>800 - 1 - Zemní práce - provizorní přeložka</t>
  </si>
  <si>
    <t>827 - 1 - 827 - 1</t>
  </si>
  <si>
    <t>C 23M - Potrubní vedení - provizorní přeložka</t>
  </si>
  <si>
    <t>D1 - Ostatní práce plynárenské - provizorní přeložka</t>
  </si>
  <si>
    <t>D2 - Pozemní komunikace, zabezpečení - přeložka</t>
  </si>
  <si>
    <t>D3 - Zemní práce - přeložka</t>
  </si>
  <si>
    <t>D4 - Potrubní vedení - přeložka</t>
  </si>
  <si>
    <t>D5 - Ostatní práce plynárenské - přeložka</t>
  </si>
  <si>
    <t>822-1</t>
  </si>
  <si>
    <t>Pozemní komunikace - provizorní přeložka</t>
  </si>
  <si>
    <t>113107124</t>
  </si>
  <si>
    <t>Rozebrání podkladu z kameniva tl. do 400</t>
  </si>
  <si>
    <t>(10,0*1,4)</t>
  </si>
  <si>
    <t>997221571</t>
  </si>
  <si>
    <t>Vodorovná doprava suti do 1 km</t>
  </si>
  <si>
    <t>(14,0*0,772)</t>
  </si>
  <si>
    <t xml:space="preserve">Příplatek za další km </t>
  </si>
  <si>
    <t>10,808*9</t>
  </si>
  <si>
    <t>997221815</t>
  </si>
  <si>
    <t>Skládkovné suť netříděná</t>
  </si>
  <si>
    <t>596211120</t>
  </si>
  <si>
    <t>Kladení dlažby do ŠD (zámkové tl. 80)</t>
  </si>
  <si>
    <t>ZD001</t>
  </si>
  <si>
    <t>Dodávka zámkové dlažby (náhrada)</t>
  </si>
  <si>
    <t>800 - 1</t>
  </si>
  <si>
    <t>Zemní práce - provizorní přeložka</t>
  </si>
  <si>
    <t>119001401</t>
  </si>
  <si>
    <t>Dočasné zajištění potrubí</t>
  </si>
  <si>
    <t>119001421</t>
  </si>
  <si>
    <t>Dočasné zajištění kabelů</t>
  </si>
  <si>
    <t>120001101</t>
  </si>
  <si>
    <t>Příplatek za ztížení vykopávky</t>
  </si>
  <si>
    <t>(6,0*0,8*1,2)</t>
  </si>
  <si>
    <t>131303102</t>
  </si>
  <si>
    <t>Hloubení nezapažených jam v horň. tř. 4</t>
  </si>
  <si>
    <t>(3,0*1,4*1,4)*2</t>
  </si>
  <si>
    <t>131303109</t>
  </si>
  <si>
    <t>Příplatek za lepivost - pol.č.4 -50%</t>
  </si>
  <si>
    <t>151101101</t>
  </si>
  <si>
    <t>Zřízení pažení příložné do hl. 2,0 m</t>
  </si>
  <si>
    <t>(12,0*1,5)</t>
  </si>
  <si>
    <t>151101111</t>
  </si>
  <si>
    <t>Odstranění pažení - pol. č.6</t>
  </si>
  <si>
    <t>132301101</t>
  </si>
  <si>
    <t>Hloubení rýh š. do 600mm v horň. tř. 4</t>
  </si>
  <si>
    <t>(50,0*0,6*0,55)</t>
  </si>
  <si>
    <t>161101102</t>
  </si>
  <si>
    <t>Svislé přemístění výkopku z hor.4-</t>
  </si>
  <si>
    <t>Vodorov. přemístění výkop. z hor. 4, 10km</t>
  </si>
  <si>
    <t>Poznámka k položce:
(obsyp, lože, zásyp)</t>
  </si>
  <si>
    <t>13,02 "(obsyp, lože, zásyp)</t>
  </si>
  <si>
    <t>167101101</t>
  </si>
  <si>
    <t>Nakládání výkopku z hor. 4</t>
  </si>
  <si>
    <t>171201201</t>
  </si>
  <si>
    <t>Uložení sypaniny na skládku</t>
  </si>
  <si>
    <t>Zásyp rýh a šachet se zhutněním-ŠD</t>
  </si>
  <si>
    <t>(6,0*1,4*0,8)</t>
  </si>
  <si>
    <t>175111101</t>
  </si>
  <si>
    <t>Obsyp potrubí se zhutněním - písek</t>
  </si>
  <si>
    <t>(6,0*1,4*0,30)</t>
  </si>
  <si>
    <t>58337306</t>
  </si>
  <si>
    <t>Štěrkopísek (A3),fr. 0-8 - obsyp</t>
  </si>
  <si>
    <t>58344155</t>
  </si>
  <si>
    <t>Štěrkodrť,fr. 0-22 - zásyp</t>
  </si>
  <si>
    <t>(6,72*1,2*1,65) "zhutnění, hmotnost</t>
  </si>
  <si>
    <t>Skládkovné-poplatek za uložení pol.č.11</t>
  </si>
  <si>
    <t>13,02*2,0</t>
  </si>
  <si>
    <t>827 - 1</t>
  </si>
  <si>
    <t>451572111</t>
  </si>
  <si>
    <t>Lože pod potrubí z kopaného písku</t>
  </si>
  <si>
    <t xml:space="preserve">tl. min.100mm </t>
  </si>
  <si>
    <t>(6,0*1,4*0,15)</t>
  </si>
  <si>
    <t>(50,0*0,6*0,05)</t>
  </si>
  <si>
    <t>181411132</t>
  </si>
  <si>
    <t>Založení trávníku</t>
  </si>
  <si>
    <t>5724700</t>
  </si>
  <si>
    <t>Osivo travní směs (102,0x0,05)</t>
  </si>
  <si>
    <t>102,0*0,015</t>
  </si>
  <si>
    <t>131301101</t>
  </si>
  <si>
    <t>(25,0*0,6*0,4) "(pro vytažení potrubí)</t>
  </si>
  <si>
    <t>174101101.1</t>
  </si>
  <si>
    <t>Zásyp rýh a šachet se zhutněním zemina</t>
  </si>
  <si>
    <t>21,24 "provizorní potrubí + vyjmutí</t>
  </si>
  <si>
    <t>NC001</t>
  </si>
  <si>
    <t>Ochrana potrubí dn 63 u stěny oplocení a potrubí dn 32 do a z kiosku-mont+dem.</t>
  </si>
  <si>
    <t>ks</t>
  </si>
  <si>
    <t>131301109.1</t>
  </si>
  <si>
    <t>Příplatek za lepivost - pol.č.22 -50%</t>
  </si>
  <si>
    <t>89972211R</t>
  </si>
  <si>
    <t>Výstražná folie</t>
  </si>
  <si>
    <t>C 23M</t>
  </si>
  <si>
    <t>Potrubní vedení - provizorní přeložka</t>
  </si>
  <si>
    <t>230205025</t>
  </si>
  <si>
    <t>Montáž trub PE do O 32 mm</t>
  </si>
  <si>
    <t>230205042</t>
  </si>
  <si>
    <t>Montáž trub PE do O 63 mm</t>
  </si>
  <si>
    <t>230205225</t>
  </si>
  <si>
    <t>Montáž trubních dílů do PE O 32 mm</t>
  </si>
  <si>
    <t>230205242</t>
  </si>
  <si>
    <t>Montáž trubních dílů PE do O 63 mm</t>
  </si>
  <si>
    <t>TR001</t>
  </si>
  <si>
    <t>Trubka PE- těžká řada (SDR11) O 32x3,0mm, PE 100 s ochran. pláštěm</t>
  </si>
  <si>
    <t>Poznámka k položce:
O 32x3,0mm, PE 100 s ochran. pláštěm</t>
  </si>
  <si>
    <t>TR002</t>
  </si>
  <si>
    <t>Trubka PE- těžká řada (SDR11) O 63x5,8mm, PE 100 s ochran. pláštěm</t>
  </si>
  <si>
    <t>TR003</t>
  </si>
  <si>
    <t>Trubka PE-ochranná min. SDR 26 O 110x4,3mm,</t>
  </si>
  <si>
    <t>TV001</t>
  </si>
  <si>
    <t>PE elsvař. koleno - 90st O63 (PE100)</t>
  </si>
  <si>
    <t>TV002</t>
  </si>
  <si>
    <t>PE elsvař. koleno - 45st O63 (PE100)</t>
  </si>
  <si>
    <t>TV003</t>
  </si>
  <si>
    <t>PE elsvař. koleno - 90st O32 (PE100)</t>
  </si>
  <si>
    <t>TV004</t>
  </si>
  <si>
    <t>Elektrospojka O 32 (PE100)</t>
  </si>
  <si>
    <t>TV005</t>
  </si>
  <si>
    <t>Elektrospojka O 63 (PE100)</t>
  </si>
  <si>
    <t>TV006</t>
  </si>
  <si>
    <t>Elektrotvarovka navrtávací O 63/32 (PE100)</t>
  </si>
  <si>
    <t>TV006.1</t>
  </si>
  <si>
    <t>Přechod ocel/PE - zemní DN 50/dn 63PE</t>
  </si>
  <si>
    <t>TV007</t>
  </si>
  <si>
    <t>Přechod ocel/PE - zemní DN 25/dn 32PE</t>
  </si>
  <si>
    <t>TV008</t>
  </si>
  <si>
    <t>Přechod ocel/PE-nadzemní DN25/dn32PE</t>
  </si>
  <si>
    <t>TV009</t>
  </si>
  <si>
    <t>Navrtávací tvarovka DN 50/DN 100</t>
  </si>
  <si>
    <t>NC002</t>
  </si>
  <si>
    <t>Dno klenuté DN 100</t>
  </si>
  <si>
    <t>NC003</t>
  </si>
  <si>
    <t>Trubka ocel. L 245NE-ME, DN 25 izol. PE</t>
  </si>
  <si>
    <t>23020003</t>
  </si>
  <si>
    <t>Montáž. Plyn přípojky DN 25</t>
  </si>
  <si>
    <t>230200311-S</t>
  </si>
  <si>
    <t>Nasunutí potrubí DN50 do chráničky</t>
  </si>
  <si>
    <t>106</t>
  </si>
  <si>
    <t>Fa001</t>
  </si>
  <si>
    <t>Přesuvný kus (1/2) DN 100</t>
  </si>
  <si>
    <t>108</t>
  </si>
  <si>
    <t>230200412</t>
  </si>
  <si>
    <t>Navrtávka DN 50</t>
  </si>
  <si>
    <t>kpl.</t>
  </si>
  <si>
    <t>110</t>
  </si>
  <si>
    <t>230200311</t>
  </si>
  <si>
    <t>Přerušení průtoku plynu balony - DN 100</t>
  </si>
  <si>
    <t>112</t>
  </si>
  <si>
    <t>NC004</t>
  </si>
  <si>
    <t>Odpoj stáv. potrubí DN 100</t>
  </si>
  <si>
    <t>114</t>
  </si>
  <si>
    <t>NC005</t>
  </si>
  <si>
    <t>Odpoj - propoj stáv. potrubí DN 25 (DP)</t>
  </si>
  <si>
    <t>116</t>
  </si>
  <si>
    <t>230082066</t>
  </si>
  <si>
    <t>Odstranění potrubí DN 100</t>
  </si>
  <si>
    <t>118</t>
  </si>
  <si>
    <t>NC006</t>
  </si>
  <si>
    <t>Kiosek montovaný betonový (plastový) dočasný (nika min. 500x500x300mm)</t>
  </si>
  <si>
    <t>120</t>
  </si>
  <si>
    <t>K001</t>
  </si>
  <si>
    <t>Osazení kiosku vč. úpravy</t>
  </si>
  <si>
    <t>122</t>
  </si>
  <si>
    <t>723160204</t>
  </si>
  <si>
    <t>Přípojka k plynoměru DN 25</t>
  </si>
  <si>
    <t>124</t>
  </si>
  <si>
    <t>723231164</t>
  </si>
  <si>
    <t>Uzávěr DN 25</t>
  </si>
  <si>
    <t>126</t>
  </si>
  <si>
    <t>D1</t>
  </si>
  <si>
    <t>Ostatní práce plynárenské - provizorní přeložka</t>
  </si>
  <si>
    <t>230230016</t>
  </si>
  <si>
    <t>Provedení hlavní tlakové zkoušky</t>
  </si>
  <si>
    <t>128</t>
  </si>
  <si>
    <t>Dod.001</t>
  </si>
  <si>
    <t>Příprava TZ vč. potřeb. tvarovek a napojení</t>
  </si>
  <si>
    <t>130</t>
  </si>
  <si>
    <t>Dod.002</t>
  </si>
  <si>
    <t>Odzkoušení propojů</t>
  </si>
  <si>
    <t>132</t>
  </si>
  <si>
    <t>NC007</t>
  </si>
  <si>
    <t>Revize zařízení</t>
  </si>
  <si>
    <t>134</t>
  </si>
  <si>
    <t>D2</t>
  </si>
  <si>
    <t>Pozemní komunikace, zabezpečení - přeložka</t>
  </si>
  <si>
    <t>113106171</t>
  </si>
  <si>
    <t>Rozebrání zámk.dlažby kom. pro pěší</t>
  </si>
  <si>
    <t>136</t>
  </si>
  <si>
    <t>D3</t>
  </si>
  <si>
    <t>Zemní práce - přeložka</t>
  </si>
  <si>
    <t>138</t>
  </si>
  <si>
    <t>140</t>
  </si>
  <si>
    <t>142</t>
  </si>
  <si>
    <t>131303102.1</t>
  </si>
  <si>
    <t>Hloubení zapažených jam v horň. tř.2</t>
  </si>
  <si>
    <t>144</t>
  </si>
  <si>
    <t>(3,0*1,4*1,3)*2</t>
  </si>
  <si>
    <t>Hloubení rýh š. přes 600 mm, v hor. 4</t>
  </si>
  <si>
    <t>146</t>
  </si>
  <si>
    <t xml:space="preserve">(41,0*0,8*0,90) </t>
  </si>
  <si>
    <t>Příplatek za lepivost hor. 4 - 50%</t>
  </si>
  <si>
    <t>148</t>
  </si>
  <si>
    <t>150</t>
  </si>
  <si>
    <t>151101111.1</t>
  </si>
  <si>
    <t>Odstranění pažení</t>
  </si>
  <si>
    <t>152</t>
  </si>
  <si>
    <t>161101101</t>
  </si>
  <si>
    <t>Svislé přemístění výkopku z hor.</t>
  </si>
  <si>
    <t>154</t>
  </si>
  <si>
    <t>156</t>
  </si>
  <si>
    <t>34,98 "(obsyp, lože, zásyp) jen 50% ze šachet</t>
  </si>
  <si>
    <t>167101101.1</t>
  </si>
  <si>
    <t>Nakládání výkopku z hor. 4+2</t>
  </si>
  <si>
    <t>158</t>
  </si>
  <si>
    <t>160</t>
  </si>
  <si>
    <t>162</t>
  </si>
  <si>
    <t>164</t>
  </si>
  <si>
    <t>(41,0*0,8*0,35)+(6,0*1,4*0,50)</t>
  </si>
  <si>
    <t>166</t>
  </si>
  <si>
    <t>(15,68*1,2*1,9) "zhutnění, hmotnost</t>
  </si>
  <si>
    <t>168</t>
  </si>
  <si>
    <t>(12,70*1,2*1,65) "zhutnění, hmotnost</t>
  </si>
  <si>
    <t>171201211.1</t>
  </si>
  <si>
    <t>Skládkovné-poplatek za uložení</t>
  </si>
  <si>
    <t>170</t>
  </si>
  <si>
    <t>34,98*2,0</t>
  </si>
  <si>
    <t>172</t>
  </si>
  <si>
    <t>tl. min.100mm</t>
  </si>
  <si>
    <t>(41,0*0,8*0,15)</t>
  </si>
  <si>
    <t>(6,0*1,4*0,2)</t>
  </si>
  <si>
    <t>174</t>
  </si>
  <si>
    <t>D4</t>
  </si>
  <si>
    <t>Potrubní vedení - přeložka</t>
  </si>
  <si>
    <t>230205035</t>
  </si>
  <si>
    <t>Montáž trub PE do O 50 mm</t>
  </si>
  <si>
    <t>176</t>
  </si>
  <si>
    <t>230205056</t>
  </si>
  <si>
    <t>Montáž trub PE do O 110 mm (na tupo)</t>
  </si>
  <si>
    <t>178</t>
  </si>
  <si>
    <t>230205125</t>
  </si>
  <si>
    <t>Montáž trub PE do Ř 160 mm</t>
  </si>
  <si>
    <t>180</t>
  </si>
  <si>
    <t>230205235</t>
  </si>
  <si>
    <t>Montáž trubních dílů do PE O 50 mm</t>
  </si>
  <si>
    <t>182</t>
  </si>
  <si>
    <t>184</t>
  </si>
  <si>
    <t>230205255</t>
  </si>
  <si>
    <t>Montáž trubních dílů do PE O 110 mm</t>
  </si>
  <si>
    <t>186</t>
  </si>
  <si>
    <t>GC001</t>
  </si>
  <si>
    <t>Trubka PE- těžká řada (SDR11) O 50x4,6mm, PE 100 s OP</t>
  </si>
  <si>
    <t>256</t>
  </si>
  <si>
    <t>188</t>
  </si>
  <si>
    <t>GC002</t>
  </si>
  <si>
    <t>Trubka PE- střednětěžká řada (SDR17,6) O 110x6,3mm, PE 100</t>
  </si>
  <si>
    <t>190</t>
  </si>
  <si>
    <t>GC003</t>
  </si>
  <si>
    <t>Trubka PE-ochranná trubka, min SDR 26 O 160x6,2</t>
  </si>
  <si>
    <t>192</t>
  </si>
  <si>
    <t>23020-0118-S</t>
  </si>
  <si>
    <t>Nasunutí potrubní sekce do chráničky</t>
  </si>
  <si>
    <t>194</t>
  </si>
  <si>
    <t>GF001</t>
  </si>
  <si>
    <t>PE elsvař. Tkus přípojk. O50/110 (PE100)</t>
  </si>
  <si>
    <t>196</t>
  </si>
  <si>
    <t>GF002</t>
  </si>
  <si>
    <t>Elektrospojka O 50 (PE100)</t>
  </si>
  <si>
    <t>198</t>
  </si>
  <si>
    <t>GF003</t>
  </si>
  <si>
    <t>Elektrospojka O 110 (PE100)</t>
  </si>
  <si>
    <t>200</t>
  </si>
  <si>
    <t>GF004</t>
  </si>
  <si>
    <t>Elektrospojka O 160 (PE100)</t>
  </si>
  <si>
    <t>202</t>
  </si>
  <si>
    <t>GF005</t>
  </si>
  <si>
    <t>Elektrovíčko O 63 (PE100)</t>
  </si>
  <si>
    <t>204</t>
  </si>
  <si>
    <t>GF006</t>
  </si>
  <si>
    <t>Elektrokoleno O 50 (PE100)</t>
  </si>
  <si>
    <t>206</t>
  </si>
  <si>
    <t>GF007</t>
  </si>
  <si>
    <t>208</t>
  </si>
  <si>
    <t>105</t>
  </si>
  <si>
    <t>T001</t>
  </si>
  <si>
    <t>Přechod ocel/PE-zemní DN 100/dn110PE</t>
  </si>
  <si>
    <t>210</t>
  </si>
  <si>
    <t>T002</t>
  </si>
  <si>
    <t>Přechod ocel/PE-nadzemní DN40/dn50PE</t>
  </si>
  <si>
    <t>212</t>
  </si>
  <si>
    <t>107</t>
  </si>
  <si>
    <t>Fa002</t>
  </si>
  <si>
    <t>214</t>
  </si>
  <si>
    <t>230200004</t>
  </si>
  <si>
    <t>Montáž. plyn přípojky DN 32-potrubí OPZ</t>
  </si>
  <si>
    <t>216</t>
  </si>
  <si>
    <t>109</t>
  </si>
  <si>
    <t>NC008</t>
  </si>
  <si>
    <t>Trubka ocel. L 245NE-ME, DN 32 izol. PE</t>
  </si>
  <si>
    <t>218</t>
  </si>
  <si>
    <t>NC009</t>
  </si>
  <si>
    <t>Odpoj-propoj stáv. potrubí DN 25/32(OPZ)</t>
  </si>
  <si>
    <t>220</t>
  </si>
  <si>
    <t>111</t>
  </si>
  <si>
    <t>230200331</t>
  </si>
  <si>
    <t>Přerušení průtoku plynu balony - DN 100 opětovné</t>
  </si>
  <si>
    <t>222</t>
  </si>
  <si>
    <t>NC010</t>
  </si>
  <si>
    <t>Odpoj-propoj stáv. potrubí DN 100</t>
  </si>
  <si>
    <t>224</t>
  </si>
  <si>
    <t>113</t>
  </si>
  <si>
    <t>230200354</t>
  </si>
  <si>
    <t>Přerušení průtoku - trnování do DN 50</t>
  </si>
  <si>
    <t>226</t>
  </si>
  <si>
    <t>NC011</t>
  </si>
  <si>
    <t>Zaslepení bypasů dn 63PE</t>
  </si>
  <si>
    <t>228</t>
  </si>
  <si>
    <t>115</t>
  </si>
  <si>
    <t>230082066.1</t>
  </si>
  <si>
    <t>Odstranění potrubí DN 100 do 50 kg</t>
  </si>
  <si>
    <t>230</t>
  </si>
  <si>
    <t>230081022-S</t>
  </si>
  <si>
    <t>Odstranění potrubí PE do DN 25 do10 kg</t>
  </si>
  <si>
    <t>232</t>
  </si>
  <si>
    <t>117</t>
  </si>
  <si>
    <t>230081044-S</t>
  </si>
  <si>
    <t>Odstranění potrubí PE do DN 50 do10 kg</t>
  </si>
  <si>
    <t>234</t>
  </si>
  <si>
    <t>NC012</t>
  </si>
  <si>
    <t>Odstranění kiosku provizorního</t>
  </si>
  <si>
    <t>236</t>
  </si>
  <si>
    <t>119</t>
  </si>
  <si>
    <t>238</t>
  </si>
  <si>
    <t>240</t>
  </si>
  <si>
    <t>121</t>
  </si>
  <si>
    <t>230210012</t>
  </si>
  <si>
    <t>Montáž opláštění natavením - zesílené</t>
  </si>
  <si>
    <t>242</t>
  </si>
  <si>
    <t>230210014</t>
  </si>
  <si>
    <t>Montáž opláštění za studena - zesílené</t>
  </si>
  <si>
    <t>244</t>
  </si>
  <si>
    <t>123</t>
  </si>
  <si>
    <t>NC013</t>
  </si>
  <si>
    <t>Tepelně smrštitelná páska</t>
  </si>
  <si>
    <t>246</t>
  </si>
  <si>
    <t>NC014</t>
  </si>
  <si>
    <t>Izolační páska za studena</t>
  </si>
  <si>
    <t>248</t>
  </si>
  <si>
    <t>125</t>
  </si>
  <si>
    <t>NC015</t>
  </si>
  <si>
    <t>Napojení signal. vodiče na potrubí</t>
  </si>
  <si>
    <t>250</t>
  </si>
  <si>
    <t>D5</t>
  </si>
  <si>
    <t>Ostatní práce plynárenské - přeložka</t>
  </si>
  <si>
    <t>Dod003</t>
  </si>
  <si>
    <t>Signalizační vodič CU.Y. 2,5 mm2</t>
  </si>
  <si>
    <t>252</t>
  </si>
  <si>
    <t>127</t>
  </si>
  <si>
    <t>230230021S</t>
  </si>
  <si>
    <t>254</t>
  </si>
  <si>
    <t>Dod004</t>
  </si>
  <si>
    <t>129</t>
  </si>
  <si>
    <t>Dod005</t>
  </si>
  <si>
    <t>Odzkoušení propojů a odpojů</t>
  </si>
  <si>
    <t>258</t>
  </si>
  <si>
    <t>Dod006</t>
  </si>
  <si>
    <t>Tlaková zkouška rozvodu OPZ</t>
  </si>
  <si>
    <t>260</t>
  </si>
  <si>
    <t>131</t>
  </si>
  <si>
    <t>NC016</t>
  </si>
  <si>
    <t>Proměření vodiče</t>
  </si>
  <si>
    <t>262</t>
  </si>
  <si>
    <t>NC017</t>
  </si>
  <si>
    <t>Geodetické zaměření</t>
  </si>
  <si>
    <t>264</t>
  </si>
  <si>
    <t>133</t>
  </si>
  <si>
    <t>NC018</t>
  </si>
  <si>
    <t>Revize zařízení - přeložka</t>
  </si>
  <si>
    <t>266</t>
  </si>
  <si>
    <t>NC019</t>
  </si>
  <si>
    <t>Revize zařízení - OPZ</t>
  </si>
  <si>
    <t>268</t>
  </si>
  <si>
    <t>135</t>
  </si>
  <si>
    <t>NC020</t>
  </si>
  <si>
    <t>Technické práce (doklady-přejímka-ostat.)</t>
  </si>
  <si>
    <t>270</t>
  </si>
  <si>
    <t>VON 01 - Vedejší a ostatní náklady pro SO 01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</si>
  <si>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</si>
  <si>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</si>
  <si>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</si>
  <si>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</si>
  <si>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</si>
  <si>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VRN</t>
  </si>
  <si>
    <t>Vedlejší rozpočtové náklady</t>
  </si>
  <si>
    <t>VRN1</t>
  </si>
  <si>
    <t>Průzkumné, geodetické a projektové práce</t>
  </si>
  <si>
    <t>012002000</t>
  </si>
  <si>
    <t>Geodetické práce</t>
  </si>
  <si>
    <t>Kč</t>
  </si>
  <si>
    <t>1024</t>
  </si>
  <si>
    <t>1334088344</t>
  </si>
  <si>
    <t>- vytýčení inženýrských sítí</t>
  </si>
  <si>
    <t>- geodet. zaměření před, během a po výstavbě</t>
  </si>
  <si>
    <t>013002000</t>
  </si>
  <si>
    <t>Projektové práce</t>
  </si>
  <si>
    <t>847318428</t>
  </si>
  <si>
    <t>- pasportizace pozemků a staveb dotčených výstavbou</t>
  </si>
  <si>
    <t>- Zajištění opatření vyplývajících z potřeb plnění opatření dle plánu BOZP</t>
  </si>
  <si>
    <t>- dokumentace skutečného provedení stavby</t>
  </si>
  <si>
    <t>VRN2</t>
  </si>
  <si>
    <t>Příprava staveniště</t>
  </si>
  <si>
    <t>020001000</t>
  </si>
  <si>
    <t>-1710576654</t>
  </si>
  <si>
    <t>demontáž a zpětná montáž dočasného dřevěného přístřešku na p.č. 1007</t>
  </si>
  <si>
    <t>- provést pouze se souhlasem majitele</t>
  </si>
  <si>
    <t>VRN3</t>
  </si>
  <si>
    <t>Zařízení staveniště</t>
  </si>
  <si>
    <t>030001000</t>
  </si>
  <si>
    <t>-727889789</t>
  </si>
  <si>
    <t>- stavební buňky, chemické WC, sklad materiálu apod.</t>
  </si>
  <si>
    <t>- elektrocentrála, dovoz záměsové vody</t>
  </si>
  <si>
    <t>- plocha pro mezideponii vč. ochranné geotextilie</t>
  </si>
  <si>
    <t>- zabezpečení staveniště proti vstupu nepovolaných osob</t>
  </si>
  <si>
    <t>- označení či oplocení ZS</t>
  </si>
  <si>
    <t>- uvedení ploch a staveb dotčených výstavbou do dohodnutého stavu</t>
  </si>
  <si>
    <t>034303000</t>
  </si>
  <si>
    <t>Dopravní značení na staveništi</t>
  </si>
  <si>
    <t>1172386518</t>
  </si>
  <si>
    <t>dočasné dopravní značení vč. semaforů</t>
  </si>
  <si>
    <t>VRN4</t>
  </si>
  <si>
    <t>Inženýrská činnost</t>
  </si>
  <si>
    <t>041002000</t>
  </si>
  <si>
    <t>Dozory</t>
  </si>
  <si>
    <t>2034382389</t>
  </si>
  <si>
    <t>- dozor geotechnika</t>
  </si>
  <si>
    <t>VON 02 - Vedejší a ostatní náklady pro SO 02</t>
  </si>
  <si>
    <t xml:space="preserve">dočasné dopravní značení </t>
  </si>
  <si>
    <t>VON 03 - Vedejší a ostatní náklady pro SO 03</t>
  </si>
  <si>
    <t>VON 04 - Vedejší a ostatní náklady pro SO 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</si>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</sst>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84"/>
      <c r="AS2" s="384"/>
      <c r="AT2" s="384"/>
      <c r="AU2" s="384"/>
      <c r="AV2" s="384"/>
      <c r="AW2" s="384"/>
      <c r="AX2" s="384"/>
      <c r="AY2" s="384"/>
      <c r="AZ2" s="384"/>
      <c r="BA2" s="384"/>
      <c r="BB2" s="384"/>
      <c r="BC2" s="384"/>
      <c r="BD2" s="384"/>
      <c r="BE2" s="384"/>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49" t="s">
        <v>16</v>
      </c>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29"/>
      <c r="AQ5" s="31"/>
      <c r="BE5" s="347" t="s">
        <v>17</v>
      </c>
      <c r="BS5" s="24" t="s">
        <v>8</v>
      </c>
    </row>
    <row r="6" spans="1:74" ht="36.950000000000003" customHeight="1">
      <c r="B6" s="28"/>
      <c r="C6" s="29"/>
      <c r="D6" s="36" t="s">
        <v>18</v>
      </c>
      <c r="E6" s="29"/>
      <c r="F6" s="29"/>
      <c r="G6" s="29"/>
      <c r="H6" s="29"/>
      <c r="I6" s="29"/>
      <c r="J6" s="29"/>
      <c r="K6" s="351" t="s">
        <v>19</v>
      </c>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29"/>
      <c r="AQ6" s="31"/>
      <c r="BE6" s="348"/>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23</v>
      </c>
      <c r="AO7" s="29"/>
      <c r="AP7" s="29"/>
      <c r="AQ7" s="31"/>
      <c r="BE7" s="348"/>
      <c r="BS7" s="24" t="s">
        <v>8</v>
      </c>
    </row>
    <row r="8" spans="1:74" ht="14.45"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48"/>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48"/>
      <c r="BS9" s="24" t="s">
        <v>8</v>
      </c>
    </row>
    <row r="10" spans="1:74" ht="14.45" customHeight="1">
      <c r="B10" s="28"/>
      <c r="C10" s="29"/>
      <c r="D10" s="37" t="s">
        <v>28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29</v>
      </c>
      <c r="AL10" s="29"/>
      <c r="AM10" s="29"/>
      <c r="AN10" s="35" t="s">
        <v>23</v>
      </c>
      <c r="AO10" s="29"/>
      <c r="AP10" s="29"/>
      <c r="AQ10" s="31"/>
      <c r="BE10" s="348"/>
      <c r="BS10" s="24" t="s">
        <v>8</v>
      </c>
    </row>
    <row r="11" spans="1:74" ht="18.399999999999999"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31</v>
      </c>
      <c r="AL11" s="29"/>
      <c r="AM11" s="29"/>
      <c r="AN11" s="35" t="s">
        <v>23</v>
      </c>
      <c r="AO11" s="29"/>
      <c r="AP11" s="29"/>
      <c r="AQ11" s="31"/>
      <c r="BE11" s="348"/>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48"/>
      <c r="BS12" s="24" t="s">
        <v>8</v>
      </c>
    </row>
    <row r="13" spans="1:74" ht="14.45" customHeight="1">
      <c r="B13" s="28"/>
      <c r="C13" s="29"/>
      <c r="D13" s="37" t="s">
        <v>32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29</v>
      </c>
      <c r="AL13" s="29"/>
      <c r="AM13" s="29"/>
      <c r="AN13" s="39" t="s">
        <v>33</v>
      </c>
      <c r="AO13" s="29"/>
      <c r="AP13" s="29"/>
      <c r="AQ13" s="31"/>
      <c r="BE13" s="348"/>
      <c r="BS13" s="24" t="s">
        <v>8</v>
      </c>
    </row>
    <row r="14" spans="1:74">
      <c r="B14" s="28"/>
      <c r="C14" s="29"/>
      <c r="D14" s="29"/>
      <c r="E14" s="352" t="s">
        <v>33</v>
      </c>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7" t="s">
        <v>31</v>
      </c>
      <c r="AL14" s="29"/>
      <c r="AM14" s="29"/>
      <c r="AN14" s="39" t="s">
        <v>33</v>
      </c>
      <c r="AO14" s="29"/>
      <c r="AP14" s="29"/>
      <c r="AQ14" s="31"/>
      <c r="BE14" s="348"/>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48"/>
      <c r="BS15" s="24" t="s">
        <v>6</v>
      </c>
    </row>
    <row r="16" spans="1:74" ht="14.45" customHeight="1">
      <c r="B16" s="28"/>
      <c r="C16" s="29"/>
      <c r="D16" s="37" t="s">
        <v>34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29</v>
      </c>
      <c r="AL16" s="29"/>
      <c r="AM16" s="29"/>
      <c r="AN16" s="35" t="s">
        <v>23</v>
      </c>
      <c r="AO16" s="29"/>
      <c r="AP16" s="29"/>
      <c r="AQ16" s="31"/>
      <c r="BE16" s="348"/>
      <c r="BS16" s="24" t="s">
        <v>6</v>
      </c>
    </row>
    <row r="17" spans="2:71" ht="18.399999999999999" customHeight="1">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31</v>
      </c>
      <c r="AL17" s="29"/>
      <c r="AM17" s="29"/>
      <c r="AN17" s="35" t="s">
        <v>23</v>
      </c>
      <c r="AO17" s="29"/>
      <c r="AP17" s="29"/>
      <c r="AQ17" s="31"/>
      <c r="BE17" s="348"/>
      <c r="BS17" s="24" t="s">
        <v>36</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48"/>
      <c r="BS18" s="24" t="s">
        <v>8</v>
      </c>
    </row>
    <row r="19" spans="2:71" ht="14.45" customHeight="1">
      <c r="B19" s="28"/>
      <c r="C19" s="29"/>
      <c r="D19" s="37" t="s">
        <v>37</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48"/>
      <c r="BS19" s="24" t="s">
        <v>8</v>
      </c>
    </row>
    <row r="20" spans="2:71" ht="57" customHeight="1">
      <c r="B20" s="28"/>
      <c r="C20" s="29"/>
      <c r="D20" s="29"/>
      <c r="E20" s="354" t="s">
        <v>38</v>
      </c>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29"/>
      <c r="AP20" s="29"/>
      <c r="AQ20" s="31"/>
      <c r="BE20" s="348"/>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48"/>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48"/>
    </row>
    <row r="23" spans="2:71" s="1" customFormat="1" ht="25.9" customHeight="1">
      <c r="B23" s="41"/>
      <c r="C23" s="42"/>
      <c r="D23" s="43"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5">
        <f>ROUND(AG51,2)</f>
        <v>0</v>
      </c>
      <c r="AL23" s="356"/>
      <c r="AM23" s="356"/>
      <c r="AN23" s="356"/>
      <c r="AO23" s="356"/>
      <c r="AP23" s="42"/>
      <c r="AQ23" s="45"/>
      <c r="BE23" s="348"/>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8"/>
    </row>
    <row r="25" spans="2:71" s="1" customFormat="1" ht="13.5">
      <c r="B25" s="41"/>
      <c r="C25" s="42"/>
      <c r="D25" s="42"/>
      <c r="E25" s="42"/>
      <c r="F25" s="42"/>
      <c r="G25" s="42"/>
      <c r="H25" s="42"/>
      <c r="I25" s="42"/>
      <c r="J25" s="42"/>
      <c r="K25" s="42"/>
      <c r="L25" s="357" t="s">
        <v>40</v>
      </c>
      <c r="M25" s="357"/>
      <c r="N25" s="357"/>
      <c r="O25" s="357"/>
      <c r="P25" s="42"/>
      <c r="Q25" s="42"/>
      <c r="R25" s="42"/>
      <c r="S25" s="42"/>
      <c r="T25" s="42"/>
      <c r="U25" s="42"/>
      <c r="V25" s="42"/>
      <c r="W25" s="357" t="s">
        <v>41</v>
      </c>
      <c r="X25" s="357"/>
      <c r="Y25" s="357"/>
      <c r="Z25" s="357"/>
      <c r="AA25" s="357"/>
      <c r="AB25" s="357"/>
      <c r="AC25" s="357"/>
      <c r="AD25" s="357"/>
      <c r="AE25" s="357"/>
      <c r="AF25" s="42"/>
      <c r="AG25" s="42"/>
      <c r="AH25" s="42"/>
      <c r="AI25" s="42"/>
      <c r="AJ25" s="42"/>
      <c r="AK25" s="357" t="s">
        <v>42</v>
      </c>
      <c r="AL25" s="357"/>
      <c r="AM25" s="357"/>
      <c r="AN25" s="357"/>
      <c r="AO25" s="357"/>
      <c r="AP25" s="42"/>
      <c r="AQ25" s="45"/>
      <c r="BE25" s="348"/>
    </row>
    <row r="26" spans="2:71" s="2" customFormat="1" ht="14.45" customHeight="1">
      <c r="B26" s="47"/>
      <c r="C26" s="48"/>
      <c r="D26" s="49" t="s">
        <v>43</v>
      </c>
      <c r="E26" s="48"/>
      <c r="F26" s="49" t="s">
        <v>44</v>
      </c>
      <c r="G26" s="48"/>
      <c r="H26" s="48"/>
      <c r="I26" s="48"/>
      <c r="J26" s="48"/>
      <c r="K26" s="48"/>
      <c r="L26" s="358">
        <v>0.21</v>
      </c>
      <c r="M26" s="359"/>
      <c r="N26" s="359"/>
      <c r="O26" s="359"/>
      <c r="P26" s="48"/>
      <c r="Q26" s="48"/>
      <c r="R26" s="48"/>
      <c r="S26" s="48"/>
      <c r="T26" s="48"/>
      <c r="U26" s="48"/>
      <c r="V26" s="48"/>
      <c r="W26" s="360">
        <f>ROUND(AZ51,2)</f>
        <v>0</v>
      </c>
      <c r="X26" s="359"/>
      <c r="Y26" s="359"/>
      <c r="Z26" s="359"/>
      <c r="AA26" s="359"/>
      <c r="AB26" s="359"/>
      <c r="AC26" s="359"/>
      <c r="AD26" s="359"/>
      <c r="AE26" s="359"/>
      <c r="AF26" s="48"/>
      <c r="AG26" s="48"/>
      <c r="AH26" s="48"/>
      <c r="AI26" s="48"/>
      <c r="AJ26" s="48"/>
      <c r="AK26" s="360">
        <f>ROUND(AV51,2)</f>
        <v>0</v>
      </c>
      <c r="AL26" s="359"/>
      <c r="AM26" s="359"/>
      <c r="AN26" s="359"/>
      <c r="AO26" s="359"/>
      <c r="AP26" s="48"/>
      <c r="AQ26" s="50"/>
      <c r="BE26" s="348"/>
    </row>
    <row r="27" spans="2:71" s="2" customFormat="1" ht="14.45" customHeight="1">
      <c r="B27" s="47"/>
      <c r="C27" s="48"/>
      <c r="D27" s="48"/>
      <c r="E27" s="48"/>
      <c r="F27" s="49" t="s">
        <v>45</v>
      </c>
      <c r="G27" s="48"/>
      <c r="H27" s="48"/>
      <c r="I27" s="48"/>
      <c r="J27" s="48"/>
      <c r="K27" s="48"/>
      <c r="L27" s="358">
        <v>0.15</v>
      </c>
      <c r="M27" s="359"/>
      <c r="N27" s="359"/>
      <c r="O27" s="359"/>
      <c r="P27" s="48"/>
      <c r="Q27" s="48"/>
      <c r="R27" s="48"/>
      <c r="S27" s="48"/>
      <c r="T27" s="48"/>
      <c r="U27" s="48"/>
      <c r="V27" s="48"/>
      <c r="W27" s="360">
        <f>ROUND(BA51,2)</f>
        <v>0</v>
      </c>
      <c r="X27" s="359"/>
      <c r="Y27" s="359"/>
      <c r="Z27" s="359"/>
      <c r="AA27" s="359"/>
      <c r="AB27" s="359"/>
      <c r="AC27" s="359"/>
      <c r="AD27" s="359"/>
      <c r="AE27" s="359"/>
      <c r="AF27" s="48"/>
      <c r="AG27" s="48"/>
      <c r="AH27" s="48"/>
      <c r="AI27" s="48"/>
      <c r="AJ27" s="48"/>
      <c r="AK27" s="360">
        <f>ROUND(AW51,2)</f>
        <v>0</v>
      </c>
      <c r="AL27" s="359"/>
      <c r="AM27" s="359"/>
      <c r="AN27" s="359"/>
      <c r="AO27" s="359"/>
      <c r="AP27" s="48"/>
      <c r="AQ27" s="50"/>
      <c r="BE27" s="348"/>
    </row>
    <row r="28" spans="2:71" s="2" customFormat="1" ht="14.45" hidden="1" customHeight="1">
      <c r="B28" s="47"/>
      <c r="C28" s="48"/>
      <c r="D28" s="48"/>
      <c r="E28" s="48"/>
      <c r="F28" s="49" t="s">
        <v>46</v>
      </c>
      <c r="G28" s="48"/>
      <c r="H28" s="48"/>
      <c r="I28" s="48"/>
      <c r="J28" s="48"/>
      <c r="K28" s="48"/>
      <c r="L28" s="358">
        <v>0.21</v>
      </c>
      <c r="M28" s="359"/>
      <c r="N28" s="359"/>
      <c r="O28" s="359"/>
      <c r="P28" s="48"/>
      <c r="Q28" s="48"/>
      <c r="R28" s="48"/>
      <c r="S28" s="48"/>
      <c r="T28" s="48"/>
      <c r="U28" s="48"/>
      <c r="V28" s="48"/>
      <c r="W28" s="360">
        <f>ROUND(BB51,2)</f>
        <v>0</v>
      </c>
      <c r="X28" s="359"/>
      <c r="Y28" s="359"/>
      <c r="Z28" s="359"/>
      <c r="AA28" s="359"/>
      <c r="AB28" s="359"/>
      <c r="AC28" s="359"/>
      <c r="AD28" s="359"/>
      <c r="AE28" s="359"/>
      <c r="AF28" s="48"/>
      <c r="AG28" s="48"/>
      <c r="AH28" s="48"/>
      <c r="AI28" s="48"/>
      <c r="AJ28" s="48"/>
      <c r="AK28" s="360">
        <v>0</v>
      </c>
      <c r="AL28" s="359"/>
      <c r="AM28" s="359"/>
      <c r="AN28" s="359"/>
      <c r="AO28" s="359"/>
      <c r="AP28" s="48"/>
      <c r="AQ28" s="50"/>
      <c r="BE28" s="348"/>
    </row>
    <row r="29" spans="2:71" s="2" customFormat="1" ht="14.45" hidden="1" customHeight="1">
      <c r="B29" s="47"/>
      <c r="C29" s="48"/>
      <c r="D29" s="48"/>
      <c r="E29" s="48"/>
      <c r="F29" s="49" t="s">
        <v>47</v>
      </c>
      <c r="G29" s="48"/>
      <c r="H29" s="48"/>
      <c r="I29" s="48"/>
      <c r="J29" s="48"/>
      <c r="K29" s="48"/>
      <c r="L29" s="358">
        <v>0.15</v>
      </c>
      <c r="M29" s="359"/>
      <c r="N29" s="359"/>
      <c r="O29" s="359"/>
      <c r="P29" s="48"/>
      <c r="Q29" s="48"/>
      <c r="R29" s="48"/>
      <c r="S29" s="48"/>
      <c r="T29" s="48"/>
      <c r="U29" s="48"/>
      <c r="V29" s="48"/>
      <c r="W29" s="360">
        <f>ROUND(BC51,2)</f>
        <v>0</v>
      </c>
      <c r="X29" s="359"/>
      <c r="Y29" s="359"/>
      <c r="Z29" s="359"/>
      <c r="AA29" s="359"/>
      <c r="AB29" s="359"/>
      <c r="AC29" s="359"/>
      <c r="AD29" s="359"/>
      <c r="AE29" s="359"/>
      <c r="AF29" s="48"/>
      <c r="AG29" s="48"/>
      <c r="AH29" s="48"/>
      <c r="AI29" s="48"/>
      <c r="AJ29" s="48"/>
      <c r="AK29" s="360">
        <v>0</v>
      </c>
      <c r="AL29" s="359"/>
      <c r="AM29" s="359"/>
      <c r="AN29" s="359"/>
      <c r="AO29" s="359"/>
      <c r="AP29" s="48"/>
      <c r="AQ29" s="50"/>
      <c r="BE29" s="348"/>
    </row>
    <row r="30" spans="2:71" s="2" customFormat="1" ht="14.45" hidden="1" customHeight="1">
      <c r="B30" s="47"/>
      <c r="C30" s="48"/>
      <c r="D30" s="48"/>
      <c r="E30" s="48"/>
      <c r="F30" s="49" t="s">
        <v>48</v>
      </c>
      <c r="G30" s="48"/>
      <c r="H30" s="48"/>
      <c r="I30" s="48"/>
      <c r="J30" s="48"/>
      <c r="K30" s="48"/>
      <c r="L30" s="358">
        <v>0</v>
      </c>
      <c r="M30" s="359"/>
      <c r="N30" s="359"/>
      <c r="O30" s="359"/>
      <c r="P30" s="48"/>
      <c r="Q30" s="48"/>
      <c r="R30" s="48"/>
      <c r="S30" s="48"/>
      <c r="T30" s="48"/>
      <c r="U30" s="48"/>
      <c r="V30" s="48"/>
      <c r="W30" s="360">
        <f>ROUND(BD51,2)</f>
        <v>0</v>
      </c>
      <c r="X30" s="359"/>
      <c r="Y30" s="359"/>
      <c r="Z30" s="359"/>
      <c r="AA30" s="359"/>
      <c r="AB30" s="359"/>
      <c r="AC30" s="359"/>
      <c r="AD30" s="359"/>
      <c r="AE30" s="359"/>
      <c r="AF30" s="48"/>
      <c r="AG30" s="48"/>
      <c r="AH30" s="48"/>
      <c r="AI30" s="48"/>
      <c r="AJ30" s="48"/>
      <c r="AK30" s="360">
        <v>0</v>
      </c>
      <c r="AL30" s="359"/>
      <c r="AM30" s="359"/>
      <c r="AN30" s="359"/>
      <c r="AO30" s="359"/>
      <c r="AP30" s="48"/>
      <c r="AQ30" s="50"/>
      <c r="BE30" s="348"/>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8"/>
    </row>
    <row r="32" spans="2:71" s="1" customFormat="1" ht="25.9" customHeight="1">
      <c r="B32" s="41"/>
      <c r="C32" s="51"/>
      <c r="D32" s="52" t="s">
        <v>49</v>
      </c>
      <c r="E32" s="53"/>
      <c r="F32" s="53"/>
      <c r="G32" s="53"/>
      <c r="H32" s="53"/>
      <c r="I32" s="53"/>
      <c r="J32" s="53"/>
      <c r="K32" s="53"/>
      <c r="L32" s="53"/>
      <c r="M32" s="53"/>
      <c r="N32" s="53"/>
      <c r="O32" s="53"/>
      <c r="P32" s="53"/>
      <c r="Q32" s="53"/>
      <c r="R32" s="53"/>
      <c r="S32" s="53"/>
      <c r="T32" s="54" t="s">
        <v>50</v>
      </c>
      <c r="U32" s="53"/>
      <c r="V32" s="53"/>
      <c r="W32" s="53"/>
      <c r="X32" s="361" t="s">
        <v>51</v>
      </c>
      <c r="Y32" s="362"/>
      <c r="Z32" s="362"/>
      <c r="AA32" s="362"/>
      <c r="AB32" s="362"/>
      <c r="AC32" s="53"/>
      <c r="AD32" s="53"/>
      <c r="AE32" s="53"/>
      <c r="AF32" s="53"/>
      <c r="AG32" s="53"/>
      <c r="AH32" s="53"/>
      <c r="AI32" s="53"/>
      <c r="AJ32" s="53"/>
      <c r="AK32" s="363">
        <f>SUM(AK23:AK30)</f>
        <v>0</v>
      </c>
      <c r="AL32" s="362"/>
      <c r="AM32" s="362"/>
      <c r="AN32" s="362"/>
      <c r="AO32" s="364"/>
      <c r="AP32" s="51"/>
      <c r="AQ32" s="55"/>
      <c r="BE32" s="348"/>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52</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17_175</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5" t="str">
        <f>K6</f>
        <v>Opravy opěrných zdí</v>
      </c>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24</v>
      </c>
      <c r="D44" s="63"/>
      <c r="E44" s="63"/>
      <c r="F44" s="63"/>
      <c r="G44" s="63"/>
      <c r="H44" s="63"/>
      <c r="I44" s="63"/>
      <c r="J44" s="63"/>
      <c r="K44" s="63"/>
      <c r="L44" s="72" t="str">
        <f>IF(K8="","",K8)</f>
        <v xml:space="preserve">Ústí nad Labem </v>
      </c>
      <c r="M44" s="63"/>
      <c r="N44" s="63"/>
      <c r="O44" s="63"/>
      <c r="P44" s="63"/>
      <c r="Q44" s="63"/>
      <c r="R44" s="63"/>
      <c r="S44" s="63"/>
      <c r="T44" s="63"/>
      <c r="U44" s="63"/>
      <c r="V44" s="63"/>
      <c r="W44" s="63"/>
      <c r="X44" s="63"/>
      <c r="Y44" s="63"/>
      <c r="Z44" s="63"/>
      <c r="AA44" s="63"/>
      <c r="AB44" s="63"/>
      <c r="AC44" s="63"/>
      <c r="AD44" s="63"/>
      <c r="AE44" s="63"/>
      <c r="AF44" s="63"/>
      <c r="AG44" s="63"/>
      <c r="AH44" s="63"/>
      <c r="AI44" s="65" t="s">
        <v>26</v>
      </c>
      <c r="AJ44" s="63"/>
      <c r="AK44" s="63"/>
      <c r="AL44" s="63"/>
      <c r="AM44" s="367" t="str">
        <f>IF(AN8= "","",AN8)</f>
        <v>13. 4. 2018</v>
      </c>
      <c r="AN44" s="367"/>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28</v>
      </c>
      <c r="D46" s="63"/>
      <c r="E46" s="63"/>
      <c r="F46" s="63"/>
      <c r="G46" s="63"/>
      <c r="H46" s="63"/>
      <c r="I46" s="63"/>
      <c r="J46" s="63"/>
      <c r="K46" s="63"/>
      <c r="L46" s="66" t="str">
        <f>IF(E11= "","",E11)</f>
        <v>Statutární město Ústí nad Labem</v>
      </c>
      <c r="M46" s="63"/>
      <c r="N46" s="63"/>
      <c r="O46" s="63"/>
      <c r="P46" s="63"/>
      <c r="Q46" s="63"/>
      <c r="R46" s="63"/>
      <c r="S46" s="63"/>
      <c r="T46" s="63"/>
      <c r="U46" s="63"/>
      <c r="V46" s="63"/>
      <c r="W46" s="63"/>
      <c r="X46" s="63"/>
      <c r="Y46" s="63"/>
      <c r="Z46" s="63"/>
      <c r="AA46" s="63"/>
      <c r="AB46" s="63"/>
      <c r="AC46" s="63"/>
      <c r="AD46" s="63"/>
      <c r="AE46" s="63"/>
      <c r="AF46" s="63"/>
      <c r="AG46" s="63"/>
      <c r="AH46" s="63"/>
      <c r="AI46" s="65" t="s">
        <v>34</v>
      </c>
      <c r="AJ46" s="63"/>
      <c r="AK46" s="63"/>
      <c r="AL46" s="63"/>
      <c r="AM46" s="368" t="str">
        <f>IF(E17="","",E17)</f>
        <v>AZ Consult spol. s r.o.</v>
      </c>
      <c r="AN46" s="368"/>
      <c r="AO46" s="368"/>
      <c r="AP46" s="368"/>
      <c r="AQ46" s="63"/>
      <c r="AR46" s="61"/>
      <c r="AS46" s="369" t="s">
        <v>53</v>
      </c>
      <c r="AT46" s="370"/>
      <c r="AU46" s="74"/>
      <c r="AV46" s="74"/>
      <c r="AW46" s="74"/>
      <c r="AX46" s="74"/>
      <c r="AY46" s="74"/>
      <c r="AZ46" s="74"/>
      <c r="BA46" s="74"/>
      <c r="BB46" s="74"/>
      <c r="BC46" s="74"/>
      <c r="BD46" s="75"/>
    </row>
    <row r="47" spans="2:56" s="1" customFormat="1">
      <c r="B47" s="41"/>
      <c r="C47" s="65" t="s">
        <v>32</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1"/>
      <c r="AT47" s="372"/>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3"/>
      <c r="AT48" s="374"/>
      <c r="AU48" s="42"/>
      <c r="AV48" s="42"/>
      <c r="AW48" s="42"/>
      <c r="AX48" s="42"/>
      <c r="AY48" s="42"/>
      <c r="AZ48" s="42"/>
      <c r="BA48" s="42"/>
      <c r="BB48" s="42"/>
      <c r="BC48" s="42"/>
      <c r="BD48" s="78"/>
    </row>
    <row r="49" spans="1:91" s="1" customFormat="1" ht="29.25" customHeight="1">
      <c r="B49" s="41"/>
      <c r="C49" s="375" t="s">
        <v>54</v>
      </c>
      <c r="D49" s="376"/>
      <c r="E49" s="376"/>
      <c r="F49" s="376"/>
      <c r="G49" s="376"/>
      <c r="H49" s="79"/>
      <c r="I49" s="377" t="s">
        <v>55</v>
      </c>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8" t="s">
        <v>56</v>
      </c>
      <c r="AH49" s="376"/>
      <c r="AI49" s="376"/>
      <c r="AJ49" s="376"/>
      <c r="AK49" s="376"/>
      <c r="AL49" s="376"/>
      <c r="AM49" s="376"/>
      <c r="AN49" s="377" t="s">
        <v>57</v>
      </c>
      <c r="AO49" s="376"/>
      <c r="AP49" s="376"/>
      <c r="AQ49" s="80" t="s">
        <v>58</v>
      </c>
      <c r="AR49" s="61"/>
      <c r="AS49" s="81" t="s">
        <v>59</v>
      </c>
      <c r="AT49" s="82" t="s">
        <v>60</v>
      </c>
      <c r="AU49" s="82" t="s">
        <v>61</v>
      </c>
      <c r="AV49" s="82" t="s">
        <v>62</v>
      </c>
      <c r="AW49" s="82" t="s">
        <v>63</v>
      </c>
      <c r="AX49" s="82" t="s">
        <v>64</v>
      </c>
      <c r="AY49" s="82" t="s">
        <v>65</v>
      </c>
      <c r="AZ49" s="82" t="s">
        <v>66</v>
      </c>
      <c r="BA49" s="82" t="s">
        <v>67</v>
      </c>
      <c r="BB49" s="82" t="s">
        <v>68</v>
      </c>
      <c r="BC49" s="82" t="s">
        <v>69</v>
      </c>
      <c r="BD49" s="83" t="s">
        <v>70</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71</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82">
        <f>ROUND(SUM(AG52:AG60),2)</f>
        <v>0</v>
      </c>
      <c r="AH51" s="382"/>
      <c r="AI51" s="382"/>
      <c r="AJ51" s="382"/>
      <c r="AK51" s="382"/>
      <c r="AL51" s="382"/>
      <c r="AM51" s="382"/>
      <c r="AN51" s="383">
        <f t="shared" ref="AN51:AN60" si="0">SUM(AG51,AT51)</f>
        <v>0</v>
      </c>
      <c r="AO51" s="383"/>
      <c r="AP51" s="383"/>
      <c r="AQ51" s="89" t="s">
        <v>23</v>
      </c>
      <c r="AR51" s="71"/>
      <c r="AS51" s="90">
        <f>ROUND(SUM(AS52:AS60),2)</f>
        <v>0</v>
      </c>
      <c r="AT51" s="91">
        <f t="shared" ref="AT51:AT60" si="1">ROUND(SUM(AV51:AW51),2)</f>
        <v>0</v>
      </c>
      <c r="AU51" s="92">
        <f>ROUND(SUM(AU52:AU60),5)</f>
        <v>0</v>
      </c>
      <c r="AV51" s="91">
        <f>ROUND(AZ51*L26,2)</f>
        <v>0</v>
      </c>
      <c r="AW51" s="91">
        <f>ROUND(BA51*L27,2)</f>
        <v>0</v>
      </c>
      <c r="AX51" s="91">
        <f>ROUND(BB51*L26,2)</f>
        <v>0</v>
      </c>
      <c r="AY51" s="91">
        <f>ROUND(BC51*L27,2)</f>
        <v>0</v>
      </c>
      <c r="AZ51" s="91">
        <f>ROUND(SUM(AZ52:AZ60),2)</f>
        <v>0</v>
      </c>
      <c r="BA51" s="91">
        <f>ROUND(SUM(BA52:BA60),2)</f>
        <v>0</v>
      </c>
      <c r="BB51" s="91">
        <f>ROUND(SUM(BB52:BB60),2)</f>
        <v>0</v>
      </c>
      <c r="BC51" s="91">
        <f>ROUND(SUM(BC52:BC60),2)</f>
        <v>0</v>
      </c>
      <c r="BD51" s="93">
        <f>ROUND(SUM(BD52:BD60),2)</f>
        <v>0</v>
      </c>
      <c r="BS51" s="94" t="s">
        <v>72</v>
      </c>
      <c r="BT51" s="94" t="s">
        <v>73</v>
      </c>
      <c r="BU51" s="95" t="s">
        <v>74</v>
      </c>
      <c r="BV51" s="94" t="s">
        <v>75</v>
      </c>
      <c r="BW51" s="94" t="s">
        <v>7</v>
      </c>
      <c r="BX51" s="94" t="s">
        <v>76</v>
      </c>
      <c r="CL51" s="94" t="s">
        <v>21</v>
      </c>
    </row>
    <row r="52" spans="1:91" s="5" customFormat="1" ht="16.5" customHeight="1">
      <c r="A52" s="96" t="s">
        <v>77</v>
      </c>
      <c r="B52" s="97"/>
      <c r="C52" s="98"/>
      <c r="D52" s="381" t="s">
        <v>78</v>
      </c>
      <c r="E52" s="381"/>
      <c r="F52" s="381"/>
      <c r="G52" s="381"/>
      <c r="H52" s="381"/>
      <c r="I52" s="99"/>
      <c r="J52" s="381" t="s">
        <v>79</v>
      </c>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79">
        <f>'SO 01 - V Třešňové aleji'!J27</f>
        <v>0</v>
      </c>
      <c r="AH52" s="380"/>
      <c r="AI52" s="380"/>
      <c r="AJ52" s="380"/>
      <c r="AK52" s="380"/>
      <c r="AL52" s="380"/>
      <c r="AM52" s="380"/>
      <c r="AN52" s="379">
        <f t="shared" si="0"/>
        <v>0</v>
      </c>
      <c r="AO52" s="380"/>
      <c r="AP52" s="380"/>
      <c r="AQ52" s="100" t="s">
        <v>80</v>
      </c>
      <c r="AR52" s="101"/>
      <c r="AS52" s="102">
        <v>0</v>
      </c>
      <c r="AT52" s="103">
        <f t="shared" si="1"/>
        <v>0</v>
      </c>
      <c r="AU52" s="104">
        <f>'SO 01 - V Třešňové aleji'!P86</f>
        <v>0</v>
      </c>
      <c r="AV52" s="103">
        <f>'SO 01 - V Třešňové aleji'!J30</f>
        <v>0</v>
      </c>
      <c r="AW52" s="103">
        <f>'SO 01 - V Třešňové aleji'!J31</f>
        <v>0</v>
      </c>
      <c r="AX52" s="103">
        <f>'SO 01 - V Třešňové aleji'!J32</f>
        <v>0</v>
      </c>
      <c r="AY52" s="103">
        <f>'SO 01 - V Třešňové aleji'!J33</f>
        <v>0</v>
      </c>
      <c r="AZ52" s="103">
        <f>'SO 01 - V Třešňové aleji'!F30</f>
        <v>0</v>
      </c>
      <c r="BA52" s="103">
        <f>'SO 01 - V Třešňové aleji'!F31</f>
        <v>0</v>
      </c>
      <c r="BB52" s="103">
        <f>'SO 01 - V Třešňové aleji'!F32</f>
        <v>0</v>
      </c>
      <c r="BC52" s="103">
        <f>'SO 01 - V Třešňové aleji'!F33</f>
        <v>0</v>
      </c>
      <c r="BD52" s="105">
        <f>'SO 01 - V Třešňové aleji'!F34</f>
        <v>0</v>
      </c>
      <c r="BT52" s="106" t="s">
        <v>81</v>
      </c>
      <c r="BV52" s="106" t="s">
        <v>75</v>
      </c>
      <c r="BW52" s="106" t="s">
        <v>82</v>
      </c>
      <c r="BX52" s="106" t="s">
        <v>7</v>
      </c>
      <c r="CL52" s="106" t="s">
        <v>21</v>
      </c>
      <c r="CM52" s="106" t="s">
        <v>83</v>
      </c>
    </row>
    <row r="53" spans="1:91" s="5" customFormat="1" ht="16.5" customHeight="1">
      <c r="A53" s="96" t="s">
        <v>77</v>
      </c>
      <c r="B53" s="97"/>
      <c r="C53" s="98"/>
      <c r="D53" s="381" t="s">
        <v>84</v>
      </c>
      <c r="E53" s="381"/>
      <c r="F53" s="381"/>
      <c r="G53" s="381"/>
      <c r="H53" s="381"/>
      <c r="I53" s="99"/>
      <c r="J53" s="381" t="s">
        <v>85</v>
      </c>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79">
        <f>'SO 02 - Jeseninova'!J27</f>
        <v>0</v>
      </c>
      <c r="AH53" s="380"/>
      <c r="AI53" s="380"/>
      <c r="AJ53" s="380"/>
      <c r="AK53" s="380"/>
      <c r="AL53" s="380"/>
      <c r="AM53" s="380"/>
      <c r="AN53" s="379">
        <f t="shared" si="0"/>
        <v>0</v>
      </c>
      <c r="AO53" s="380"/>
      <c r="AP53" s="380"/>
      <c r="AQ53" s="100" t="s">
        <v>80</v>
      </c>
      <c r="AR53" s="101"/>
      <c r="AS53" s="102">
        <v>0</v>
      </c>
      <c r="AT53" s="103">
        <f t="shared" si="1"/>
        <v>0</v>
      </c>
      <c r="AU53" s="104">
        <f>'SO 02 - Jeseninova'!P86</f>
        <v>0</v>
      </c>
      <c r="AV53" s="103">
        <f>'SO 02 - Jeseninova'!J30</f>
        <v>0</v>
      </c>
      <c r="AW53" s="103">
        <f>'SO 02 - Jeseninova'!J31</f>
        <v>0</v>
      </c>
      <c r="AX53" s="103">
        <f>'SO 02 - Jeseninova'!J32</f>
        <v>0</v>
      </c>
      <c r="AY53" s="103">
        <f>'SO 02 - Jeseninova'!J33</f>
        <v>0</v>
      </c>
      <c r="AZ53" s="103">
        <f>'SO 02 - Jeseninova'!F30</f>
        <v>0</v>
      </c>
      <c r="BA53" s="103">
        <f>'SO 02 - Jeseninova'!F31</f>
        <v>0</v>
      </c>
      <c r="BB53" s="103">
        <f>'SO 02 - Jeseninova'!F32</f>
        <v>0</v>
      </c>
      <c r="BC53" s="103">
        <f>'SO 02 - Jeseninova'!F33</f>
        <v>0</v>
      </c>
      <c r="BD53" s="105">
        <f>'SO 02 - Jeseninova'!F34</f>
        <v>0</v>
      </c>
      <c r="BT53" s="106" t="s">
        <v>81</v>
      </c>
      <c r="BV53" s="106" t="s">
        <v>75</v>
      </c>
      <c r="BW53" s="106" t="s">
        <v>86</v>
      </c>
      <c r="BX53" s="106" t="s">
        <v>7</v>
      </c>
      <c r="CL53" s="106" t="s">
        <v>21</v>
      </c>
      <c r="CM53" s="106" t="s">
        <v>83</v>
      </c>
    </row>
    <row r="54" spans="1:91" s="5" customFormat="1" ht="16.5" customHeight="1">
      <c r="A54" s="96" t="s">
        <v>77</v>
      </c>
      <c r="B54" s="97"/>
      <c r="C54" s="98"/>
      <c r="D54" s="381" t="s">
        <v>87</v>
      </c>
      <c r="E54" s="381"/>
      <c r="F54" s="381"/>
      <c r="G54" s="381"/>
      <c r="H54" s="381"/>
      <c r="I54" s="99"/>
      <c r="J54" s="381" t="s">
        <v>88</v>
      </c>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79">
        <f>'SO 03 - Ke Hradu'!J27</f>
        <v>0</v>
      </c>
      <c r="AH54" s="380"/>
      <c r="AI54" s="380"/>
      <c r="AJ54" s="380"/>
      <c r="AK54" s="380"/>
      <c r="AL54" s="380"/>
      <c r="AM54" s="380"/>
      <c r="AN54" s="379">
        <f t="shared" si="0"/>
        <v>0</v>
      </c>
      <c r="AO54" s="380"/>
      <c r="AP54" s="380"/>
      <c r="AQ54" s="100" t="s">
        <v>80</v>
      </c>
      <c r="AR54" s="101"/>
      <c r="AS54" s="102">
        <v>0</v>
      </c>
      <c r="AT54" s="103">
        <f t="shared" si="1"/>
        <v>0</v>
      </c>
      <c r="AU54" s="104">
        <f>'SO 03 - Ke Hradu'!P91</f>
        <v>0</v>
      </c>
      <c r="AV54" s="103">
        <f>'SO 03 - Ke Hradu'!J30</f>
        <v>0</v>
      </c>
      <c r="AW54" s="103">
        <f>'SO 03 - Ke Hradu'!J31</f>
        <v>0</v>
      </c>
      <c r="AX54" s="103">
        <f>'SO 03 - Ke Hradu'!J32</f>
        <v>0</v>
      </c>
      <c r="AY54" s="103">
        <f>'SO 03 - Ke Hradu'!J33</f>
        <v>0</v>
      </c>
      <c r="AZ54" s="103">
        <f>'SO 03 - Ke Hradu'!F30</f>
        <v>0</v>
      </c>
      <c r="BA54" s="103">
        <f>'SO 03 - Ke Hradu'!F31</f>
        <v>0</v>
      </c>
      <c r="BB54" s="103">
        <f>'SO 03 - Ke Hradu'!F32</f>
        <v>0</v>
      </c>
      <c r="BC54" s="103">
        <f>'SO 03 - Ke Hradu'!F33</f>
        <v>0</v>
      </c>
      <c r="BD54" s="105">
        <f>'SO 03 - Ke Hradu'!F34</f>
        <v>0</v>
      </c>
      <c r="BT54" s="106" t="s">
        <v>81</v>
      </c>
      <c r="BV54" s="106" t="s">
        <v>75</v>
      </c>
      <c r="BW54" s="106" t="s">
        <v>89</v>
      </c>
      <c r="BX54" s="106" t="s">
        <v>7</v>
      </c>
      <c r="CL54" s="106" t="s">
        <v>21</v>
      </c>
      <c r="CM54" s="106" t="s">
        <v>83</v>
      </c>
    </row>
    <row r="55" spans="1:91" s="5" customFormat="1" ht="16.5" customHeight="1">
      <c r="A55" s="96" t="s">
        <v>77</v>
      </c>
      <c r="B55" s="97"/>
      <c r="C55" s="98"/>
      <c r="D55" s="381" t="s">
        <v>90</v>
      </c>
      <c r="E55" s="381"/>
      <c r="F55" s="381"/>
      <c r="G55" s="381"/>
      <c r="H55" s="381"/>
      <c r="I55" s="99"/>
      <c r="J55" s="381" t="s">
        <v>91</v>
      </c>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79">
        <f>'SO 04 - ul. Žitná'!J27</f>
        <v>0</v>
      </c>
      <c r="AH55" s="380"/>
      <c r="AI55" s="380"/>
      <c r="AJ55" s="380"/>
      <c r="AK55" s="380"/>
      <c r="AL55" s="380"/>
      <c r="AM55" s="380"/>
      <c r="AN55" s="379">
        <f t="shared" si="0"/>
        <v>0</v>
      </c>
      <c r="AO55" s="380"/>
      <c r="AP55" s="380"/>
      <c r="AQ55" s="100" t="s">
        <v>80</v>
      </c>
      <c r="AR55" s="101"/>
      <c r="AS55" s="102">
        <v>0</v>
      </c>
      <c r="AT55" s="103">
        <f t="shared" si="1"/>
        <v>0</v>
      </c>
      <c r="AU55" s="104">
        <f>'SO 04 - ul. Žitná'!P88</f>
        <v>0</v>
      </c>
      <c r="AV55" s="103">
        <f>'SO 04 - ul. Žitná'!J30</f>
        <v>0</v>
      </c>
      <c r="AW55" s="103">
        <f>'SO 04 - ul. Žitná'!J31</f>
        <v>0</v>
      </c>
      <c r="AX55" s="103">
        <f>'SO 04 - ul. Žitná'!J32</f>
        <v>0</v>
      </c>
      <c r="AY55" s="103">
        <f>'SO 04 - ul. Žitná'!J33</f>
        <v>0</v>
      </c>
      <c r="AZ55" s="103">
        <f>'SO 04 - ul. Žitná'!F30</f>
        <v>0</v>
      </c>
      <c r="BA55" s="103">
        <f>'SO 04 - ul. Žitná'!F31</f>
        <v>0</v>
      </c>
      <c r="BB55" s="103">
        <f>'SO 04 - ul. Žitná'!F32</f>
        <v>0</v>
      </c>
      <c r="BC55" s="103">
        <f>'SO 04 - ul. Žitná'!F33</f>
        <v>0</v>
      </c>
      <c r="BD55" s="105">
        <f>'SO 04 - ul. Žitná'!F34</f>
        <v>0</v>
      </c>
      <c r="BT55" s="106" t="s">
        <v>81</v>
      </c>
      <c r="BV55" s="106" t="s">
        <v>75</v>
      </c>
      <c r="BW55" s="106" t="s">
        <v>92</v>
      </c>
      <c r="BX55" s="106" t="s">
        <v>7</v>
      </c>
      <c r="CL55" s="106" t="s">
        <v>23</v>
      </c>
      <c r="CM55" s="106" t="s">
        <v>83</v>
      </c>
    </row>
    <row r="56" spans="1:91" s="5" customFormat="1" ht="31.5" customHeight="1">
      <c r="A56" s="96" t="s">
        <v>77</v>
      </c>
      <c r="B56" s="97"/>
      <c r="C56" s="98"/>
      <c r="D56" s="381" t="s">
        <v>93</v>
      </c>
      <c r="E56" s="381"/>
      <c r="F56" s="381"/>
      <c r="G56" s="381"/>
      <c r="H56" s="381"/>
      <c r="I56" s="99"/>
      <c r="J56" s="381" t="s">
        <v>94</v>
      </c>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79">
        <f>'SO 04.1 - Přeložka plynovodu'!J27</f>
        <v>0</v>
      </c>
      <c r="AH56" s="380"/>
      <c r="AI56" s="380"/>
      <c r="AJ56" s="380"/>
      <c r="AK56" s="380"/>
      <c r="AL56" s="380"/>
      <c r="AM56" s="380"/>
      <c r="AN56" s="379">
        <f t="shared" si="0"/>
        <v>0</v>
      </c>
      <c r="AO56" s="380"/>
      <c r="AP56" s="380"/>
      <c r="AQ56" s="100" t="s">
        <v>80</v>
      </c>
      <c r="AR56" s="101"/>
      <c r="AS56" s="102">
        <v>0</v>
      </c>
      <c r="AT56" s="103">
        <f t="shared" si="1"/>
        <v>0</v>
      </c>
      <c r="AU56" s="104">
        <f>'SO 04.1 - Přeložka plynovodu'!P86</f>
        <v>0</v>
      </c>
      <c r="AV56" s="103">
        <f>'SO 04.1 - Přeložka plynovodu'!J30</f>
        <v>0</v>
      </c>
      <c r="AW56" s="103">
        <f>'SO 04.1 - Přeložka plynovodu'!J31</f>
        <v>0</v>
      </c>
      <c r="AX56" s="103">
        <f>'SO 04.1 - Přeložka plynovodu'!J32</f>
        <v>0</v>
      </c>
      <c r="AY56" s="103">
        <f>'SO 04.1 - Přeložka plynovodu'!J33</f>
        <v>0</v>
      </c>
      <c r="AZ56" s="103">
        <f>'SO 04.1 - Přeložka plynovodu'!F30</f>
        <v>0</v>
      </c>
      <c r="BA56" s="103">
        <f>'SO 04.1 - Přeložka plynovodu'!F31</f>
        <v>0</v>
      </c>
      <c r="BB56" s="103">
        <f>'SO 04.1 - Přeložka plynovodu'!F32</f>
        <v>0</v>
      </c>
      <c r="BC56" s="103">
        <f>'SO 04.1 - Přeložka plynovodu'!F33</f>
        <v>0</v>
      </c>
      <c r="BD56" s="105">
        <f>'SO 04.1 - Přeložka plynovodu'!F34</f>
        <v>0</v>
      </c>
      <c r="BT56" s="106" t="s">
        <v>81</v>
      </c>
      <c r="BV56" s="106" t="s">
        <v>75</v>
      </c>
      <c r="BW56" s="106" t="s">
        <v>95</v>
      </c>
      <c r="BX56" s="106" t="s">
        <v>7</v>
      </c>
      <c r="CL56" s="106" t="s">
        <v>23</v>
      </c>
      <c r="CM56" s="106" t="s">
        <v>83</v>
      </c>
    </row>
    <row r="57" spans="1:91" s="5" customFormat="1" ht="31.5" customHeight="1">
      <c r="A57" s="96" t="s">
        <v>77</v>
      </c>
      <c r="B57" s="97"/>
      <c r="C57" s="98"/>
      <c r="D57" s="381" t="s">
        <v>96</v>
      </c>
      <c r="E57" s="381"/>
      <c r="F57" s="381"/>
      <c r="G57" s="381"/>
      <c r="H57" s="381"/>
      <c r="I57" s="99"/>
      <c r="J57" s="381" t="s">
        <v>97</v>
      </c>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79">
        <f>'VON 01 - Vedejší a ostatn...'!J27</f>
        <v>0</v>
      </c>
      <c r="AH57" s="380"/>
      <c r="AI57" s="380"/>
      <c r="AJ57" s="380"/>
      <c r="AK57" s="380"/>
      <c r="AL57" s="380"/>
      <c r="AM57" s="380"/>
      <c r="AN57" s="379">
        <f t="shared" si="0"/>
        <v>0</v>
      </c>
      <c r="AO57" s="380"/>
      <c r="AP57" s="380"/>
      <c r="AQ57" s="100" t="s">
        <v>98</v>
      </c>
      <c r="AR57" s="101"/>
      <c r="AS57" s="102">
        <v>0</v>
      </c>
      <c r="AT57" s="103">
        <f t="shared" si="1"/>
        <v>0</v>
      </c>
      <c r="AU57" s="104">
        <f>'VON 01 - Vedejší a ostatn...'!P81</f>
        <v>0</v>
      </c>
      <c r="AV57" s="103">
        <f>'VON 01 - Vedejší a ostatn...'!J30</f>
        <v>0</v>
      </c>
      <c r="AW57" s="103">
        <f>'VON 01 - Vedejší a ostatn...'!J31</f>
        <v>0</v>
      </c>
      <c r="AX57" s="103">
        <f>'VON 01 - Vedejší a ostatn...'!J32</f>
        <v>0</v>
      </c>
      <c r="AY57" s="103">
        <f>'VON 01 - Vedejší a ostatn...'!J33</f>
        <v>0</v>
      </c>
      <c r="AZ57" s="103">
        <f>'VON 01 - Vedejší a ostatn...'!F30</f>
        <v>0</v>
      </c>
      <c r="BA57" s="103">
        <f>'VON 01 - Vedejší a ostatn...'!F31</f>
        <v>0</v>
      </c>
      <c r="BB57" s="103">
        <f>'VON 01 - Vedejší a ostatn...'!F32</f>
        <v>0</v>
      </c>
      <c r="BC57" s="103">
        <f>'VON 01 - Vedejší a ostatn...'!F33</f>
        <v>0</v>
      </c>
      <c r="BD57" s="105">
        <f>'VON 01 - Vedejší a ostatn...'!F34</f>
        <v>0</v>
      </c>
      <c r="BT57" s="106" t="s">
        <v>81</v>
      </c>
      <c r="BV57" s="106" t="s">
        <v>75</v>
      </c>
      <c r="BW57" s="106" t="s">
        <v>99</v>
      </c>
      <c r="BX57" s="106" t="s">
        <v>7</v>
      </c>
      <c r="CL57" s="106" t="s">
        <v>23</v>
      </c>
      <c r="CM57" s="106" t="s">
        <v>83</v>
      </c>
    </row>
    <row r="58" spans="1:91" s="5" customFormat="1" ht="31.5" customHeight="1">
      <c r="A58" s="96" t="s">
        <v>77</v>
      </c>
      <c r="B58" s="97"/>
      <c r="C58" s="98"/>
      <c r="D58" s="381" t="s">
        <v>100</v>
      </c>
      <c r="E58" s="381"/>
      <c r="F58" s="381"/>
      <c r="G58" s="381"/>
      <c r="H58" s="381"/>
      <c r="I58" s="99"/>
      <c r="J58" s="381" t="s">
        <v>101</v>
      </c>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79">
        <f>'VON 02 - Vedejší a ostatn...'!J27</f>
        <v>0</v>
      </c>
      <c r="AH58" s="380"/>
      <c r="AI58" s="380"/>
      <c r="AJ58" s="380"/>
      <c r="AK58" s="380"/>
      <c r="AL58" s="380"/>
      <c r="AM58" s="380"/>
      <c r="AN58" s="379">
        <f t="shared" si="0"/>
        <v>0</v>
      </c>
      <c r="AO58" s="380"/>
      <c r="AP58" s="380"/>
      <c r="AQ58" s="100" t="s">
        <v>98</v>
      </c>
      <c r="AR58" s="101"/>
      <c r="AS58" s="102">
        <v>0</v>
      </c>
      <c r="AT58" s="103">
        <f t="shared" si="1"/>
        <v>0</v>
      </c>
      <c r="AU58" s="104">
        <f>'VON 02 - Vedejší a ostatn...'!P80</f>
        <v>0</v>
      </c>
      <c r="AV58" s="103">
        <f>'VON 02 - Vedejší a ostatn...'!J30</f>
        <v>0</v>
      </c>
      <c r="AW58" s="103">
        <f>'VON 02 - Vedejší a ostatn...'!J31</f>
        <v>0</v>
      </c>
      <c r="AX58" s="103">
        <f>'VON 02 - Vedejší a ostatn...'!J32</f>
        <v>0</v>
      </c>
      <c r="AY58" s="103">
        <f>'VON 02 - Vedejší a ostatn...'!J33</f>
        <v>0</v>
      </c>
      <c r="AZ58" s="103">
        <f>'VON 02 - Vedejší a ostatn...'!F30</f>
        <v>0</v>
      </c>
      <c r="BA58" s="103">
        <f>'VON 02 - Vedejší a ostatn...'!F31</f>
        <v>0</v>
      </c>
      <c r="BB58" s="103">
        <f>'VON 02 - Vedejší a ostatn...'!F32</f>
        <v>0</v>
      </c>
      <c r="BC58" s="103">
        <f>'VON 02 - Vedejší a ostatn...'!F33</f>
        <v>0</v>
      </c>
      <c r="BD58" s="105">
        <f>'VON 02 - Vedejší a ostatn...'!F34</f>
        <v>0</v>
      </c>
      <c r="BT58" s="106" t="s">
        <v>81</v>
      </c>
      <c r="BV58" s="106" t="s">
        <v>75</v>
      </c>
      <c r="BW58" s="106" t="s">
        <v>102</v>
      </c>
      <c r="BX58" s="106" t="s">
        <v>7</v>
      </c>
      <c r="CL58" s="106" t="s">
        <v>23</v>
      </c>
      <c r="CM58" s="106" t="s">
        <v>83</v>
      </c>
    </row>
    <row r="59" spans="1:91" s="5" customFormat="1" ht="31.5" customHeight="1">
      <c r="A59" s="96" t="s">
        <v>77</v>
      </c>
      <c r="B59" s="97"/>
      <c r="C59" s="98"/>
      <c r="D59" s="381" t="s">
        <v>103</v>
      </c>
      <c r="E59" s="381"/>
      <c r="F59" s="381"/>
      <c r="G59" s="381"/>
      <c r="H59" s="381"/>
      <c r="I59" s="99"/>
      <c r="J59" s="381" t="s">
        <v>104</v>
      </c>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79">
        <f>'VON 03 - Vedejší a ostatn...'!J27</f>
        <v>0</v>
      </c>
      <c r="AH59" s="380"/>
      <c r="AI59" s="380"/>
      <c r="AJ59" s="380"/>
      <c r="AK59" s="380"/>
      <c r="AL59" s="380"/>
      <c r="AM59" s="380"/>
      <c r="AN59" s="379">
        <f t="shared" si="0"/>
        <v>0</v>
      </c>
      <c r="AO59" s="380"/>
      <c r="AP59" s="380"/>
      <c r="AQ59" s="100" t="s">
        <v>98</v>
      </c>
      <c r="AR59" s="101"/>
      <c r="AS59" s="102">
        <v>0</v>
      </c>
      <c r="AT59" s="103">
        <f t="shared" si="1"/>
        <v>0</v>
      </c>
      <c r="AU59" s="104">
        <f>'VON 03 - Vedejší a ostatn...'!P80</f>
        <v>0</v>
      </c>
      <c r="AV59" s="103">
        <f>'VON 03 - Vedejší a ostatn...'!J30</f>
        <v>0</v>
      </c>
      <c r="AW59" s="103">
        <f>'VON 03 - Vedejší a ostatn...'!J31</f>
        <v>0</v>
      </c>
      <c r="AX59" s="103">
        <f>'VON 03 - Vedejší a ostatn...'!J32</f>
        <v>0</v>
      </c>
      <c r="AY59" s="103">
        <f>'VON 03 - Vedejší a ostatn...'!J33</f>
        <v>0</v>
      </c>
      <c r="AZ59" s="103">
        <f>'VON 03 - Vedejší a ostatn...'!F30</f>
        <v>0</v>
      </c>
      <c r="BA59" s="103">
        <f>'VON 03 - Vedejší a ostatn...'!F31</f>
        <v>0</v>
      </c>
      <c r="BB59" s="103">
        <f>'VON 03 - Vedejší a ostatn...'!F32</f>
        <v>0</v>
      </c>
      <c r="BC59" s="103">
        <f>'VON 03 - Vedejší a ostatn...'!F33</f>
        <v>0</v>
      </c>
      <c r="BD59" s="105">
        <f>'VON 03 - Vedejší a ostatn...'!F34</f>
        <v>0</v>
      </c>
      <c r="BT59" s="106" t="s">
        <v>81</v>
      </c>
      <c r="BV59" s="106" t="s">
        <v>75</v>
      </c>
      <c r="BW59" s="106" t="s">
        <v>105</v>
      </c>
      <c r="BX59" s="106" t="s">
        <v>7</v>
      </c>
      <c r="CL59" s="106" t="s">
        <v>23</v>
      </c>
      <c r="CM59" s="106" t="s">
        <v>83</v>
      </c>
    </row>
    <row r="60" spans="1:91" s="5" customFormat="1" ht="31.5" customHeight="1">
      <c r="A60" s="96" t="s">
        <v>77</v>
      </c>
      <c r="B60" s="97"/>
      <c r="C60" s="98"/>
      <c r="D60" s="381" t="s">
        <v>106</v>
      </c>
      <c r="E60" s="381"/>
      <c r="F60" s="381"/>
      <c r="G60" s="381"/>
      <c r="H60" s="381"/>
      <c r="I60" s="99"/>
      <c r="J60" s="381" t="s">
        <v>107</v>
      </c>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79">
        <f>'VON 04 - Vedejší a ostatn...'!J27</f>
        <v>0</v>
      </c>
      <c r="AH60" s="380"/>
      <c r="AI60" s="380"/>
      <c r="AJ60" s="380"/>
      <c r="AK60" s="380"/>
      <c r="AL60" s="380"/>
      <c r="AM60" s="380"/>
      <c r="AN60" s="379">
        <f t="shared" si="0"/>
        <v>0</v>
      </c>
      <c r="AO60" s="380"/>
      <c r="AP60" s="380"/>
      <c r="AQ60" s="100" t="s">
        <v>98</v>
      </c>
      <c r="AR60" s="101"/>
      <c r="AS60" s="107">
        <v>0</v>
      </c>
      <c r="AT60" s="108">
        <f t="shared" si="1"/>
        <v>0</v>
      </c>
      <c r="AU60" s="109">
        <f>'VON 04 - Vedejší a ostatn...'!P80</f>
        <v>0</v>
      </c>
      <c r="AV60" s="108">
        <f>'VON 04 - Vedejší a ostatn...'!J30</f>
        <v>0</v>
      </c>
      <c r="AW60" s="108">
        <f>'VON 04 - Vedejší a ostatn...'!J31</f>
        <v>0</v>
      </c>
      <c r="AX60" s="108">
        <f>'VON 04 - Vedejší a ostatn...'!J32</f>
        <v>0</v>
      </c>
      <c r="AY60" s="108">
        <f>'VON 04 - Vedejší a ostatn...'!J33</f>
        <v>0</v>
      </c>
      <c r="AZ60" s="108">
        <f>'VON 04 - Vedejší a ostatn...'!F30</f>
        <v>0</v>
      </c>
      <c r="BA60" s="108">
        <f>'VON 04 - Vedejší a ostatn...'!F31</f>
        <v>0</v>
      </c>
      <c r="BB60" s="108">
        <f>'VON 04 - Vedejší a ostatn...'!F32</f>
        <v>0</v>
      </c>
      <c r="BC60" s="108">
        <f>'VON 04 - Vedejší a ostatn...'!F33</f>
        <v>0</v>
      </c>
      <c r="BD60" s="110">
        <f>'VON 04 - Vedejší a ostatn...'!F34</f>
        <v>0</v>
      </c>
      <c r="BT60" s="106" t="s">
        <v>81</v>
      </c>
      <c r="BV60" s="106" t="s">
        <v>75</v>
      </c>
      <c r="BW60" s="106" t="s">
        <v>108</v>
      </c>
      <c r="BX60" s="106" t="s">
        <v>7</v>
      </c>
      <c r="CL60" s="106" t="s">
        <v>23</v>
      </c>
      <c r="CM60" s="106" t="s">
        <v>83</v>
      </c>
    </row>
    <row r="61" spans="1:91" s="1" customFormat="1" ht="30" customHeight="1">
      <c r="B61" s="41"/>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1"/>
    </row>
    <row r="62" spans="1:91" s="1" customFormat="1" ht="6.95" customHeight="1">
      <c r="B62" s="56"/>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61"/>
    </row>
  </sheetData>
  <sheetProtection algorithmName="SHA-512" hashValue="+BI+0kS1HHC8xCXKJx7IS1ARxnoqIkgNQZyE7xkMQBwlm1Ka8gteBdIhKguM2inIE8xU/3Wn87wRAzn4RZEz+w==" saltValue="4eghPLVzL5Ww8bfK7VtFSbLvK23G/TXW0AxP51DddvNCGB0KoSg8jeliSUGnWXgaflwCcCDT4w5km/63/jt/yw==" spinCount="100000" sheet="1" objects="1" scenarios="1" formatColumns="0" formatRows="0"/>
  <mergeCells count="73">
    <mergeCell ref="AR2:BE2"/>
    <mergeCell ref="AN60:AP60"/>
    <mergeCell ref="AG60:AM60"/>
    <mergeCell ref="D60:H60"/>
    <mergeCell ref="J60:AF60"/>
    <mergeCell ref="AG51:AM51"/>
    <mergeCell ref="AN51:AP51"/>
    <mergeCell ref="AN58:AP58"/>
    <mergeCell ref="AG58:AM58"/>
    <mergeCell ref="D58:H58"/>
    <mergeCell ref="J58:AF58"/>
    <mergeCell ref="AN59:AP59"/>
    <mergeCell ref="AG59:AM59"/>
    <mergeCell ref="D59:H59"/>
    <mergeCell ref="J59:AF59"/>
    <mergeCell ref="AN56:AP56"/>
    <mergeCell ref="AG56:AM56"/>
    <mergeCell ref="D56:H56"/>
    <mergeCell ref="J56:AF56"/>
    <mergeCell ref="AN57:AP57"/>
    <mergeCell ref="AG57:AM57"/>
    <mergeCell ref="D57:H57"/>
    <mergeCell ref="J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01 - V Třešňové aleji'!C2" display="/"/>
    <hyperlink ref="A53" location="'SO 02 - Jeseninova'!C2" display="/"/>
    <hyperlink ref="A54" location="'SO 03 - Ke Hradu'!C2" display="/"/>
    <hyperlink ref="A55" location="'SO 04 - ul. Žitná'!C2" display="/"/>
    <hyperlink ref="A56" location="'SO 04.1 - Přeložka plynovodu'!C2" display="/"/>
    <hyperlink ref="A57" location="'VON 01 - Vedejší a ostatn...'!C2" display="/"/>
    <hyperlink ref="A58" location="'VON 02 - Vedejší a ostatn...'!C2" display="/"/>
    <hyperlink ref="A59" location="'VON 03 - Vedejší a ostatn...'!C2" display="/"/>
    <hyperlink ref="A60" location="'VON 04 - Vedejší a ostatn...'!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109</v>
      </c>
      <c r="G1" s="393" t="s">
        <v>110</v>
      </c>
      <c r="H1" s="393"/>
      <c r="I1" s="115"/>
      <c r="J1" s="114" t="s">
        <v>111</v>
      </c>
      <c r="K1" s="113" t="s">
        <v>112</v>
      </c>
      <c r="L1" s="114" t="s">
        <v>113</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82</v>
      </c>
    </row>
    <row r="3" spans="1:70" ht="6.95" customHeight="1">
      <c r="B3" s="25"/>
      <c r="C3" s="26"/>
      <c r="D3" s="26"/>
      <c r="E3" s="26"/>
      <c r="F3" s="26"/>
      <c r="G3" s="26"/>
      <c r="H3" s="26"/>
      <c r="I3" s="116"/>
      <c r="J3" s="26"/>
      <c r="K3" s="27"/>
      <c r="AT3" s="24" t="s">
        <v>83</v>
      </c>
    </row>
    <row r="4" spans="1:70" ht="36.950000000000003" customHeight="1">
      <c r="B4" s="28"/>
      <c r="C4" s="29"/>
      <c r="D4" s="30" t="s">
        <v>114</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5" t="str">
        <f>'Rekapitulace stavby'!K6</f>
        <v>Opravy opěrných zdí</v>
      </c>
      <c r="F7" s="386"/>
      <c r="G7" s="386"/>
      <c r="H7" s="386"/>
      <c r="I7" s="117"/>
      <c r="J7" s="29"/>
      <c r="K7" s="31"/>
    </row>
    <row r="8" spans="1:70" s="1" customFormat="1">
      <c r="B8" s="41"/>
      <c r="C8" s="42"/>
      <c r="D8" s="37" t="s">
        <v>115</v>
      </c>
      <c r="E8" s="42"/>
      <c r="F8" s="42"/>
      <c r="G8" s="42"/>
      <c r="H8" s="42"/>
      <c r="I8" s="118"/>
      <c r="J8" s="42"/>
      <c r="K8" s="45"/>
    </row>
    <row r="9" spans="1:70" s="1" customFormat="1" ht="36.950000000000003" customHeight="1">
      <c r="B9" s="41"/>
      <c r="C9" s="42"/>
      <c r="D9" s="42"/>
      <c r="E9" s="387" t="s">
        <v>116</v>
      </c>
      <c r="F9" s="388"/>
      <c r="G9" s="388"/>
      <c r="H9" s="388"/>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23</v>
      </c>
      <c r="K11" s="45"/>
    </row>
    <row r="12" spans="1:70" s="1" customFormat="1" ht="14.45" customHeight="1">
      <c r="B12" s="41"/>
      <c r="C12" s="42"/>
      <c r="D12" s="37" t="s">
        <v>24</v>
      </c>
      <c r="E12" s="42"/>
      <c r="F12" s="35" t="s">
        <v>25</v>
      </c>
      <c r="G12" s="42"/>
      <c r="H12" s="42"/>
      <c r="I12" s="119" t="s">
        <v>26</v>
      </c>
      <c r="J12" s="120" t="str">
        <f>'Rekapitulace stavby'!AN8</f>
        <v>13. 4. 2018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30</v>
      </c>
      <c r="F15" s="42"/>
      <c r="G15" s="42"/>
      <c r="H15" s="42"/>
      <c r="I15" s="119" t="s">
        <v>31</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29</v>
      </c>
      <c r="J20" s="35" t="s">
        <v>23</v>
      </c>
      <c r="K20" s="45"/>
    </row>
    <row r="21" spans="2:11" s="1" customFormat="1" ht="18" customHeight="1">
      <c r="B21" s="41"/>
      <c r="C21" s="42"/>
      <c r="D21" s="42"/>
      <c r="E21" s="35" t="s">
        <v>35</v>
      </c>
      <c r="F21" s="42"/>
      <c r="G21" s="42"/>
      <c r="H21" s="42"/>
      <c r="I21" s="119" t="s">
        <v>31</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54" t="s">
        <v>23</v>
      </c>
      <c r="F24" s="354"/>
      <c r="G24" s="354"/>
      <c r="H24" s="354"/>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ROUND(SUM(BE86:BE301), 2)</f>
        <v>0</v>
      </c>
      <c r="G30" s="42"/>
      <c r="H30" s="42"/>
      <c r="I30" s="131">
        <v>0.21</v>
      </c>
      <c r="J30" s="130">
        <f>ROUND(ROUND((SUM(BE86:BE301)), 2)*I30, 2)</f>
        <v>0</v>
      </c>
      <c r="K30" s="45"/>
    </row>
    <row r="31" spans="2:11" s="1" customFormat="1" ht="14.45" customHeight="1">
      <c r="B31" s="41"/>
      <c r="C31" s="42"/>
      <c r="D31" s="42"/>
      <c r="E31" s="49" t="s">
        <v>45</v>
      </c>
      <c r="F31" s="130">
        <f>ROUND(SUM(BF86:BF301), 2)</f>
        <v>0</v>
      </c>
      <c r="G31" s="42"/>
      <c r="H31" s="42"/>
      <c r="I31" s="131">
        <v>0.15</v>
      </c>
      <c r="J31" s="130">
        <f>ROUND(ROUND((SUM(BF86:BF301)), 2)*I31, 2)</f>
        <v>0</v>
      </c>
      <c r="K31" s="45"/>
    </row>
    <row r="32" spans="2:11" s="1" customFormat="1" ht="14.45" hidden="1" customHeight="1">
      <c r="B32" s="41"/>
      <c r="C32" s="42"/>
      <c r="D32" s="42"/>
      <c r="E32" s="49" t="s">
        <v>46</v>
      </c>
      <c r="F32" s="130">
        <f>ROUND(SUM(BG86:BG301), 2)</f>
        <v>0</v>
      </c>
      <c r="G32" s="42"/>
      <c r="H32" s="42"/>
      <c r="I32" s="131">
        <v>0.21</v>
      </c>
      <c r="J32" s="130">
        <v>0</v>
      </c>
      <c r="K32" s="45"/>
    </row>
    <row r="33" spans="2:11" s="1" customFormat="1" ht="14.45" hidden="1" customHeight="1">
      <c r="B33" s="41"/>
      <c r="C33" s="42"/>
      <c r="D33" s="42"/>
      <c r="E33" s="49" t="s">
        <v>47</v>
      </c>
      <c r="F33" s="130">
        <f>ROUND(SUM(BH86:BH301), 2)</f>
        <v>0</v>
      </c>
      <c r="G33" s="42"/>
      <c r="H33" s="42"/>
      <c r="I33" s="131">
        <v>0.15</v>
      </c>
      <c r="J33" s="130">
        <v>0</v>
      </c>
      <c r="K33" s="45"/>
    </row>
    <row r="34" spans="2:11" s="1" customFormat="1" ht="14.45" hidden="1" customHeight="1">
      <c r="B34" s="41"/>
      <c r="C34" s="42"/>
      <c r="D34" s="42"/>
      <c r="E34" s="49" t="s">
        <v>48</v>
      </c>
      <c r="F34" s="130">
        <f>ROUND(SUM(BI86:BI301),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117</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5" t="str">
        <f>E7</f>
        <v>Opravy opěrných zdí</v>
      </c>
      <c r="F45" s="386"/>
      <c r="G45" s="386"/>
      <c r="H45" s="386"/>
      <c r="I45" s="118"/>
      <c r="J45" s="42"/>
      <c r="K45" s="45"/>
    </row>
    <row r="46" spans="2:11" s="1" customFormat="1" ht="14.45" customHeight="1">
      <c r="B46" s="41"/>
      <c r="C46" s="37" t="s">
        <v>115</v>
      </c>
      <c r="D46" s="42"/>
      <c r="E46" s="42"/>
      <c r="F46" s="42"/>
      <c r="G46" s="42"/>
      <c r="H46" s="42"/>
      <c r="I46" s="118"/>
      <c r="J46" s="42"/>
      <c r="K46" s="45"/>
    </row>
    <row r="47" spans="2:11" s="1" customFormat="1" ht="17.25" customHeight="1">
      <c r="B47" s="41"/>
      <c r="C47" s="42"/>
      <c r="D47" s="42"/>
      <c r="E47" s="387" t="str">
        <f>E9</f>
        <v>SO 01 - V Třešňové aleji</v>
      </c>
      <c r="F47" s="388"/>
      <c r="G47" s="388"/>
      <c r="H47" s="388"/>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 xml:space="preserve">Ústí nad Labem </v>
      </c>
      <c r="G49" s="42"/>
      <c r="H49" s="42"/>
      <c r="I49" s="119" t="s">
        <v>26</v>
      </c>
      <c r="J49" s="120" t="str">
        <f>IF(J12="","",J12)</f>
        <v>13. 4. 2018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Ústí nad Labem</v>
      </c>
      <c r="G51" s="42"/>
      <c r="H51" s="42"/>
      <c r="I51" s="119" t="s">
        <v>34</v>
      </c>
      <c r="J51" s="354" t="str">
        <f>E21</f>
        <v>AZ Consult spol. s r.o.</v>
      </c>
      <c r="K51" s="45"/>
    </row>
    <row r="52" spans="2:47" s="1" customFormat="1" ht="14.45" customHeight="1">
      <c r="B52" s="41"/>
      <c r="C52" s="37" t="s">
        <v>32</v>
      </c>
      <c r="D52" s="42"/>
      <c r="E52" s="42"/>
      <c r="F52" s="35" t="str">
        <f>IF(E18="","",E18)</f>
        <v/>
      </c>
      <c r="G52" s="42"/>
      <c r="H52" s="42"/>
      <c r="I52" s="118"/>
      <c r="J52" s="389"/>
      <c r="K52" s="45"/>
    </row>
    <row r="53" spans="2:47" s="1" customFormat="1" ht="10.35" customHeight="1">
      <c r="B53" s="41"/>
      <c r="C53" s="42"/>
      <c r="D53" s="42"/>
      <c r="E53" s="42"/>
      <c r="F53" s="42"/>
      <c r="G53" s="42"/>
      <c r="H53" s="42"/>
      <c r="I53" s="118"/>
      <c r="J53" s="42"/>
      <c r="K53" s="45"/>
    </row>
    <row r="54" spans="2:47" s="1" customFormat="1" ht="29.25" customHeight="1">
      <c r="B54" s="41"/>
      <c r="C54" s="144" t="s">
        <v>118</v>
      </c>
      <c r="D54" s="132"/>
      <c r="E54" s="132"/>
      <c r="F54" s="132"/>
      <c r="G54" s="132"/>
      <c r="H54" s="132"/>
      <c r="I54" s="145"/>
      <c r="J54" s="146" t="s">
        <v>119</v>
      </c>
      <c r="K54" s="147"/>
    </row>
    <row r="55" spans="2:47" s="1" customFormat="1" ht="10.35" customHeight="1">
      <c r="B55" s="41"/>
      <c r="C55" s="42"/>
      <c r="D55" s="42"/>
      <c r="E55" s="42"/>
      <c r="F55" s="42"/>
      <c r="G55" s="42"/>
      <c r="H55" s="42"/>
      <c r="I55" s="118"/>
      <c r="J55" s="42"/>
      <c r="K55" s="45"/>
    </row>
    <row r="56" spans="2:47" s="1" customFormat="1" ht="29.25" customHeight="1">
      <c r="B56" s="41"/>
      <c r="C56" s="148" t="s">
        <v>120</v>
      </c>
      <c r="D56" s="42"/>
      <c r="E56" s="42"/>
      <c r="F56" s="42"/>
      <c r="G56" s="42"/>
      <c r="H56" s="42"/>
      <c r="I56" s="118"/>
      <c r="J56" s="128">
        <f>J86</f>
        <v>0</v>
      </c>
      <c r="K56" s="45"/>
      <c r="AU56" s="24" t="s">
        <v>121</v>
      </c>
    </row>
    <row r="57" spans="2:47" s="7" customFormat="1" ht="24.95" customHeight="1">
      <c r="B57" s="149"/>
      <c r="C57" s="150"/>
      <c r="D57" s="151" t="s">
        <v>122</v>
      </c>
      <c r="E57" s="152"/>
      <c r="F57" s="152"/>
      <c r="G57" s="152"/>
      <c r="H57" s="152"/>
      <c r="I57" s="153"/>
      <c r="J57" s="154">
        <f>J87</f>
        <v>0</v>
      </c>
      <c r="K57" s="155"/>
    </row>
    <row r="58" spans="2:47" s="8" customFormat="1" ht="19.899999999999999" customHeight="1">
      <c r="B58" s="156"/>
      <c r="C58" s="157"/>
      <c r="D58" s="158" t="s">
        <v>123</v>
      </c>
      <c r="E58" s="159"/>
      <c r="F58" s="159"/>
      <c r="G58" s="159"/>
      <c r="H58" s="159"/>
      <c r="I58" s="160"/>
      <c r="J58" s="161">
        <f>J88</f>
        <v>0</v>
      </c>
      <c r="K58" s="162"/>
    </row>
    <row r="59" spans="2:47" s="8" customFormat="1" ht="19.899999999999999" customHeight="1">
      <c r="B59" s="156"/>
      <c r="C59" s="157"/>
      <c r="D59" s="158" t="s">
        <v>124</v>
      </c>
      <c r="E59" s="159"/>
      <c r="F59" s="159"/>
      <c r="G59" s="159"/>
      <c r="H59" s="159"/>
      <c r="I59" s="160"/>
      <c r="J59" s="161">
        <f>J134</f>
        <v>0</v>
      </c>
      <c r="K59" s="162"/>
    </row>
    <row r="60" spans="2:47" s="8" customFormat="1" ht="19.899999999999999" customHeight="1">
      <c r="B60" s="156"/>
      <c r="C60" s="157"/>
      <c r="D60" s="158" t="s">
        <v>125</v>
      </c>
      <c r="E60" s="159"/>
      <c r="F60" s="159"/>
      <c r="G60" s="159"/>
      <c r="H60" s="159"/>
      <c r="I60" s="160"/>
      <c r="J60" s="161">
        <f>J163</f>
        <v>0</v>
      </c>
      <c r="K60" s="162"/>
    </row>
    <row r="61" spans="2:47" s="8" customFormat="1" ht="19.899999999999999" customHeight="1">
      <c r="B61" s="156"/>
      <c r="C61" s="157"/>
      <c r="D61" s="158" t="s">
        <v>126</v>
      </c>
      <c r="E61" s="159"/>
      <c r="F61" s="159"/>
      <c r="G61" s="159"/>
      <c r="H61" s="159"/>
      <c r="I61" s="160"/>
      <c r="J61" s="161">
        <f>J209</f>
        <v>0</v>
      </c>
      <c r="K61" s="162"/>
    </row>
    <row r="62" spans="2:47" s="8" customFormat="1" ht="19.899999999999999" customHeight="1">
      <c r="B62" s="156"/>
      <c r="C62" s="157"/>
      <c r="D62" s="158" t="s">
        <v>127</v>
      </c>
      <c r="E62" s="159"/>
      <c r="F62" s="159"/>
      <c r="G62" s="159"/>
      <c r="H62" s="159"/>
      <c r="I62" s="160"/>
      <c r="J62" s="161">
        <f>J223</f>
        <v>0</v>
      </c>
      <c r="K62" s="162"/>
    </row>
    <row r="63" spans="2:47" s="8" customFormat="1" ht="19.899999999999999" customHeight="1">
      <c r="B63" s="156"/>
      <c r="C63" s="157"/>
      <c r="D63" s="158" t="s">
        <v>128</v>
      </c>
      <c r="E63" s="159"/>
      <c r="F63" s="159"/>
      <c r="G63" s="159"/>
      <c r="H63" s="159"/>
      <c r="I63" s="160"/>
      <c r="J63" s="161">
        <f>J256</f>
        <v>0</v>
      </c>
      <c r="K63" s="162"/>
    </row>
    <row r="64" spans="2:47" s="8" customFormat="1" ht="19.899999999999999" customHeight="1">
      <c r="B64" s="156"/>
      <c r="C64" s="157"/>
      <c r="D64" s="158" t="s">
        <v>129</v>
      </c>
      <c r="E64" s="159"/>
      <c r="F64" s="159"/>
      <c r="G64" s="159"/>
      <c r="H64" s="159"/>
      <c r="I64" s="160"/>
      <c r="J64" s="161">
        <f>J284</f>
        <v>0</v>
      </c>
      <c r="K64" s="162"/>
    </row>
    <row r="65" spans="2:12" s="7" customFormat="1" ht="24.95" customHeight="1">
      <c r="B65" s="149"/>
      <c r="C65" s="150"/>
      <c r="D65" s="151" t="s">
        <v>130</v>
      </c>
      <c r="E65" s="152"/>
      <c r="F65" s="152"/>
      <c r="G65" s="152"/>
      <c r="H65" s="152"/>
      <c r="I65" s="153"/>
      <c r="J65" s="154">
        <f>J286</f>
        <v>0</v>
      </c>
      <c r="K65" s="155"/>
    </row>
    <row r="66" spans="2:12" s="8" customFormat="1" ht="19.899999999999999" customHeight="1">
      <c r="B66" s="156"/>
      <c r="C66" s="157"/>
      <c r="D66" s="158" t="s">
        <v>131</v>
      </c>
      <c r="E66" s="159"/>
      <c r="F66" s="159"/>
      <c r="G66" s="159"/>
      <c r="H66" s="159"/>
      <c r="I66" s="160"/>
      <c r="J66" s="161">
        <f>J287</f>
        <v>0</v>
      </c>
      <c r="K66" s="162"/>
    </row>
    <row r="67" spans="2:12" s="1" customFormat="1" ht="21.75" customHeight="1">
      <c r="B67" s="41"/>
      <c r="C67" s="42"/>
      <c r="D67" s="42"/>
      <c r="E67" s="42"/>
      <c r="F67" s="42"/>
      <c r="G67" s="42"/>
      <c r="H67" s="42"/>
      <c r="I67" s="118"/>
      <c r="J67" s="42"/>
      <c r="K67" s="45"/>
    </row>
    <row r="68" spans="2:12" s="1" customFormat="1" ht="6.95" customHeight="1">
      <c r="B68" s="56"/>
      <c r="C68" s="57"/>
      <c r="D68" s="57"/>
      <c r="E68" s="57"/>
      <c r="F68" s="57"/>
      <c r="G68" s="57"/>
      <c r="H68" s="57"/>
      <c r="I68" s="139"/>
      <c r="J68" s="57"/>
      <c r="K68" s="58"/>
    </row>
    <row r="72" spans="2:12" s="1" customFormat="1" ht="6.95" customHeight="1">
      <c r="B72" s="59"/>
      <c r="C72" s="60"/>
      <c r="D72" s="60"/>
      <c r="E72" s="60"/>
      <c r="F72" s="60"/>
      <c r="G72" s="60"/>
      <c r="H72" s="60"/>
      <c r="I72" s="142"/>
      <c r="J72" s="60"/>
      <c r="K72" s="60"/>
      <c r="L72" s="61"/>
    </row>
    <row r="73" spans="2:12" s="1" customFormat="1" ht="36.950000000000003" customHeight="1">
      <c r="B73" s="41"/>
      <c r="C73" s="62" t="s">
        <v>132</v>
      </c>
      <c r="D73" s="63"/>
      <c r="E73" s="63"/>
      <c r="F73" s="63"/>
      <c r="G73" s="63"/>
      <c r="H73" s="63"/>
      <c r="I73" s="163"/>
      <c r="J73" s="63"/>
      <c r="K73" s="63"/>
      <c r="L73" s="61"/>
    </row>
    <row r="74" spans="2:12" s="1" customFormat="1" ht="6.95" customHeight="1">
      <c r="B74" s="41"/>
      <c r="C74" s="63"/>
      <c r="D74" s="63"/>
      <c r="E74" s="63"/>
      <c r="F74" s="63"/>
      <c r="G74" s="63"/>
      <c r="H74" s="63"/>
      <c r="I74" s="163"/>
      <c r="J74" s="63"/>
      <c r="K74" s="63"/>
      <c r="L74" s="61"/>
    </row>
    <row r="75" spans="2:12" s="1" customFormat="1" ht="14.45" customHeight="1">
      <c r="B75" s="41"/>
      <c r="C75" s="65" t="s">
        <v>18</v>
      </c>
      <c r="D75" s="63"/>
      <c r="E75" s="63"/>
      <c r="F75" s="63"/>
      <c r="G75" s="63"/>
      <c r="H75" s="63"/>
      <c r="I75" s="163"/>
      <c r="J75" s="63"/>
      <c r="K75" s="63"/>
      <c r="L75" s="61"/>
    </row>
    <row r="76" spans="2:12" s="1" customFormat="1" ht="16.5" customHeight="1">
      <c r="B76" s="41"/>
      <c r="C76" s="63"/>
      <c r="D76" s="63"/>
      <c r="E76" s="390" t="str">
        <f>E7</f>
        <v>Opravy opěrných zdí</v>
      </c>
      <c r="F76" s="391"/>
      <c r="G76" s="391"/>
      <c r="H76" s="391"/>
      <c r="I76" s="163"/>
      <c r="J76" s="63"/>
      <c r="K76" s="63"/>
      <c r="L76" s="61"/>
    </row>
    <row r="77" spans="2:12" s="1" customFormat="1" ht="14.45" customHeight="1">
      <c r="B77" s="41"/>
      <c r="C77" s="65" t="s">
        <v>115</v>
      </c>
      <c r="D77" s="63"/>
      <c r="E77" s="63"/>
      <c r="F77" s="63"/>
      <c r="G77" s="63"/>
      <c r="H77" s="63"/>
      <c r="I77" s="163"/>
      <c r="J77" s="63"/>
      <c r="K77" s="63"/>
      <c r="L77" s="61"/>
    </row>
    <row r="78" spans="2:12" s="1" customFormat="1" ht="17.25" customHeight="1">
      <c r="B78" s="41"/>
      <c r="C78" s="63"/>
      <c r="D78" s="63"/>
      <c r="E78" s="365" t="str">
        <f>E9</f>
        <v>SO 01 - V Třešňové aleji</v>
      </c>
      <c r="F78" s="392"/>
      <c r="G78" s="392"/>
      <c r="H78" s="392"/>
      <c r="I78" s="163"/>
      <c r="J78" s="63"/>
      <c r="K78" s="63"/>
      <c r="L78" s="61"/>
    </row>
    <row r="79" spans="2:12" s="1" customFormat="1" ht="6.95" customHeight="1">
      <c r="B79" s="41"/>
      <c r="C79" s="63"/>
      <c r="D79" s="63"/>
      <c r="E79" s="63"/>
      <c r="F79" s="63"/>
      <c r="G79" s="63"/>
      <c r="H79" s="63"/>
      <c r="I79" s="163"/>
      <c r="J79" s="63"/>
      <c r="K79" s="63"/>
      <c r="L79" s="61"/>
    </row>
    <row r="80" spans="2:12" s="1" customFormat="1" ht="18" customHeight="1">
      <c r="B80" s="41"/>
      <c r="C80" s="65" t="s">
        <v>24</v>
      </c>
      <c r="D80" s="63"/>
      <c r="E80" s="63"/>
      <c r="F80" s="164" t="str">
        <f>F12</f>
        <v xml:space="preserve">Ústí nad Labem </v>
      </c>
      <c r="G80" s="63"/>
      <c r="H80" s="63"/>
      <c r="I80" s="165" t="s">
        <v>26</v>
      </c>
      <c r="J80" s="73" t="str">
        <f>IF(J12="","",J12)</f>
        <v>13. 4. 2018</v>
      </c>
      <c r="K80" s="63"/>
      <c r="L80" s="61"/>
    </row>
    <row r="81" spans="2:65" s="1" customFormat="1" ht="6.95" customHeight="1">
      <c r="B81" s="41"/>
      <c r="C81" s="63"/>
      <c r="D81" s="63"/>
      <c r="E81" s="63"/>
      <c r="F81" s="63"/>
      <c r="G81" s="63"/>
      <c r="H81" s="63"/>
      <c r="I81" s="163"/>
      <c r="J81" s="63"/>
      <c r="K81" s="63"/>
      <c r="L81" s="61"/>
    </row>
    <row r="82" spans="2:65" s="1" customFormat="1">
      <c r="B82" s="41"/>
      <c r="C82" s="65" t="s">
        <v>28</v>
      </c>
      <c r="D82" s="63"/>
      <c r="E82" s="63"/>
      <c r="F82" s="164" t="str">
        <f>E15</f>
        <v>Statutární město Ústí nad Labem</v>
      </c>
      <c r="G82" s="63"/>
      <c r="H82" s="63"/>
      <c r="I82" s="165" t="s">
        <v>34</v>
      </c>
      <c r="J82" s="164" t="str">
        <f>E21</f>
        <v>AZ Consult spol. s r.o.</v>
      </c>
      <c r="K82" s="63"/>
      <c r="L82" s="61"/>
    </row>
    <row r="83" spans="2:65" s="1" customFormat="1" ht="14.45" customHeight="1">
      <c r="B83" s="41"/>
      <c r="C83" s="65" t="s">
        <v>32</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133</v>
      </c>
      <c r="D85" s="168" t="s">
        <v>58</v>
      </c>
      <c r="E85" s="168" t="s">
        <v>54</v>
      </c>
      <c r="F85" s="168" t="s">
        <v>134</v>
      </c>
      <c r="G85" s="168" t="s">
        <v>135</v>
      </c>
      <c r="H85" s="168" t="s">
        <v>136</v>
      </c>
      <c r="I85" s="169" t="s">
        <v>137</v>
      </c>
      <c r="J85" s="168" t="s">
        <v>119</v>
      </c>
      <c r="K85" s="170" t="s">
        <v>138</v>
      </c>
      <c r="L85" s="171"/>
      <c r="M85" s="81" t="s">
        <v>139</v>
      </c>
      <c r="N85" s="82" t="s">
        <v>43</v>
      </c>
      <c r="O85" s="82" t="s">
        <v>140</v>
      </c>
      <c r="P85" s="82" t="s">
        <v>141</v>
      </c>
      <c r="Q85" s="82" t="s">
        <v>142</v>
      </c>
      <c r="R85" s="82" t="s">
        <v>143</v>
      </c>
      <c r="S85" s="82" t="s">
        <v>144</v>
      </c>
      <c r="T85" s="83" t="s">
        <v>145</v>
      </c>
    </row>
    <row r="86" spans="2:65" s="1" customFormat="1" ht="29.25" customHeight="1">
      <c r="B86" s="41"/>
      <c r="C86" s="87" t="s">
        <v>120</v>
      </c>
      <c r="D86" s="63"/>
      <c r="E86" s="63"/>
      <c r="F86" s="63"/>
      <c r="G86" s="63"/>
      <c r="H86" s="63"/>
      <c r="I86" s="163"/>
      <c r="J86" s="172">
        <f>BK86</f>
        <v>0</v>
      </c>
      <c r="K86" s="63"/>
      <c r="L86" s="61"/>
      <c r="M86" s="84"/>
      <c r="N86" s="85"/>
      <c r="O86" s="85"/>
      <c r="P86" s="173">
        <f>P87+P286</f>
        <v>0</v>
      </c>
      <c r="Q86" s="85"/>
      <c r="R86" s="173">
        <f>R87+R286</f>
        <v>3.3975849000000005</v>
      </c>
      <c r="S86" s="85"/>
      <c r="T86" s="174">
        <f>T87+T286</f>
        <v>33.436669999999999</v>
      </c>
      <c r="AT86" s="24" t="s">
        <v>72</v>
      </c>
      <c r="AU86" s="24" t="s">
        <v>121</v>
      </c>
      <c r="BK86" s="175">
        <f>BK87+BK286</f>
        <v>0</v>
      </c>
    </row>
    <row r="87" spans="2:65" s="10" customFormat="1" ht="37.35" customHeight="1">
      <c r="B87" s="176"/>
      <c r="C87" s="177"/>
      <c r="D87" s="178" t="s">
        <v>72</v>
      </c>
      <c r="E87" s="179" t="s">
        <v>146</v>
      </c>
      <c r="F87" s="179" t="s">
        <v>147</v>
      </c>
      <c r="G87" s="177"/>
      <c r="H87" s="177"/>
      <c r="I87" s="180"/>
      <c r="J87" s="181">
        <f>BK87</f>
        <v>0</v>
      </c>
      <c r="K87" s="177"/>
      <c r="L87" s="182"/>
      <c r="M87" s="183"/>
      <c r="N87" s="184"/>
      <c r="O87" s="184"/>
      <c r="P87" s="185">
        <f>P88+P134+P163+P209+P223+P256+P284</f>
        <v>0</v>
      </c>
      <c r="Q87" s="184"/>
      <c r="R87" s="185">
        <f>R88+R134+R163+R209+R223+R256+R284</f>
        <v>3.3905849000000003</v>
      </c>
      <c r="S87" s="184"/>
      <c r="T87" s="186">
        <f>T88+T134+T163+T209+T223+T256+T284</f>
        <v>33.436669999999999</v>
      </c>
      <c r="AR87" s="187" t="s">
        <v>81</v>
      </c>
      <c r="AT87" s="188" t="s">
        <v>72</v>
      </c>
      <c r="AU87" s="188" t="s">
        <v>73</v>
      </c>
      <c r="AY87" s="187" t="s">
        <v>148</v>
      </c>
      <c r="BK87" s="189">
        <f>BK88+BK134+BK163+BK209+BK223+BK256+BK284</f>
        <v>0</v>
      </c>
    </row>
    <row r="88" spans="2:65" s="10" customFormat="1" ht="19.899999999999999" customHeight="1">
      <c r="B88" s="176"/>
      <c r="C88" s="177"/>
      <c r="D88" s="178" t="s">
        <v>72</v>
      </c>
      <c r="E88" s="190" t="s">
        <v>81</v>
      </c>
      <c r="F88" s="190" t="s">
        <v>149</v>
      </c>
      <c r="G88" s="177"/>
      <c r="H88" s="177"/>
      <c r="I88" s="180"/>
      <c r="J88" s="191">
        <f>BK88</f>
        <v>0</v>
      </c>
      <c r="K88" s="177"/>
      <c r="L88" s="182"/>
      <c r="M88" s="183"/>
      <c r="N88" s="184"/>
      <c r="O88" s="184"/>
      <c r="P88" s="185">
        <f>SUM(P89:P133)</f>
        <v>0</v>
      </c>
      <c r="Q88" s="184"/>
      <c r="R88" s="185">
        <f>SUM(R89:R133)</f>
        <v>0.95130420000000004</v>
      </c>
      <c r="S88" s="184"/>
      <c r="T88" s="186">
        <f>SUM(T89:T133)</f>
        <v>10.270670000000001</v>
      </c>
      <c r="AR88" s="187" t="s">
        <v>81</v>
      </c>
      <c r="AT88" s="188" t="s">
        <v>72</v>
      </c>
      <c r="AU88" s="188" t="s">
        <v>81</v>
      </c>
      <c r="AY88" s="187" t="s">
        <v>148</v>
      </c>
      <c r="BK88" s="189">
        <f>SUM(BK89:BK133)</f>
        <v>0</v>
      </c>
    </row>
    <row r="89" spans="2:65" s="1" customFormat="1" ht="38.25" customHeight="1">
      <c r="B89" s="41"/>
      <c r="C89" s="192" t="s">
        <v>81</v>
      </c>
      <c r="D89" s="192" t="s">
        <v>150</v>
      </c>
      <c r="E89" s="193" t="s">
        <v>151</v>
      </c>
      <c r="F89" s="194" t="s">
        <v>152</v>
      </c>
      <c r="G89" s="195" t="s">
        <v>153</v>
      </c>
      <c r="H89" s="196">
        <v>15.695</v>
      </c>
      <c r="I89" s="197"/>
      <c r="J89" s="198">
        <f>ROUND(I89*H89,2)</f>
        <v>0</v>
      </c>
      <c r="K89" s="194" t="s">
        <v>154</v>
      </c>
      <c r="L89" s="61"/>
      <c r="M89" s="199" t="s">
        <v>23</v>
      </c>
      <c r="N89" s="200" t="s">
        <v>44</v>
      </c>
      <c r="O89" s="42"/>
      <c r="P89" s="201">
        <f>O89*H89</f>
        <v>0</v>
      </c>
      <c r="Q89" s="201">
        <v>0</v>
      </c>
      <c r="R89" s="201">
        <f>Q89*H89</f>
        <v>0</v>
      </c>
      <c r="S89" s="201">
        <v>0.28999999999999998</v>
      </c>
      <c r="T89" s="202">
        <f>S89*H89</f>
        <v>4.5515499999999998</v>
      </c>
      <c r="AR89" s="24" t="s">
        <v>155</v>
      </c>
      <c r="AT89" s="24" t="s">
        <v>150</v>
      </c>
      <c r="AU89" s="24" t="s">
        <v>83</v>
      </c>
      <c r="AY89" s="24" t="s">
        <v>148</v>
      </c>
      <c r="BE89" s="203">
        <f>IF(N89="základní",J89,0)</f>
        <v>0</v>
      </c>
      <c r="BF89" s="203">
        <f>IF(N89="snížená",J89,0)</f>
        <v>0</v>
      </c>
      <c r="BG89" s="203">
        <f>IF(N89="zákl. přenesená",J89,0)</f>
        <v>0</v>
      </c>
      <c r="BH89" s="203">
        <f>IF(N89="sníž. přenesená",J89,0)</f>
        <v>0</v>
      </c>
      <c r="BI89" s="203">
        <f>IF(N89="nulová",J89,0)</f>
        <v>0</v>
      </c>
      <c r="BJ89" s="24" t="s">
        <v>81</v>
      </c>
      <c r="BK89" s="203">
        <f>ROUND(I89*H89,2)</f>
        <v>0</v>
      </c>
      <c r="BL89" s="24" t="s">
        <v>155</v>
      </c>
      <c r="BM89" s="24" t="s">
        <v>156</v>
      </c>
    </row>
    <row r="90" spans="2:65" s="1" customFormat="1" ht="243">
      <c r="B90" s="41"/>
      <c r="C90" s="63"/>
      <c r="D90" s="204" t="s">
        <v>157</v>
      </c>
      <c r="E90" s="63"/>
      <c r="F90" s="205" t="s">
        <v>158</v>
      </c>
      <c r="G90" s="63"/>
      <c r="H90" s="63"/>
      <c r="I90" s="163"/>
      <c r="J90" s="63"/>
      <c r="K90" s="63"/>
      <c r="L90" s="61"/>
      <c r="M90" s="206"/>
      <c r="N90" s="42"/>
      <c r="O90" s="42"/>
      <c r="P90" s="42"/>
      <c r="Q90" s="42"/>
      <c r="R90" s="42"/>
      <c r="S90" s="42"/>
      <c r="T90" s="78"/>
      <c r="AT90" s="24" t="s">
        <v>157</v>
      </c>
      <c r="AU90" s="24" t="s">
        <v>83</v>
      </c>
    </row>
    <row r="91" spans="2:65" s="11" customFormat="1" ht="13.5">
      <c r="B91" s="207"/>
      <c r="C91" s="208"/>
      <c r="D91" s="204" t="s">
        <v>159</v>
      </c>
      <c r="E91" s="209" t="s">
        <v>23</v>
      </c>
      <c r="F91" s="210" t="s">
        <v>160</v>
      </c>
      <c r="G91" s="208"/>
      <c r="H91" s="211">
        <v>10.526999999999999</v>
      </c>
      <c r="I91" s="212"/>
      <c r="J91" s="208"/>
      <c r="K91" s="208"/>
      <c r="L91" s="213"/>
      <c r="M91" s="214"/>
      <c r="N91" s="215"/>
      <c r="O91" s="215"/>
      <c r="P91" s="215"/>
      <c r="Q91" s="215"/>
      <c r="R91" s="215"/>
      <c r="S91" s="215"/>
      <c r="T91" s="216"/>
      <c r="AT91" s="217" t="s">
        <v>159</v>
      </c>
      <c r="AU91" s="217" t="s">
        <v>83</v>
      </c>
      <c r="AV91" s="11" t="s">
        <v>83</v>
      </c>
      <c r="AW91" s="11" t="s">
        <v>36</v>
      </c>
      <c r="AX91" s="11" t="s">
        <v>73</v>
      </c>
      <c r="AY91" s="217" t="s">
        <v>148</v>
      </c>
    </row>
    <row r="92" spans="2:65" s="11" customFormat="1" ht="13.5">
      <c r="B92" s="207"/>
      <c r="C92" s="208"/>
      <c r="D92" s="204" t="s">
        <v>159</v>
      </c>
      <c r="E92" s="209" t="s">
        <v>23</v>
      </c>
      <c r="F92" s="210" t="s">
        <v>161</v>
      </c>
      <c r="G92" s="208"/>
      <c r="H92" s="211">
        <v>5.1680000000000001</v>
      </c>
      <c r="I92" s="212"/>
      <c r="J92" s="208"/>
      <c r="K92" s="208"/>
      <c r="L92" s="213"/>
      <c r="M92" s="214"/>
      <c r="N92" s="215"/>
      <c r="O92" s="215"/>
      <c r="P92" s="215"/>
      <c r="Q92" s="215"/>
      <c r="R92" s="215"/>
      <c r="S92" s="215"/>
      <c r="T92" s="216"/>
      <c r="AT92" s="217" t="s">
        <v>159</v>
      </c>
      <c r="AU92" s="217" t="s">
        <v>83</v>
      </c>
      <c r="AV92" s="11" t="s">
        <v>83</v>
      </c>
      <c r="AW92" s="11" t="s">
        <v>36</v>
      </c>
      <c r="AX92" s="11" t="s">
        <v>73</v>
      </c>
      <c r="AY92" s="217" t="s">
        <v>148</v>
      </c>
    </row>
    <row r="93" spans="2:65" s="12" customFormat="1" ht="13.5">
      <c r="B93" s="218"/>
      <c r="C93" s="219"/>
      <c r="D93" s="204" t="s">
        <v>159</v>
      </c>
      <c r="E93" s="220" t="s">
        <v>23</v>
      </c>
      <c r="F93" s="221" t="s">
        <v>162</v>
      </c>
      <c r="G93" s="219"/>
      <c r="H93" s="222">
        <v>15.695</v>
      </c>
      <c r="I93" s="223"/>
      <c r="J93" s="219"/>
      <c r="K93" s="219"/>
      <c r="L93" s="224"/>
      <c r="M93" s="225"/>
      <c r="N93" s="226"/>
      <c r="O93" s="226"/>
      <c r="P93" s="226"/>
      <c r="Q93" s="226"/>
      <c r="R93" s="226"/>
      <c r="S93" s="226"/>
      <c r="T93" s="227"/>
      <c r="AT93" s="228" t="s">
        <v>159</v>
      </c>
      <c r="AU93" s="228" t="s">
        <v>83</v>
      </c>
      <c r="AV93" s="12" t="s">
        <v>155</v>
      </c>
      <c r="AW93" s="12" t="s">
        <v>36</v>
      </c>
      <c r="AX93" s="12" t="s">
        <v>81</v>
      </c>
      <c r="AY93" s="228" t="s">
        <v>148</v>
      </c>
    </row>
    <row r="94" spans="2:65" s="1" customFormat="1" ht="38.25" customHeight="1">
      <c r="B94" s="41"/>
      <c r="C94" s="192" t="s">
        <v>83</v>
      </c>
      <c r="D94" s="192" t="s">
        <v>150</v>
      </c>
      <c r="E94" s="193" t="s">
        <v>163</v>
      </c>
      <c r="F94" s="194" t="s">
        <v>164</v>
      </c>
      <c r="G94" s="195" t="s">
        <v>153</v>
      </c>
      <c r="H94" s="196">
        <v>17.035</v>
      </c>
      <c r="I94" s="197"/>
      <c r="J94" s="198">
        <f>ROUND(I94*H94,2)</f>
        <v>0</v>
      </c>
      <c r="K94" s="194" t="s">
        <v>23</v>
      </c>
      <c r="L94" s="61"/>
      <c r="M94" s="199" t="s">
        <v>23</v>
      </c>
      <c r="N94" s="200" t="s">
        <v>44</v>
      </c>
      <c r="O94" s="42"/>
      <c r="P94" s="201">
        <f>O94*H94</f>
        <v>0</v>
      </c>
      <c r="Q94" s="201">
        <v>0</v>
      </c>
      <c r="R94" s="201">
        <f>Q94*H94</f>
        <v>0</v>
      </c>
      <c r="S94" s="201">
        <v>0.22</v>
      </c>
      <c r="T94" s="202">
        <f>S94*H94</f>
        <v>3.7477</v>
      </c>
      <c r="AR94" s="24" t="s">
        <v>155</v>
      </c>
      <c r="AT94" s="24" t="s">
        <v>150</v>
      </c>
      <c r="AU94" s="24" t="s">
        <v>83</v>
      </c>
      <c r="AY94" s="24" t="s">
        <v>148</v>
      </c>
      <c r="BE94" s="203">
        <f>IF(N94="základní",J94,0)</f>
        <v>0</v>
      </c>
      <c r="BF94" s="203">
        <f>IF(N94="snížená",J94,0)</f>
        <v>0</v>
      </c>
      <c r="BG94" s="203">
        <f>IF(N94="zákl. přenesená",J94,0)</f>
        <v>0</v>
      </c>
      <c r="BH94" s="203">
        <f>IF(N94="sníž. přenesená",J94,0)</f>
        <v>0</v>
      </c>
      <c r="BI94" s="203">
        <f>IF(N94="nulová",J94,0)</f>
        <v>0</v>
      </c>
      <c r="BJ94" s="24" t="s">
        <v>81</v>
      </c>
      <c r="BK94" s="203">
        <f>ROUND(I94*H94,2)</f>
        <v>0</v>
      </c>
      <c r="BL94" s="24" t="s">
        <v>155</v>
      </c>
      <c r="BM94" s="24" t="s">
        <v>165</v>
      </c>
    </row>
    <row r="95" spans="2:65" s="1" customFormat="1" ht="229.5">
      <c r="B95" s="41"/>
      <c r="C95" s="63"/>
      <c r="D95" s="204" t="s">
        <v>157</v>
      </c>
      <c r="E95" s="63"/>
      <c r="F95" s="205" t="s">
        <v>166</v>
      </c>
      <c r="G95" s="63"/>
      <c r="H95" s="63"/>
      <c r="I95" s="163"/>
      <c r="J95" s="63"/>
      <c r="K95" s="63"/>
      <c r="L95" s="61"/>
      <c r="M95" s="206"/>
      <c r="N95" s="42"/>
      <c r="O95" s="42"/>
      <c r="P95" s="42"/>
      <c r="Q95" s="42"/>
      <c r="R95" s="42"/>
      <c r="S95" s="42"/>
      <c r="T95" s="78"/>
      <c r="AT95" s="24" t="s">
        <v>157</v>
      </c>
      <c r="AU95" s="24" t="s">
        <v>83</v>
      </c>
    </row>
    <row r="96" spans="2:65" s="11" customFormat="1" ht="13.5">
      <c r="B96" s="207"/>
      <c r="C96" s="208"/>
      <c r="D96" s="204" t="s">
        <v>159</v>
      </c>
      <c r="E96" s="209" t="s">
        <v>23</v>
      </c>
      <c r="F96" s="210" t="s">
        <v>167</v>
      </c>
      <c r="G96" s="208"/>
      <c r="H96" s="211">
        <v>17.035</v>
      </c>
      <c r="I96" s="212"/>
      <c r="J96" s="208"/>
      <c r="K96" s="208"/>
      <c r="L96" s="213"/>
      <c r="M96" s="214"/>
      <c r="N96" s="215"/>
      <c r="O96" s="215"/>
      <c r="P96" s="215"/>
      <c r="Q96" s="215"/>
      <c r="R96" s="215"/>
      <c r="S96" s="215"/>
      <c r="T96" s="216"/>
      <c r="AT96" s="217" t="s">
        <v>159</v>
      </c>
      <c r="AU96" s="217" t="s">
        <v>83</v>
      </c>
      <c r="AV96" s="11" t="s">
        <v>83</v>
      </c>
      <c r="AW96" s="11" t="s">
        <v>36</v>
      </c>
      <c r="AX96" s="11" t="s">
        <v>81</v>
      </c>
      <c r="AY96" s="217" t="s">
        <v>148</v>
      </c>
    </row>
    <row r="97" spans="2:65" s="1" customFormat="1" ht="38.25" customHeight="1">
      <c r="B97" s="41"/>
      <c r="C97" s="192" t="s">
        <v>168</v>
      </c>
      <c r="D97" s="192" t="s">
        <v>150</v>
      </c>
      <c r="E97" s="193" t="s">
        <v>169</v>
      </c>
      <c r="F97" s="194" t="s">
        <v>170</v>
      </c>
      <c r="G97" s="195" t="s">
        <v>153</v>
      </c>
      <c r="H97" s="196">
        <v>19.14</v>
      </c>
      <c r="I97" s="197"/>
      <c r="J97" s="198">
        <f>ROUND(I97*H97,2)</f>
        <v>0</v>
      </c>
      <c r="K97" s="194" t="s">
        <v>154</v>
      </c>
      <c r="L97" s="61"/>
      <c r="M97" s="199" t="s">
        <v>23</v>
      </c>
      <c r="N97" s="200" t="s">
        <v>44</v>
      </c>
      <c r="O97" s="42"/>
      <c r="P97" s="201">
        <f>O97*H97</f>
        <v>0</v>
      </c>
      <c r="Q97" s="201">
        <v>3.0000000000000001E-5</v>
      </c>
      <c r="R97" s="201">
        <f>Q97*H97</f>
        <v>5.7420000000000008E-4</v>
      </c>
      <c r="S97" s="201">
        <v>0.10299999999999999</v>
      </c>
      <c r="T97" s="202">
        <f>S97*H97</f>
        <v>1.97142</v>
      </c>
      <c r="AR97" s="24" t="s">
        <v>155</v>
      </c>
      <c r="AT97" s="24" t="s">
        <v>150</v>
      </c>
      <c r="AU97" s="24" t="s">
        <v>83</v>
      </c>
      <c r="AY97" s="24" t="s">
        <v>148</v>
      </c>
      <c r="BE97" s="203">
        <f>IF(N97="základní",J97,0)</f>
        <v>0</v>
      </c>
      <c r="BF97" s="203">
        <f>IF(N97="snížená",J97,0)</f>
        <v>0</v>
      </c>
      <c r="BG97" s="203">
        <f>IF(N97="zákl. přenesená",J97,0)</f>
        <v>0</v>
      </c>
      <c r="BH97" s="203">
        <f>IF(N97="sníž. přenesená",J97,0)</f>
        <v>0</v>
      </c>
      <c r="BI97" s="203">
        <f>IF(N97="nulová",J97,0)</f>
        <v>0</v>
      </c>
      <c r="BJ97" s="24" t="s">
        <v>81</v>
      </c>
      <c r="BK97" s="203">
        <f>ROUND(I97*H97,2)</f>
        <v>0</v>
      </c>
      <c r="BL97" s="24" t="s">
        <v>155</v>
      </c>
      <c r="BM97" s="24" t="s">
        <v>171</v>
      </c>
    </row>
    <row r="98" spans="2:65" s="1" customFormat="1" ht="216">
      <c r="B98" s="41"/>
      <c r="C98" s="63"/>
      <c r="D98" s="204" t="s">
        <v>157</v>
      </c>
      <c r="E98" s="63"/>
      <c r="F98" s="205" t="s">
        <v>172</v>
      </c>
      <c r="G98" s="63"/>
      <c r="H98" s="63"/>
      <c r="I98" s="163"/>
      <c r="J98" s="63"/>
      <c r="K98" s="63"/>
      <c r="L98" s="61"/>
      <c r="M98" s="206"/>
      <c r="N98" s="42"/>
      <c r="O98" s="42"/>
      <c r="P98" s="42"/>
      <c r="Q98" s="42"/>
      <c r="R98" s="42"/>
      <c r="S98" s="42"/>
      <c r="T98" s="78"/>
      <c r="AT98" s="24" t="s">
        <v>157</v>
      </c>
      <c r="AU98" s="24" t="s">
        <v>83</v>
      </c>
    </row>
    <row r="99" spans="2:65" s="11" customFormat="1" ht="13.5">
      <c r="B99" s="207"/>
      <c r="C99" s="208"/>
      <c r="D99" s="204" t="s">
        <v>159</v>
      </c>
      <c r="E99" s="209" t="s">
        <v>23</v>
      </c>
      <c r="F99" s="210" t="s">
        <v>173</v>
      </c>
      <c r="G99" s="208"/>
      <c r="H99" s="211">
        <v>19.14</v>
      </c>
      <c r="I99" s="212"/>
      <c r="J99" s="208"/>
      <c r="K99" s="208"/>
      <c r="L99" s="213"/>
      <c r="M99" s="214"/>
      <c r="N99" s="215"/>
      <c r="O99" s="215"/>
      <c r="P99" s="215"/>
      <c r="Q99" s="215"/>
      <c r="R99" s="215"/>
      <c r="S99" s="215"/>
      <c r="T99" s="216"/>
      <c r="AT99" s="217" t="s">
        <v>159</v>
      </c>
      <c r="AU99" s="217" t="s">
        <v>83</v>
      </c>
      <c r="AV99" s="11" t="s">
        <v>83</v>
      </c>
      <c r="AW99" s="11" t="s">
        <v>36</v>
      </c>
      <c r="AX99" s="11" t="s">
        <v>81</v>
      </c>
      <c r="AY99" s="217" t="s">
        <v>148</v>
      </c>
    </row>
    <row r="100" spans="2:65" s="1" customFormat="1" ht="25.5" customHeight="1">
      <c r="B100" s="41"/>
      <c r="C100" s="192" t="s">
        <v>155</v>
      </c>
      <c r="D100" s="192" t="s">
        <v>150</v>
      </c>
      <c r="E100" s="193" t="s">
        <v>174</v>
      </c>
      <c r="F100" s="194" t="s">
        <v>175</v>
      </c>
      <c r="G100" s="195" t="s">
        <v>176</v>
      </c>
      <c r="H100" s="196">
        <v>5.78</v>
      </c>
      <c r="I100" s="197"/>
      <c r="J100" s="198">
        <f>ROUND(I100*H100,2)</f>
        <v>0</v>
      </c>
      <c r="K100" s="194" t="s">
        <v>154</v>
      </c>
      <c r="L100" s="61"/>
      <c r="M100" s="199" t="s">
        <v>23</v>
      </c>
      <c r="N100" s="200" t="s">
        <v>44</v>
      </c>
      <c r="O100" s="42"/>
      <c r="P100" s="201">
        <f>O100*H100</f>
        <v>0</v>
      </c>
      <c r="Q100" s="201">
        <v>0</v>
      </c>
      <c r="R100" s="201">
        <f>Q100*H100</f>
        <v>0</v>
      </c>
      <c r="S100" s="201">
        <v>0</v>
      </c>
      <c r="T100" s="202">
        <f>S100*H100</f>
        <v>0</v>
      </c>
      <c r="AR100" s="24" t="s">
        <v>155</v>
      </c>
      <c r="AT100" s="24" t="s">
        <v>150</v>
      </c>
      <c r="AU100" s="24" t="s">
        <v>83</v>
      </c>
      <c r="AY100" s="24" t="s">
        <v>148</v>
      </c>
      <c r="BE100" s="203">
        <f>IF(N100="základní",J100,0)</f>
        <v>0</v>
      </c>
      <c r="BF100" s="203">
        <f>IF(N100="snížená",J100,0)</f>
        <v>0</v>
      </c>
      <c r="BG100" s="203">
        <f>IF(N100="zákl. přenesená",J100,0)</f>
        <v>0</v>
      </c>
      <c r="BH100" s="203">
        <f>IF(N100="sníž. přenesená",J100,0)</f>
        <v>0</v>
      </c>
      <c r="BI100" s="203">
        <f>IF(N100="nulová",J100,0)</f>
        <v>0</v>
      </c>
      <c r="BJ100" s="24" t="s">
        <v>81</v>
      </c>
      <c r="BK100" s="203">
        <f>ROUND(I100*H100,2)</f>
        <v>0</v>
      </c>
      <c r="BL100" s="24" t="s">
        <v>155</v>
      </c>
      <c r="BM100" s="24" t="s">
        <v>177</v>
      </c>
    </row>
    <row r="101" spans="2:65" s="1" customFormat="1" ht="202.5">
      <c r="B101" s="41"/>
      <c r="C101" s="63"/>
      <c r="D101" s="204" t="s">
        <v>157</v>
      </c>
      <c r="E101" s="63"/>
      <c r="F101" s="205" t="s">
        <v>178</v>
      </c>
      <c r="G101" s="63"/>
      <c r="H101" s="63"/>
      <c r="I101" s="163"/>
      <c r="J101" s="63"/>
      <c r="K101" s="63"/>
      <c r="L101" s="61"/>
      <c r="M101" s="206"/>
      <c r="N101" s="42"/>
      <c r="O101" s="42"/>
      <c r="P101" s="42"/>
      <c r="Q101" s="42"/>
      <c r="R101" s="42"/>
      <c r="S101" s="42"/>
      <c r="T101" s="78"/>
      <c r="AT101" s="24" t="s">
        <v>157</v>
      </c>
      <c r="AU101" s="24" t="s">
        <v>83</v>
      </c>
    </row>
    <row r="102" spans="2:65" s="11" customFormat="1" ht="13.5">
      <c r="B102" s="207"/>
      <c r="C102" s="208"/>
      <c r="D102" s="204" t="s">
        <v>159</v>
      </c>
      <c r="E102" s="209" t="s">
        <v>23</v>
      </c>
      <c r="F102" s="210" t="s">
        <v>179</v>
      </c>
      <c r="G102" s="208"/>
      <c r="H102" s="211">
        <v>5.78</v>
      </c>
      <c r="I102" s="212"/>
      <c r="J102" s="208"/>
      <c r="K102" s="208"/>
      <c r="L102" s="213"/>
      <c r="M102" s="214"/>
      <c r="N102" s="215"/>
      <c r="O102" s="215"/>
      <c r="P102" s="215"/>
      <c r="Q102" s="215"/>
      <c r="R102" s="215"/>
      <c r="S102" s="215"/>
      <c r="T102" s="216"/>
      <c r="AT102" s="217" t="s">
        <v>159</v>
      </c>
      <c r="AU102" s="217" t="s">
        <v>83</v>
      </c>
      <c r="AV102" s="11" t="s">
        <v>83</v>
      </c>
      <c r="AW102" s="11" t="s">
        <v>36</v>
      </c>
      <c r="AX102" s="11" t="s">
        <v>81</v>
      </c>
      <c r="AY102" s="217" t="s">
        <v>148</v>
      </c>
    </row>
    <row r="103" spans="2:65" s="1" customFormat="1" ht="38.25" customHeight="1">
      <c r="B103" s="41"/>
      <c r="C103" s="192" t="s">
        <v>180</v>
      </c>
      <c r="D103" s="192" t="s">
        <v>150</v>
      </c>
      <c r="E103" s="193" t="s">
        <v>181</v>
      </c>
      <c r="F103" s="194" t="s">
        <v>182</v>
      </c>
      <c r="G103" s="195" t="s">
        <v>176</v>
      </c>
      <c r="H103" s="196">
        <v>1.1559999999999999</v>
      </c>
      <c r="I103" s="197"/>
      <c r="J103" s="198">
        <f>ROUND(I103*H103,2)</f>
        <v>0</v>
      </c>
      <c r="K103" s="194" t="s">
        <v>154</v>
      </c>
      <c r="L103" s="61"/>
      <c r="M103" s="199" t="s">
        <v>23</v>
      </c>
      <c r="N103" s="200" t="s">
        <v>44</v>
      </c>
      <c r="O103" s="42"/>
      <c r="P103" s="201">
        <f>O103*H103</f>
        <v>0</v>
      </c>
      <c r="Q103" s="201">
        <v>0</v>
      </c>
      <c r="R103" s="201">
        <f>Q103*H103</f>
        <v>0</v>
      </c>
      <c r="S103" s="201">
        <v>0</v>
      </c>
      <c r="T103" s="202">
        <f>S103*H103</f>
        <v>0</v>
      </c>
      <c r="AR103" s="24" t="s">
        <v>155</v>
      </c>
      <c r="AT103" s="24" t="s">
        <v>150</v>
      </c>
      <c r="AU103" s="24" t="s">
        <v>83</v>
      </c>
      <c r="AY103" s="24" t="s">
        <v>148</v>
      </c>
      <c r="BE103" s="203">
        <f>IF(N103="základní",J103,0)</f>
        <v>0</v>
      </c>
      <c r="BF103" s="203">
        <f>IF(N103="snížená",J103,0)</f>
        <v>0</v>
      </c>
      <c r="BG103" s="203">
        <f>IF(N103="zákl. přenesená",J103,0)</f>
        <v>0</v>
      </c>
      <c r="BH103" s="203">
        <f>IF(N103="sníž. přenesená",J103,0)</f>
        <v>0</v>
      </c>
      <c r="BI103" s="203">
        <f>IF(N103="nulová",J103,0)</f>
        <v>0</v>
      </c>
      <c r="BJ103" s="24" t="s">
        <v>81</v>
      </c>
      <c r="BK103" s="203">
        <f>ROUND(I103*H103,2)</f>
        <v>0</v>
      </c>
      <c r="BL103" s="24" t="s">
        <v>155</v>
      </c>
      <c r="BM103" s="24" t="s">
        <v>183</v>
      </c>
    </row>
    <row r="104" spans="2:65" s="1" customFormat="1" ht="202.5">
      <c r="B104" s="41"/>
      <c r="C104" s="63"/>
      <c r="D104" s="204" t="s">
        <v>157</v>
      </c>
      <c r="E104" s="63"/>
      <c r="F104" s="205" t="s">
        <v>178</v>
      </c>
      <c r="G104" s="63"/>
      <c r="H104" s="63"/>
      <c r="I104" s="163"/>
      <c r="J104" s="63"/>
      <c r="K104" s="63"/>
      <c r="L104" s="61"/>
      <c r="M104" s="206"/>
      <c r="N104" s="42"/>
      <c r="O104" s="42"/>
      <c r="P104" s="42"/>
      <c r="Q104" s="42"/>
      <c r="R104" s="42"/>
      <c r="S104" s="42"/>
      <c r="T104" s="78"/>
      <c r="AT104" s="24" t="s">
        <v>157</v>
      </c>
      <c r="AU104" s="24" t="s">
        <v>83</v>
      </c>
    </row>
    <row r="105" spans="2:65" s="11" customFormat="1" ht="13.5">
      <c r="B105" s="207"/>
      <c r="C105" s="208"/>
      <c r="D105" s="204" t="s">
        <v>159</v>
      </c>
      <c r="E105" s="209" t="s">
        <v>23</v>
      </c>
      <c r="F105" s="210" t="s">
        <v>184</v>
      </c>
      <c r="G105" s="208"/>
      <c r="H105" s="211">
        <v>1.1559999999999999</v>
      </c>
      <c r="I105" s="212"/>
      <c r="J105" s="208"/>
      <c r="K105" s="208"/>
      <c r="L105" s="213"/>
      <c r="M105" s="214"/>
      <c r="N105" s="215"/>
      <c r="O105" s="215"/>
      <c r="P105" s="215"/>
      <c r="Q105" s="215"/>
      <c r="R105" s="215"/>
      <c r="S105" s="215"/>
      <c r="T105" s="216"/>
      <c r="AT105" s="217" t="s">
        <v>159</v>
      </c>
      <c r="AU105" s="217" t="s">
        <v>83</v>
      </c>
      <c r="AV105" s="11" t="s">
        <v>83</v>
      </c>
      <c r="AW105" s="11" t="s">
        <v>36</v>
      </c>
      <c r="AX105" s="11" t="s">
        <v>81</v>
      </c>
      <c r="AY105" s="217" t="s">
        <v>148</v>
      </c>
    </row>
    <row r="106" spans="2:65" s="1" customFormat="1" ht="25.5" customHeight="1">
      <c r="B106" s="41"/>
      <c r="C106" s="192" t="s">
        <v>185</v>
      </c>
      <c r="D106" s="192" t="s">
        <v>150</v>
      </c>
      <c r="E106" s="193" t="s">
        <v>186</v>
      </c>
      <c r="F106" s="194" t="s">
        <v>187</v>
      </c>
      <c r="G106" s="195" t="s">
        <v>176</v>
      </c>
      <c r="H106" s="196">
        <v>0.3</v>
      </c>
      <c r="I106" s="197"/>
      <c r="J106" s="198">
        <f>ROUND(I106*H106,2)</f>
        <v>0</v>
      </c>
      <c r="K106" s="194" t="s">
        <v>23</v>
      </c>
      <c r="L106" s="61"/>
      <c r="M106" s="199" t="s">
        <v>23</v>
      </c>
      <c r="N106" s="200" t="s">
        <v>44</v>
      </c>
      <c r="O106" s="42"/>
      <c r="P106" s="201">
        <f>O106*H106</f>
        <v>0</v>
      </c>
      <c r="Q106" s="201">
        <v>0</v>
      </c>
      <c r="R106" s="201">
        <f>Q106*H106</f>
        <v>0</v>
      </c>
      <c r="S106" s="201">
        <v>0</v>
      </c>
      <c r="T106" s="202">
        <f>S106*H106</f>
        <v>0</v>
      </c>
      <c r="AR106" s="24" t="s">
        <v>155</v>
      </c>
      <c r="AT106" s="24" t="s">
        <v>150</v>
      </c>
      <c r="AU106" s="24" t="s">
        <v>83</v>
      </c>
      <c r="AY106" s="24" t="s">
        <v>148</v>
      </c>
      <c r="BE106" s="203">
        <f>IF(N106="základní",J106,0)</f>
        <v>0</v>
      </c>
      <c r="BF106" s="203">
        <f>IF(N106="snížená",J106,0)</f>
        <v>0</v>
      </c>
      <c r="BG106" s="203">
        <f>IF(N106="zákl. přenesená",J106,0)</f>
        <v>0</v>
      </c>
      <c r="BH106" s="203">
        <f>IF(N106="sníž. přenesená",J106,0)</f>
        <v>0</v>
      </c>
      <c r="BI106" s="203">
        <f>IF(N106="nulová",J106,0)</f>
        <v>0</v>
      </c>
      <c r="BJ106" s="24" t="s">
        <v>81</v>
      </c>
      <c r="BK106" s="203">
        <f>ROUND(I106*H106,2)</f>
        <v>0</v>
      </c>
      <c r="BL106" s="24" t="s">
        <v>155</v>
      </c>
      <c r="BM106" s="24" t="s">
        <v>188</v>
      </c>
    </row>
    <row r="107" spans="2:65" s="1" customFormat="1" ht="27">
      <c r="B107" s="41"/>
      <c r="C107" s="63"/>
      <c r="D107" s="204" t="s">
        <v>157</v>
      </c>
      <c r="E107" s="63"/>
      <c r="F107" s="205" t="s">
        <v>189</v>
      </c>
      <c r="G107" s="63"/>
      <c r="H107" s="63"/>
      <c r="I107" s="163"/>
      <c r="J107" s="63"/>
      <c r="K107" s="63"/>
      <c r="L107" s="61"/>
      <c r="M107" s="206"/>
      <c r="N107" s="42"/>
      <c r="O107" s="42"/>
      <c r="P107" s="42"/>
      <c r="Q107" s="42"/>
      <c r="R107" s="42"/>
      <c r="S107" s="42"/>
      <c r="T107" s="78"/>
      <c r="AT107" s="24" t="s">
        <v>157</v>
      </c>
      <c r="AU107" s="24" t="s">
        <v>83</v>
      </c>
    </row>
    <row r="108" spans="2:65" s="11" customFormat="1" ht="13.5">
      <c r="B108" s="207"/>
      <c r="C108" s="208"/>
      <c r="D108" s="204" t="s">
        <v>159</v>
      </c>
      <c r="E108" s="209" t="s">
        <v>23</v>
      </c>
      <c r="F108" s="210" t="s">
        <v>190</v>
      </c>
      <c r="G108" s="208"/>
      <c r="H108" s="211">
        <v>0.3</v>
      </c>
      <c r="I108" s="212"/>
      <c r="J108" s="208"/>
      <c r="K108" s="208"/>
      <c r="L108" s="213"/>
      <c r="M108" s="214"/>
      <c r="N108" s="215"/>
      <c r="O108" s="215"/>
      <c r="P108" s="215"/>
      <c r="Q108" s="215"/>
      <c r="R108" s="215"/>
      <c r="S108" s="215"/>
      <c r="T108" s="216"/>
      <c r="AT108" s="217" t="s">
        <v>159</v>
      </c>
      <c r="AU108" s="217" t="s">
        <v>83</v>
      </c>
      <c r="AV108" s="11" t="s">
        <v>83</v>
      </c>
      <c r="AW108" s="11" t="s">
        <v>36</v>
      </c>
      <c r="AX108" s="11" t="s">
        <v>81</v>
      </c>
      <c r="AY108" s="217" t="s">
        <v>148</v>
      </c>
    </row>
    <row r="109" spans="2:65" s="1" customFormat="1" ht="38.25" customHeight="1">
      <c r="B109" s="41"/>
      <c r="C109" s="192" t="s">
        <v>191</v>
      </c>
      <c r="D109" s="192" t="s">
        <v>150</v>
      </c>
      <c r="E109" s="193" t="s">
        <v>192</v>
      </c>
      <c r="F109" s="194" t="s">
        <v>193</v>
      </c>
      <c r="G109" s="195" t="s">
        <v>194</v>
      </c>
      <c r="H109" s="196">
        <v>32</v>
      </c>
      <c r="I109" s="197"/>
      <c r="J109" s="198">
        <f>ROUND(I109*H109,2)</f>
        <v>0</v>
      </c>
      <c r="K109" s="194" t="s">
        <v>154</v>
      </c>
      <c r="L109" s="61"/>
      <c r="M109" s="199" t="s">
        <v>23</v>
      </c>
      <c r="N109" s="200" t="s">
        <v>44</v>
      </c>
      <c r="O109" s="42"/>
      <c r="P109" s="201">
        <f>O109*H109</f>
        <v>0</v>
      </c>
      <c r="Q109" s="201">
        <v>1.33E-3</v>
      </c>
      <c r="R109" s="201">
        <f>Q109*H109</f>
        <v>4.2560000000000001E-2</v>
      </c>
      <c r="S109" s="201">
        <v>0</v>
      </c>
      <c r="T109" s="202">
        <f>S109*H109</f>
        <v>0</v>
      </c>
      <c r="AR109" s="24" t="s">
        <v>155</v>
      </c>
      <c r="AT109" s="24" t="s">
        <v>150</v>
      </c>
      <c r="AU109" s="24" t="s">
        <v>83</v>
      </c>
      <c r="AY109" s="24" t="s">
        <v>148</v>
      </c>
      <c r="BE109" s="203">
        <f>IF(N109="základní",J109,0)</f>
        <v>0</v>
      </c>
      <c r="BF109" s="203">
        <f>IF(N109="snížená",J109,0)</f>
        <v>0</v>
      </c>
      <c r="BG109" s="203">
        <f>IF(N109="zákl. přenesená",J109,0)</f>
        <v>0</v>
      </c>
      <c r="BH109" s="203">
        <f>IF(N109="sníž. přenesená",J109,0)</f>
        <v>0</v>
      </c>
      <c r="BI109" s="203">
        <f>IF(N109="nulová",J109,0)</f>
        <v>0</v>
      </c>
      <c r="BJ109" s="24" t="s">
        <v>81</v>
      </c>
      <c r="BK109" s="203">
        <f>ROUND(I109*H109,2)</f>
        <v>0</v>
      </c>
      <c r="BL109" s="24" t="s">
        <v>155</v>
      </c>
      <c r="BM109" s="24" t="s">
        <v>195</v>
      </c>
    </row>
    <row r="110" spans="2:65" s="1" customFormat="1" ht="121.5">
      <c r="B110" s="41"/>
      <c r="C110" s="63"/>
      <c r="D110" s="204" t="s">
        <v>157</v>
      </c>
      <c r="E110" s="63"/>
      <c r="F110" s="205" t="s">
        <v>196</v>
      </c>
      <c r="G110" s="63"/>
      <c r="H110" s="63"/>
      <c r="I110" s="163"/>
      <c r="J110" s="63"/>
      <c r="K110" s="63"/>
      <c r="L110" s="61"/>
      <c r="M110" s="206"/>
      <c r="N110" s="42"/>
      <c r="O110" s="42"/>
      <c r="P110" s="42"/>
      <c r="Q110" s="42"/>
      <c r="R110" s="42"/>
      <c r="S110" s="42"/>
      <c r="T110" s="78"/>
      <c r="AT110" s="24" t="s">
        <v>157</v>
      </c>
      <c r="AU110" s="24" t="s">
        <v>83</v>
      </c>
    </row>
    <row r="111" spans="2:65" s="11" customFormat="1" ht="13.5">
      <c r="B111" s="207"/>
      <c r="C111" s="208"/>
      <c r="D111" s="204" t="s">
        <v>159</v>
      </c>
      <c r="E111" s="209" t="s">
        <v>23</v>
      </c>
      <c r="F111" s="210" t="s">
        <v>197</v>
      </c>
      <c r="G111" s="208"/>
      <c r="H111" s="211">
        <v>32</v>
      </c>
      <c r="I111" s="212"/>
      <c r="J111" s="208"/>
      <c r="K111" s="208"/>
      <c r="L111" s="213"/>
      <c r="M111" s="214"/>
      <c r="N111" s="215"/>
      <c r="O111" s="215"/>
      <c r="P111" s="215"/>
      <c r="Q111" s="215"/>
      <c r="R111" s="215"/>
      <c r="S111" s="215"/>
      <c r="T111" s="216"/>
      <c r="AT111" s="217" t="s">
        <v>159</v>
      </c>
      <c r="AU111" s="217" t="s">
        <v>83</v>
      </c>
      <c r="AV111" s="11" t="s">
        <v>83</v>
      </c>
      <c r="AW111" s="11" t="s">
        <v>36</v>
      </c>
      <c r="AX111" s="11" t="s">
        <v>81</v>
      </c>
      <c r="AY111" s="217" t="s">
        <v>148</v>
      </c>
    </row>
    <row r="112" spans="2:65" s="1" customFormat="1" ht="16.5" customHeight="1">
      <c r="B112" s="41"/>
      <c r="C112" s="229" t="s">
        <v>198</v>
      </c>
      <c r="D112" s="229" t="s">
        <v>199</v>
      </c>
      <c r="E112" s="230" t="s">
        <v>200</v>
      </c>
      <c r="F112" s="231" t="s">
        <v>201</v>
      </c>
      <c r="G112" s="232" t="s">
        <v>202</v>
      </c>
      <c r="H112" s="233">
        <v>0.503</v>
      </c>
      <c r="I112" s="234"/>
      <c r="J112" s="235">
        <f>ROUND(I112*H112,2)</f>
        <v>0</v>
      </c>
      <c r="K112" s="231" t="s">
        <v>154</v>
      </c>
      <c r="L112" s="236"/>
      <c r="M112" s="237" t="s">
        <v>23</v>
      </c>
      <c r="N112" s="238" t="s">
        <v>44</v>
      </c>
      <c r="O112" s="42"/>
      <c r="P112" s="201">
        <f>O112*H112</f>
        <v>0</v>
      </c>
      <c r="Q112" s="201">
        <v>1</v>
      </c>
      <c r="R112" s="201">
        <f>Q112*H112</f>
        <v>0.503</v>
      </c>
      <c r="S112" s="201">
        <v>0</v>
      </c>
      <c r="T112" s="202">
        <f>S112*H112</f>
        <v>0</v>
      </c>
      <c r="AR112" s="24" t="s">
        <v>198</v>
      </c>
      <c r="AT112" s="24" t="s">
        <v>199</v>
      </c>
      <c r="AU112" s="24" t="s">
        <v>83</v>
      </c>
      <c r="AY112" s="24" t="s">
        <v>148</v>
      </c>
      <c r="BE112" s="203">
        <f>IF(N112="základní",J112,0)</f>
        <v>0</v>
      </c>
      <c r="BF112" s="203">
        <f>IF(N112="snížená",J112,0)</f>
        <v>0</v>
      </c>
      <c r="BG112" s="203">
        <f>IF(N112="zákl. přenesená",J112,0)</f>
        <v>0</v>
      </c>
      <c r="BH112" s="203">
        <f>IF(N112="sníž. přenesená",J112,0)</f>
        <v>0</v>
      </c>
      <c r="BI112" s="203">
        <f>IF(N112="nulová",J112,0)</f>
        <v>0</v>
      </c>
      <c r="BJ112" s="24" t="s">
        <v>81</v>
      </c>
      <c r="BK112" s="203">
        <f>ROUND(I112*H112,2)</f>
        <v>0</v>
      </c>
      <c r="BL112" s="24" t="s">
        <v>155</v>
      </c>
      <c r="BM112" s="24" t="s">
        <v>203</v>
      </c>
    </row>
    <row r="113" spans="2:65" s="1" customFormat="1" ht="27">
      <c r="B113" s="41"/>
      <c r="C113" s="63"/>
      <c r="D113" s="204" t="s">
        <v>204</v>
      </c>
      <c r="E113" s="63"/>
      <c r="F113" s="205" t="s">
        <v>205</v>
      </c>
      <c r="G113" s="63"/>
      <c r="H113" s="63"/>
      <c r="I113" s="163"/>
      <c r="J113" s="63"/>
      <c r="K113" s="63"/>
      <c r="L113" s="61"/>
      <c r="M113" s="206"/>
      <c r="N113" s="42"/>
      <c r="O113" s="42"/>
      <c r="P113" s="42"/>
      <c r="Q113" s="42"/>
      <c r="R113" s="42"/>
      <c r="S113" s="42"/>
      <c r="T113" s="78"/>
      <c r="AT113" s="24" t="s">
        <v>204</v>
      </c>
      <c r="AU113" s="24" t="s">
        <v>83</v>
      </c>
    </row>
    <row r="114" spans="2:65" s="11" customFormat="1" ht="13.5">
      <c r="B114" s="207"/>
      <c r="C114" s="208"/>
      <c r="D114" s="204" t="s">
        <v>159</v>
      </c>
      <c r="E114" s="209" t="s">
        <v>23</v>
      </c>
      <c r="F114" s="210" t="s">
        <v>206</v>
      </c>
      <c r="G114" s="208"/>
      <c r="H114" s="211">
        <v>0.503</v>
      </c>
      <c r="I114" s="212"/>
      <c r="J114" s="208"/>
      <c r="K114" s="208"/>
      <c r="L114" s="213"/>
      <c r="M114" s="214"/>
      <c r="N114" s="215"/>
      <c r="O114" s="215"/>
      <c r="P114" s="215"/>
      <c r="Q114" s="215"/>
      <c r="R114" s="215"/>
      <c r="S114" s="215"/>
      <c r="T114" s="216"/>
      <c r="AT114" s="217" t="s">
        <v>159</v>
      </c>
      <c r="AU114" s="217" t="s">
        <v>83</v>
      </c>
      <c r="AV114" s="11" t="s">
        <v>83</v>
      </c>
      <c r="AW114" s="11" t="s">
        <v>36</v>
      </c>
      <c r="AX114" s="11" t="s">
        <v>81</v>
      </c>
      <c r="AY114" s="217" t="s">
        <v>148</v>
      </c>
    </row>
    <row r="115" spans="2:65" s="1" customFormat="1" ht="16.5" customHeight="1">
      <c r="B115" s="41"/>
      <c r="C115" s="229" t="s">
        <v>207</v>
      </c>
      <c r="D115" s="229" t="s">
        <v>199</v>
      </c>
      <c r="E115" s="230" t="s">
        <v>208</v>
      </c>
      <c r="F115" s="231" t="s">
        <v>209</v>
      </c>
      <c r="G115" s="232" t="s">
        <v>202</v>
      </c>
      <c r="H115" s="233">
        <v>8.9999999999999993E-3</v>
      </c>
      <c r="I115" s="234"/>
      <c r="J115" s="235">
        <f>ROUND(I115*H115,2)</f>
        <v>0</v>
      </c>
      <c r="K115" s="231" t="s">
        <v>154</v>
      </c>
      <c r="L115" s="236"/>
      <c r="M115" s="237" t="s">
        <v>23</v>
      </c>
      <c r="N115" s="238" t="s">
        <v>44</v>
      </c>
      <c r="O115" s="42"/>
      <c r="P115" s="201">
        <f>O115*H115</f>
        <v>0</v>
      </c>
      <c r="Q115" s="201">
        <v>1</v>
      </c>
      <c r="R115" s="201">
        <f>Q115*H115</f>
        <v>8.9999999999999993E-3</v>
      </c>
      <c r="S115" s="201">
        <v>0</v>
      </c>
      <c r="T115" s="202">
        <f>S115*H115</f>
        <v>0</v>
      </c>
      <c r="AR115" s="24" t="s">
        <v>198</v>
      </c>
      <c r="AT115" s="24" t="s">
        <v>199</v>
      </c>
      <c r="AU115" s="24" t="s">
        <v>83</v>
      </c>
      <c r="AY115" s="24" t="s">
        <v>148</v>
      </c>
      <c r="BE115" s="203">
        <f>IF(N115="základní",J115,0)</f>
        <v>0</v>
      </c>
      <c r="BF115" s="203">
        <f>IF(N115="snížená",J115,0)</f>
        <v>0</v>
      </c>
      <c r="BG115" s="203">
        <f>IF(N115="zákl. přenesená",J115,0)</f>
        <v>0</v>
      </c>
      <c r="BH115" s="203">
        <f>IF(N115="sníž. přenesená",J115,0)</f>
        <v>0</v>
      </c>
      <c r="BI115" s="203">
        <f>IF(N115="nulová",J115,0)</f>
        <v>0</v>
      </c>
      <c r="BJ115" s="24" t="s">
        <v>81</v>
      </c>
      <c r="BK115" s="203">
        <f>ROUND(I115*H115,2)</f>
        <v>0</v>
      </c>
      <c r="BL115" s="24" t="s">
        <v>155</v>
      </c>
      <c r="BM115" s="24" t="s">
        <v>210</v>
      </c>
    </row>
    <row r="116" spans="2:65" s="13" customFormat="1" ht="13.5">
      <c r="B116" s="239"/>
      <c r="C116" s="240"/>
      <c r="D116" s="204" t="s">
        <v>159</v>
      </c>
      <c r="E116" s="241" t="s">
        <v>23</v>
      </c>
      <c r="F116" s="242" t="s">
        <v>211</v>
      </c>
      <c r="G116" s="240"/>
      <c r="H116" s="241" t="s">
        <v>23</v>
      </c>
      <c r="I116" s="243"/>
      <c r="J116" s="240"/>
      <c r="K116" s="240"/>
      <c r="L116" s="244"/>
      <c r="M116" s="245"/>
      <c r="N116" s="246"/>
      <c r="O116" s="246"/>
      <c r="P116" s="246"/>
      <c r="Q116" s="246"/>
      <c r="R116" s="246"/>
      <c r="S116" s="246"/>
      <c r="T116" s="247"/>
      <c r="AT116" s="248" t="s">
        <v>159</v>
      </c>
      <c r="AU116" s="248" t="s">
        <v>83</v>
      </c>
      <c r="AV116" s="13" t="s">
        <v>81</v>
      </c>
      <c r="AW116" s="13" t="s">
        <v>36</v>
      </c>
      <c r="AX116" s="13" t="s">
        <v>73</v>
      </c>
      <c r="AY116" s="248" t="s">
        <v>148</v>
      </c>
    </row>
    <row r="117" spans="2:65" s="11" customFormat="1" ht="13.5">
      <c r="B117" s="207"/>
      <c r="C117" s="208"/>
      <c r="D117" s="204" t="s">
        <v>159</v>
      </c>
      <c r="E117" s="209" t="s">
        <v>23</v>
      </c>
      <c r="F117" s="210" t="s">
        <v>212</v>
      </c>
      <c r="G117" s="208"/>
      <c r="H117" s="211">
        <v>8.9999999999999993E-3</v>
      </c>
      <c r="I117" s="212"/>
      <c r="J117" s="208"/>
      <c r="K117" s="208"/>
      <c r="L117" s="213"/>
      <c r="M117" s="214"/>
      <c r="N117" s="215"/>
      <c r="O117" s="215"/>
      <c r="P117" s="215"/>
      <c r="Q117" s="215"/>
      <c r="R117" s="215"/>
      <c r="S117" s="215"/>
      <c r="T117" s="216"/>
      <c r="AT117" s="217" t="s">
        <v>159</v>
      </c>
      <c r="AU117" s="217" t="s">
        <v>83</v>
      </c>
      <c r="AV117" s="11" t="s">
        <v>83</v>
      </c>
      <c r="AW117" s="11" t="s">
        <v>36</v>
      </c>
      <c r="AX117" s="11" t="s">
        <v>81</v>
      </c>
      <c r="AY117" s="217" t="s">
        <v>148</v>
      </c>
    </row>
    <row r="118" spans="2:65" s="1" customFormat="1" ht="25.5" customHeight="1">
      <c r="B118" s="41"/>
      <c r="C118" s="192" t="s">
        <v>213</v>
      </c>
      <c r="D118" s="192" t="s">
        <v>150</v>
      </c>
      <c r="E118" s="193" t="s">
        <v>214</v>
      </c>
      <c r="F118" s="194" t="s">
        <v>215</v>
      </c>
      <c r="G118" s="195" t="s">
        <v>153</v>
      </c>
      <c r="H118" s="196">
        <v>15</v>
      </c>
      <c r="I118" s="197"/>
      <c r="J118" s="198">
        <f>ROUND(I118*H118,2)</f>
        <v>0</v>
      </c>
      <c r="K118" s="194" t="s">
        <v>154</v>
      </c>
      <c r="L118" s="61"/>
      <c r="M118" s="199" t="s">
        <v>23</v>
      </c>
      <c r="N118" s="200" t="s">
        <v>44</v>
      </c>
      <c r="O118" s="42"/>
      <c r="P118" s="201">
        <f>O118*H118</f>
        <v>0</v>
      </c>
      <c r="Q118" s="201">
        <v>2.64E-2</v>
      </c>
      <c r="R118" s="201">
        <f>Q118*H118</f>
        <v>0.39600000000000002</v>
      </c>
      <c r="S118" s="201">
        <v>0</v>
      </c>
      <c r="T118" s="202">
        <f>S118*H118</f>
        <v>0</v>
      </c>
      <c r="AR118" s="24" t="s">
        <v>155</v>
      </c>
      <c r="AT118" s="24" t="s">
        <v>150</v>
      </c>
      <c r="AU118" s="24" t="s">
        <v>83</v>
      </c>
      <c r="AY118" s="24" t="s">
        <v>148</v>
      </c>
      <c r="BE118" s="203">
        <f>IF(N118="základní",J118,0)</f>
        <v>0</v>
      </c>
      <c r="BF118" s="203">
        <f>IF(N118="snížená",J118,0)</f>
        <v>0</v>
      </c>
      <c r="BG118" s="203">
        <f>IF(N118="zákl. přenesená",J118,0)</f>
        <v>0</v>
      </c>
      <c r="BH118" s="203">
        <f>IF(N118="sníž. přenesená",J118,0)</f>
        <v>0</v>
      </c>
      <c r="BI118" s="203">
        <f>IF(N118="nulová",J118,0)</f>
        <v>0</v>
      </c>
      <c r="BJ118" s="24" t="s">
        <v>81</v>
      </c>
      <c r="BK118" s="203">
        <f>ROUND(I118*H118,2)</f>
        <v>0</v>
      </c>
      <c r="BL118" s="24" t="s">
        <v>155</v>
      </c>
      <c r="BM118" s="24" t="s">
        <v>216</v>
      </c>
    </row>
    <row r="119" spans="2:65" s="1" customFormat="1" ht="81">
      <c r="B119" s="41"/>
      <c r="C119" s="63"/>
      <c r="D119" s="204" t="s">
        <v>157</v>
      </c>
      <c r="E119" s="63"/>
      <c r="F119" s="205" t="s">
        <v>217</v>
      </c>
      <c r="G119" s="63"/>
      <c r="H119" s="63"/>
      <c r="I119" s="163"/>
      <c r="J119" s="63"/>
      <c r="K119" s="63"/>
      <c r="L119" s="61"/>
      <c r="M119" s="206"/>
      <c r="N119" s="42"/>
      <c r="O119" s="42"/>
      <c r="P119" s="42"/>
      <c r="Q119" s="42"/>
      <c r="R119" s="42"/>
      <c r="S119" s="42"/>
      <c r="T119" s="78"/>
      <c r="AT119" s="24" t="s">
        <v>157</v>
      </c>
      <c r="AU119" s="24" t="s">
        <v>83</v>
      </c>
    </row>
    <row r="120" spans="2:65" s="11" customFormat="1" ht="13.5">
      <c r="B120" s="207"/>
      <c r="C120" s="208"/>
      <c r="D120" s="204" t="s">
        <v>159</v>
      </c>
      <c r="E120" s="209" t="s">
        <v>23</v>
      </c>
      <c r="F120" s="210" t="s">
        <v>218</v>
      </c>
      <c r="G120" s="208"/>
      <c r="H120" s="211">
        <v>15</v>
      </c>
      <c r="I120" s="212"/>
      <c r="J120" s="208"/>
      <c r="K120" s="208"/>
      <c r="L120" s="213"/>
      <c r="M120" s="214"/>
      <c r="N120" s="215"/>
      <c r="O120" s="215"/>
      <c r="P120" s="215"/>
      <c r="Q120" s="215"/>
      <c r="R120" s="215"/>
      <c r="S120" s="215"/>
      <c r="T120" s="216"/>
      <c r="AT120" s="217" t="s">
        <v>159</v>
      </c>
      <c r="AU120" s="217" t="s">
        <v>83</v>
      </c>
      <c r="AV120" s="11" t="s">
        <v>83</v>
      </c>
      <c r="AW120" s="11" t="s">
        <v>36</v>
      </c>
      <c r="AX120" s="11" t="s">
        <v>81</v>
      </c>
      <c r="AY120" s="217" t="s">
        <v>148</v>
      </c>
    </row>
    <row r="121" spans="2:65" s="1" customFormat="1" ht="38.25" customHeight="1">
      <c r="B121" s="41"/>
      <c r="C121" s="192" t="s">
        <v>219</v>
      </c>
      <c r="D121" s="192" t="s">
        <v>150</v>
      </c>
      <c r="E121" s="193" t="s">
        <v>220</v>
      </c>
      <c r="F121" s="194" t="s">
        <v>221</v>
      </c>
      <c r="G121" s="195" t="s">
        <v>176</v>
      </c>
      <c r="H121" s="196">
        <v>11.56</v>
      </c>
      <c r="I121" s="197"/>
      <c r="J121" s="198">
        <f>ROUND(I121*H121,2)</f>
        <v>0</v>
      </c>
      <c r="K121" s="194" t="s">
        <v>154</v>
      </c>
      <c r="L121" s="61"/>
      <c r="M121" s="199" t="s">
        <v>23</v>
      </c>
      <c r="N121" s="200" t="s">
        <v>44</v>
      </c>
      <c r="O121" s="42"/>
      <c r="P121" s="201">
        <f>O121*H121</f>
        <v>0</v>
      </c>
      <c r="Q121" s="201">
        <v>0</v>
      </c>
      <c r="R121" s="201">
        <f>Q121*H121</f>
        <v>0</v>
      </c>
      <c r="S121" s="201">
        <v>0</v>
      </c>
      <c r="T121" s="202">
        <f>S121*H121</f>
        <v>0</v>
      </c>
      <c r="AR121" s="24" t="s">
        <v>155</v>
      </c>
      <c r="AT121" s="24" t="s">
        <v>150</v>
      </c>
      <c r="AU121" s="24" t="s">
        <v>83</v>
      </c>
      <c r="AY121" s="24" t="s">
        <v>148</v>
      </c>
      <c r="BE121" s="203">
        <f>IF(N121="základní",J121,0)</f>
        <v>0</v>
      </c>
      <c r="BF121" s="203">
        <f>IF(N121="snížená",J121,0)</f>
        <v>0</v>
      </c>
      <c r="BG121" s="203">
        <f>IF(N121="zákl. přenesená",J121,0)</f>
        <v>0</v>
      </c>
      <c r="BH121" s="203">
        <f>IF(N121="sníž. přenesená",J121,0)</f>
        <v>0</v>
      </c>
      <c r="BI121" s="203">
        <f>IF(N121="nulová",J121,0)</f>
        <v>0</v>
      </c>
      <c r="BJ121" s="24" t="s">
        <v>81</v>
      </c>
      <c r="BK121" s="203">
        <f>ROUND(I121*H121,2)</f>
        <v>0</v>
      </c>
      <c r="BL121" s="24" t="s">
        <v>155</v>
      </c>
      <c r="BM121" s="24" t="s">
        <v>222</v>
      </c>
    </row>
    <row r="122" spans="2:65" s="1" customFormat="1" ht="189">
      <c r="B122" s="41"/>
      <c r="C122" s="63"/>
      <c r="D122" s="204" t="s">
        <v>157</v>
      </c>
      <c r="E122" s="63"/>
      <c r="F122" s="205" t="s">
        <v>223</v>
      </c>
      <c r="G122" s="63"/>
      <c r="H122" s="63"/>
      <c r="I122" s="163"/>
      <c r="J122" s="63"/>
      <c r="K122" s="63"/>
      <c r="L122" s="61"/>
      <c r="M122" s="206"/>
      <c r="N122" s="42"/>
      <c r="O122" s="42"/>
      <c r="P122" s="42"/>
      <c r="Q122" s="42"/>
      <c r="R122" s="42"/>
      <c r="S122" s="42"/>
      <c r="T122" s="78"/>
      <c r="AT122" s="24" t="s">
        <v>157</v>
      </c>
      <c r="AU122" s="24" t="s">
        <v>83</v>
      </c>
    </row>
    <row r="123" spans="2:65" s="11" customFormat="1" ht="13.5">
      <c r="B123" s="207"/>
      <c r="C123" s="208"/>
      <c r="D123" s="204" t="s">
        <v>159</v>
      </c>
      <c r="E123" s="209" t="s">
        <v>23</v>
      </c>
      <c r="F123" s="210" t="s">
        <v>224</v>
      </c>
      <c r="G123" s="208"/>
      <c r="H123" s="211">
        <v>11.56</v>
      </c>
      <c r="I123" s="212"/>
      <c r="J123" s="208"/>
      <c r="K123" s="208"/>
      <c r="L123" s="213"/>
      <c r="M123" s="214"/>
      <c r="N123" s="215"/>
      <c r="O123" s="215"/>
      <c r="P123" s="215"/>
      <c r="Q123" s="215"/>
      <c r="R123" s="215"/>
      <c r="S123" s="215"/>
      <c r="T123" s="216"/>
      <c r="AT123" s="217" t="s">
        <v>159</v>
      </c>
      <c r="AU123" s="217" t="s">
        <v>83</v>
      </c>
      <c r="AV123" s="11" t="s">
        <v>83</v>
      </c>
      <c r="AW123" s="11" t="s">
        <v>36</v>
      </c>
      <c r="AX123" s="11" t="s">
        <v>81</v>
      </c>
      <c r="AY123" s="217" t="s">
        <v>148</v>
      </c>
    </row>
    <row r="124" spans="2:65" s="1" customFormat="1" ht="25.5" customHeight="1">
      <c r="B124" s="41"/>
      <c r="C124" s="192" t="s">
        <v>225</v>
      </c>
      <c r="D124" s="192" t="s">
        <v>150</v>
      </c>
      <c r="E124" s="193" t="s">
        <v>226</v>
      </c>
      <c r="F124" s="194" t="s">
        <v>227</v>
      </c>
      <c r="G124" s="195" t="s">
        <v>176</v>
      </c>
      <c r="H124" s="196">
        <v>5.78</v>
      </c>
      <c r="I124" s="197"/>
      <c r="J124" s="198">
        <f>ROUND(I124*H124,2)</f>
        <v>0</v>
      </c>
      <c r="K124" s="194" t="s">
        <v>154</v>
      </c>
      <c r="L124" s="61"/>
      <c r="M124" s="199" t="s">
        <v>23</v>
      </c>
      <c r="N124" s="200" t="s">
        <v>44</v>
      </c>
      <c r="O124" s="42"/>
      <c r="P124" s="201">
        <f>O124*H124</f>
        <v>0</v>
      </c>
      <c r="Q124" s="201">
        <v>0</v>
      </c>
      <c r="R124" s="201">
        <f>Q124*H124</f>
        <v>0</v>
      </c>
      <c r="S124" s="201">
        <v>0</v>
      </c>
      <c r="T124" s="202">
        <f>S124*H124</f>
        <v>0</v>
      </c>
      <c r="AR124" s="24" t="s">
        <v>155</v>
      </c>
      <c r="AT124" s="24" t="s">
        <v>150</v>
      </c>
      <c r="AU124" s="24" t="s">
        <v>83</v>
      </c>
      <c r="AY124" s="24" t="s">
        <v>148</v>
      </c>
      <c r="BE124" s="203">
        <f>IF(N124="základní",J124,0)</f>
        <v>0</v>
      </c>
      <c r="BF124" s="203">
        <f>IF(N124="snížená",J124,0)</f>
        <v>0</v>
      </c>
      <c r="BG124" s="203">
        <f>IF(N124="zákl. přenesená",J124,0)</f>
        <v>0</v>
      </c>
      <c r="BH124" s="203">
        <f>IF(N124="sníž. přenesená",J124,0)</f>
        <v>0</v>
      </c>
      <c r="BI124" s="203">
        <f>IF(N124="nulová",J124,0)</f>
        <v>0</v>
      </c>
      <c r="BJ124" s="24" t="s">
        <v>81</v>
      </c>
      <c r="BK124" s="203">
        <f>ROUND(I124*H124,2)</f>
        <v>0</v>
      </c>
      <c r="BL124" s="24" t="s">
        <v>155</v>
      </c>
      <c r="BM124" s="24" t="s">
        <v>228</v>
      </c>
    </row>
    <row r="125" spans="2:65" s="1" customFormat="1" ht="409.5">
      <c r="B125" s="41"/>
      <c r="C125" s="63"/>
      <c r="D125" s="204" t="s">
        <v>157</v>
      </c>
      <c r="E125" s="63"/>
      <c r="F125" s="205" t="s">
        <v>229</v>
      </c>
      <c r="G125" s="63"/>
      <c r="H125" s="63"/>
      <c r="I125" s="163"/>
      <c r="J125" s="63"/>
      <c r="K125" s="63"/>
      <c r="L125" s="61"/>
      <c r="M125" s="206"/>
      <c r="N125" s="42"/>
      <c r="O125" s="42"/>
      <c r="P125" s="42"/>
      <c r="Q125" s="42"/>
      <c r="R125" s="42"/>
      <c r="S125" s="42"/>
      <c r="T125" s="78"/>
      <c r="AT125" s="24" t="s">
        <v>157</v>
      </c>
      <c r="AU125" s="24" t="s">
        <v>83</v>
      </c>
    </row>
    <row r="126" spans="2:65" s="13" customFormat="1" ht="13.5">
      <c r="B126" s="239"/>
      <c r="C126" s="240"/>
      <c r="D126" s="204" t="s">
        <v>159</v>
      </c>
      <c r="E126" s="241" t="s">
        <v>23</v>
      </c>
      <c r="F126" s="242" t="s">
        <v>230</v>
      </c>
      <c r="G126" s="240"/>
      <c r="H126" s="241" t="s">
        <v>23</v>
      </c>
      <c r="I126" s="243"/>
      <c r="J126" s="240"/>
      <c r="K126" s="240"/>
      <c r="L126" s="244"/>
      <c r="M126" s="245"/>
      <c r="N126" s="246"/>
      <c r="O126" s="246"/>
      <c r="P126" s="246"/>
      <c r="Q126" s="246"/>
      <c r="R126" s="246"/>
      <c r="S126" s="246"/>
      <c r="T126" s="247"/>
      <c r="AT126" s="248" t="s">
        <v>159</v>
      </c>
      <c r="AU126" s="248" t="s">
        <v>83</v>
      </c>
      <c r="AV126" s="13" t="s">
        <v>81</v>
      </c>
      <c r="AW126" s="13" t="s">
        <v>36</v>
      </c>
      <c r="AX126" s="13" t="s">
        <v>73</v>
      </c>
      <c r="AY126" s="248" t="s">
        <v>148</v>
      </c>
    </row>
    <row r="127" spans="2:65" s="11" customFormat="1" ht="13.5">
      <c r="B127" s="207"/>
      <c r="C127" s="208"/>
      <c r="D127" s="204" t="s">
        <v>159</v>
      </c>
      <c r="E127" s="209" t="s">
        <v>23</v>
      </c>
      <c r="F127" s="210" t="s">
        <v>231</v>
      </c>
      <c r="G127" s="208"/>
      <c r="H127" s="211">
        <v>5.78</v>
      </c>
      <c r="I127" s="212"/>
      <c r="J127" s="208"/>
      <c r="K127" s="208"/>
      <c r="L127" s="213"/>
      <c r="M127" s="214"/>
      <c r="N127" s="215"/>
      <c r="O127" s="215"/>
      <c r="P127" s="215"/>
      <c r="Q127" s="215"/>
      <c r="R127" s="215"/>
      <c r="S127" s="215"/>
      <c r="T127" s="216"/>
      <c r="AT127" s="217" t="s">
        <v>159</v>
      </c>
      <c r="AU127" s="217" t="s">
        <v>83</v>
      </c>
      <c r="AV127" s="11" t="s">
        <v>83</v>
      </c>
      <c r="AW127" s="11" t="s">
        <v>36</v>
      </c>
      <c r="AX127" s="11" t="s">
        <v>81</v>
      </c>
      <c r="AY127" s="217" t="s">
        <v>148</v>
      </c>
    </row>
    <row r="128" spans="2:65" s="1" customFormat="1" ht="25.5" customHeight="1">
      <c r="B128" s="41"/>
      <c r="C128" s="192" t="s">
        <v>232</v>
      </c>
      <c r="D128" s="192" t="s">
        <v>150</v>
      </c>
      <c r="E128" s="193" t="s">
        <v>233</v>
      </c>
      <c r="F128" s="194" t="s">
        <v>234</v>
      </c>
      <c r="G128" s="195" t="s">
        <v>153</v>
      </c>
      <c r="H128" s="196">
        <v>11.36</v>
      </c>
      <c r="I128" s="197"/>
      <c r="J128" s="198">
        <f>ROUND(I128*H128,2)</f>
        <v>0</v>
      </c>
      <c r="K128" s="194" t="s">
        <v>154</v>
      </c>
      <c r="L128" s="61"/>
      <c r="M128" s="199" t="s">
        <v>23</v>
      </c>
      <c r="N128" s="200" t="s">
        <v>44</v>
      </c>
      <c r="O128" s="42"/>
      <c r="P128" s="201">
        <f>O128*H128</f>
        <v>0</v>
      </c>
      <c r="Q128" s="201">
        <v>0</v>
      </c>
      <c r="R128" s="201">
        <f>Q128*H128</f>
        <v>0</v>
      </c>
      <c r="S128" s="201">
        <v>0</v>
      </c>
      <c r="T128" s="202">
        <f>S128*H128</f>
        <v>0</v>
      </c>
      <c r="AR128" s="24" t="s">
        <v>155</v>
      </c>
      <c r="AT128" s="24" t="s">
        <v>150</v>
      </c>
      <c r="AU128" s="24" t="s">
        <v>83</v>
      </c>
      <c r="AY128" s="24" t="s">
        <v>148</v>
      </c>
      <c r="BE128" s="203">
        <f>IF(N128="základní",J128,0)</f>
        <v>0</v>
      </c>
      <c r="BF128" s="203">
        <f>IF(N128="snížená",J128,0)</f>
        <v>0</v>
      </c>
      <c r="BG128" s="203">
        <f>IF(N128="zákl. přenesená",J128,0)</f>
        <v>0</v>
      </c>
      <c r="BH128" s="203">
        <f>IF(N128="sníž. přenesená",J128,0)</f>
        <v>0</v>
      </c>
      <c r="BI128" s="203">
        <f>IF(N128="nulová",J128,0)</f>
        <v>0</v>
      </c>
      <c r="BJ128" s="24" t="s">
        <v>81</v>
      </c>
      <c r="BK128" s="203">
        <f>ROUND(I128*H128,2)</f>
        <v>0</v>
      </c>
      <c r="BL128" s="24" t="s">
        <v>155</v>
      </c>
      <c r="BM128" s="24" t="s">
        <v>235</v>
      </c>
    </row>
    <row r="129" spans="2:65" s="1" customFormat="1" ht="121.5">
      <c r="B129" s="41"/>
      <c r="C129" s="63"/>
      <c r="D129" s="204" t="s">
        <v>157</v>
      </c>
      <c r="E129" s="63"/>
      <c r="F129" s="205" t="s">
        <v>236</v>
      </c>
      <c r="G129" s="63"/>
      <c r="H129" s="63"/>
      <c r="I129" s="163"/>
      <c r="J129" s="63"/>
      <c r="K129" s="63"/>
      <c r="L129" s="61"/>
      <c r="M129" s="206"/>
      <c r="N129" s="42"/>
      <c r="O129" s="42"/>
      <c r="P129" s="42"/>
      <c r="Q129" s="42"/>
      <c r="R129" s="42"/>
      <c r="S129" s="42"/>
      <c r="T129" s="78"/>
      <c r="AT129" s="24" t="s">
        <v>157</v>
      </c>
      <c r="AU129" s="24" t="s">
        <v>83</v>
      </c>
    </row>
    <row r="130" spans="2:65" s="1" customFormat="1" ht="25.5" customHeight="1">
      <c r="B130" s="41"/>
      <c r="C130" s="192" t="s">
        <v>237</v>
      </c>
      <c r="D130" s="192" t="s">
        <v>150</v>
      </c>
      <c r="E130" s="193" t="s">
        <v>238</v>
      </c>
      <c r="F130" s="194" t="s">
        <v>239</v>
      </c>
      <c r="G130" s="195" t="s">
        <v>153</v>
      </c>
      <c r="H130" s="196">
        <v>11.36</v>
      </c>
      <c r="I130" s="197"/>
      <c r="J130" s="198">
        <f>ROUND(I130*H130,2)</f>
        <v>0</v>
      </c>
      <c r="K130" s="194" t="s">
        <v>154</v>
      </c>
      <c r="L130" s="61"/>
      <c r="M130" s="199" t="s">
        <v>23</v>
      </c>
      <c r="N130" s="200" t="s">
        <v>44</v>
      </c>
      <c r="O130" s="42"/>
      <c r="P130" s="201">
        <f>O130*H130</f>
        <v>0</v>
      </c>
      <c r="Q130" s="201">
        <v>0</v>
      </c>
      <c r="R130" s="201">
        <f>Q130*H130</f>
        <v>0</v>
      </c>
      <c r="S130" s="201">
        <v>0</v>
      </c>
      <c r="T130" s="202">
        <f>S130*H130</f>
        <v>0</v>
      </c>
      <c r="AR130" s="24" t="s">
        <v>155</v>
      </c>
      <c r="AT130" s="24" t="s">
        <v>150</v>
      </c>
      <c r="AU130" s="24" t="s">
        <v>83</v>
      </c>
      <c r="AY130" s="24" t="s">
        <v>148</v>
      </c>
      <c r="BE130" s="203">
        <f>IF(N130="základní",J130,0)</f>
        <v>0</v>
      </c>
      <c r="BF130" s="203">
        <f>IF(N130="snížená",J130,0)</f>
        <v>0</v>
      </c>
      <c r="BG130" s="203">
        <f>IF(N130="zákl. přenesená",J130,0)</f>
        <v>0</v>
      </c>
      <c r="BH130" s="203">
        <f>IF(N130="sníž. přenesená",J130,0)</f>
        <v>0</v>
      </c>
      <c r="BI130" s="203">
        <f>IF(N130="nulová",J130,0)</f>
        <v>0</v>
      </c>
      <c r="BJ130" s="24" t="s">
        <v>81</v>
      </c>
      <c r="BK130" s="203">
        <f>ROUND(I130*H130,2)</f>
        <v>0</v>
      </c>
      <c r="BL130" s="24" t="s">
        <v>155</v>
      </c>
      <c r="BM130" s="24" t="s">
        <v>240</v>
      </c>
    </row>
    <row r="131" spans="2:65" s="1" customFormat="1" ht="121.5">
      <c r="B131" s="41"/>
      <c r="C131" s="63"/>
      <c r="D131" s="204" t="s">
        <v>157</v>
      </c>
      <c r="E131" s="63"/>
      <c r="F131" s="205" t="s">
        <v>241</v>
      </c>
      <c r="G131" s="63"/>
      <c r="H131" s="63"/>
      <c r="I131" s="163"/>
      <c r="J131" s="63"/>
      <c r="K131" s="63"/>
      <c r="L131" s="61"/>
      <c r="M131" s="206"/>
      <c r="N131" s="42"/>
      <c r="O131" s="42"/>
      <c r="P131" s="42"/>
      <c r="Q131" s="42"/>
      <c r="R131" s="42"/>
      <c r="S131" s="42"/>
      <c r="T131" s="78"/>
      <c r="AT131" s="24" t="s">
        <v>157</v>
      </c>
      <c r="AU131" s="24" t="s">
        <v>83</v>
      </c>
    </row>
    <row r="132" spans="2:65" s="1" customFormat="1" ht="16.5" customHeight="1">
      <c r="B132" s="41"/>
      <c r="C132" s="229" t="s">
        <v>10</v>
      </c>
      <c r="D132" s="229" t="s">
        <v>199</v>
      </c>
      <c r="E132" s="230" t="s">
        <v>242</v>
      </c>
      <c r="F132" s="231" t="s">
        <v>243</v>
      </c>
      <c r="G132" s="232" t="s">
        <v>244</v>
      </c>
      <c r="H132" s="233">
        <v>0.17</v>
      </c>
      <c r="I132" s="234"/>
      <c r="J132" s="235">
        <f>ROUND(I132*H132,2)</f>
        <v>0</v>
      </c>
      <c r="K132" s="231" t="s">
        <v>154</v>
      </c>
      <c r="L132" s="236"/>
      <c r="M132" s="237" t="s">
        <v>23</v>
      </c>
      <c r="N132" s="238" t="s">
        <v>44</v>
      </c>
      <c r="O132" s="42"/>
      <c r="P132" s="201">
        <f>O132*H132</f>
        <v>0</v>
      </c>
      <c r="Q132" s="201">
        <v>1E-3</v>
      </c>
      <c r="R132" s="201">
        <f>Q132*H132</f>
        <v>1.7000000000000001E-4</v>
      </c>
      <c r="S132" s="201">
        <v>0</v>
      </c>
      <c r="T132" s="202">
        <f>S132*H132</f>
        <v>0</v>
      </c>
      <c r="AR132" s="24" t="s">
        <v>198</v>
      </c>
      <c r="AT132" s="24" t="s">
        <v>199</v>
      </c>
      <c r="AU132" s="24" t="s">
        <v>83</v>
      </c>
      <c r="AY132" s="24" t="s">
        <v>148</v>
      </c>
      <c r="BE132" s="203">
        <f>IF(N132="základní",J132,0)</f>
        <v>0</v>
      </c>
      <c r="BF132" s="203">
        <f>IF(N132="snížená",J132,0)</f>
        <v>0</v>
      </c>
      <c r="BG132" s="203">
        <f>IF(N132="zákl. přenesená",J132,0)</f>
        <v>0</v>
      </c>
      <c r="BH132" s="203">
        <f>IF(N132="sníž. přenesená",J132,0)</f>
        <v>0</v>
      </c>
      <c r="BI132" s="203">
        <f>IF(N132="nulová",J132,0)</f>
        <v>0</v>
      </c>
      <c r="BJ132" s="24" t="s">
        <v>81</v>
      </c>
      <c r="BK132" s="203">
        <f>ROUND(I132*H132,2)</f>
        <v>0</v>
      </c>
      <c r="BL132" s="24" t="s">
        <v>155</v>
      </c>
      <c r="BM132" s="24" t="s">
        <v>245</v>
      </c>
    </row>
    <row r="133" spans="2:65" s="11" customFormat="1" ht="13.5">
      <c r="B133" s="207"/>
      <c r="C133" s="208"/>
      <c r="D133" s="204" t="s">
        <v>159</v>
      </c>
      <c r="E133" s="208"/>
      <c r="F133" s="210" t="s">
        <v>246</v>
      </c>
      <c r="G133" s="208"/>
      <c r="H133" s="211">
        <v>0.17</v>
      </c>
      <c r="I133" s="212"/>
      <c r="J133" s="208"/>
      <c r="K133" s="208"/>
      <c r="L133" s="213"/>
      <c r="M133" s="214"/>
      <c r="N133" s="215"/>
      <c r="O133" s="215"/>
      <c r="P133" s="215"/>
      <c r="Q133" s="215"/>
      <c r="R133" s="215"/>
      <c r="S133" s="215"/>
      <c r="T133" s="216"/>
      <c r="AT133" s="217" t="s">
        <v>159</v>
      </c>
      <c r="AU133" s="217" t="s">
        <v>83</v>
      </c>
      <c r="AV133" s="11" t="s">
        <v>83</v>
      </c>
      <c r="AW133" s="11" t="s">
        <v>6</v>
      </c>
      <c r="AX133" s="11" t="s">
        <v>81</v>
      </c>
      <c r="AY133" s="217" t="s">
        <v>148</v>
      </c>
    </row>
    <row r="134" spans="2:65" s="10" customFormat="1" ht="29.85" customHeight="1">
      <c r="B134" s="176"/>
      <c r="C134" s="177"/>
      <c r="D134" s="178" t="s">
        <v>72</v>
      </c>
      <c r="E134" s="190" t="s">
        <v>83</v>
      </c>
      <c r="F134" s="190" t="s">
        <v>247</v>
      </c>
      <c r="G134" s="177"/>
      <c r="H134" s="177"/>
      <c r="I134" s="180"/>
      <c r="J134" s="191">
        <f>BK134</f>
        <v>0</v>
      </c>
      <c r="K134" s="177"/>
      <c r="L134" s="182"/>
      <c r="M134" s="183"/>
      <c r="N134" s="184"/>
      <c r="O134" s="184"/>
      <c r="P134" s="185">
        <f>SUM(P135:P162)</f>
        <v>0</v>
      </c>
      <c r="Q134" s="184"/>
      <c r="R134" s="185">
        <f>SUM(R135:R162)</f>
        <v>1.5805968500000001</v>
      </c>
      <c r="S134" s="184"/>
      <c r="T134" s="186">
        <f>SUM(T135:T162)</f>
        <v>0</v>
      </c>
      <c r="AR134" s="187" t="s">
        <v>81</v>
      </c>
      <c r="AT134" s="188" t="s">
        <v>72</v>
      </c>
      <c r="AU134" s="188" t="s">
        <v>81</v>
      </c>
      <c r="AY134" s="187" t="s">
        <v>148</v>
      </c>
      <c r="BK134" s="189">
        <f>SUM(BK135:BK162)</f>
        <v>0</v>
      </c>
    </row>
    <row r="135" spans="2:65" s="1" customFormat="1" ht="38.25" customHeight="1">
      <c r="B135" s="41"/>
      <c r="C135" s="192" t="s">
        <v>248</v>
      </c>
      <c r="D135" s="192" t="s">
        <v>150</v>
      </c>
      <c r="E135" s="193" t="s">
        <v>249</v>
      </c>
      <c r="F135" s="194" t="s">
        <v>250</v>
      </c>
      <c r="G135" s="195" t="s">
        <v>153</v>
      </c>
      <c r="H135" s="196">
        <v>4.1550000000000002</v>
      </c>
      <c r="I135" s="197"/>
      <c r="J135" s="198">
        <f>ROUND(I135*H135,2)</f>
        <v>0</v>
      </c>
      <c r="K135" s="194" t="s">
        <v>154</v>
      </c>
      <c r="L135" s="61"/>
      <c r="M135" s="199" t="s">
        <v>23</v>
      </c>
      <c r="N135" s="200" t="s">
        <v>44</v>
      </c>
      <c r="O135" s="42"/>
      <c r="P135" s="201">
        <f>O135*H135</f>
        <v>0</v>
      </c>
      <c r="Q135" s="201">
        <v>3.1E-4</v>
      </c>
      <c r="R135" s="201">
        <f>Q135*H135</f>
        <v>1.28805E-3</v>
      </c>
      <c r="S135" s="201">
        <v>0</v>
      </c>
      <c r="T135" s="202">
        <f>S135*H135</f>
        <v>0</v>
      </c>
      <c r="AR135" s="24" t="s">
        <v>155</v>
      </c>
      <c r="AT135" s="24" t="s">
        <v>150</v>
      </c>
      <c r="AU135" s="24" t="s">
        <v>83</v>
      </c>
      <c r="AY135" s="24" t="s">
        <v>148</v>
      </c>
      <c r="BE135" s="203">
        <f>IF(N135="základní",J135,0)</f>
        <v>0</v>
      </c>
      <c r="BF135" s="203">
        <f>IF(N135="snížená",J135,0)</f>
        <v>0</v>
      </c>
      <c r="BG135" s="203">
        <f>IF(N135="zákl. přenesená",J135,0)</f>
        <v>0</v>
      </c>
      <c r="BH135" s="203">
        <f>IF(N135="sníž. přenesená",J135,0)</f>
        <v>0</v>
      </c>
      <c r="BI135" s="203">
        <f>IF(N135="nulová",J135,0)</f>
        <v>0</v>
      </c>
      <c r="BJ135" s="24" t="s">
        <v>81</v>
      </c>
      <c r="BK135" s="203">
        <f>ROUND(I135*H135,2)</f>
        <v>0</v>
      </c>
      <c r="BL135" s="24" t="s">
        <v>155</v>
      </c>
      <c r="BM135" s="24" t="s">
        <v>251</v>
      </c>
    </row>
    <row r="136" spans="2:65" s="1" customFormat="1" ht="189">
      <c r="B136" s="41"/>
      <c r="C136" s="63"/>
      <c r="D136" s="204" t="s">
        <v>157</v>
      </c>
      <c r="E136" s="63"/>
      <c r="F136" s="205" t="s">
        <v>252</v>
      </c>
      <c r="G136" s="63"/>
      <c r="H136" s="63"/>
      <c r="I136" s="163"/>
      <c r="J136" s="63"/>
      <c r="K136" s="63"/>
      <c r="L136" s="61"/>
      <c r="M136" s="206"/>
      <c r="N136" s="42"/>
      <c r="O136" s="42"/>
      <c r="P136" s="42"/>
      <c r="Q136" s="42"/>
      <c r="R136" s="42"/>
      <c r="S136" s="42"/>
      <c r="T136" s="78"/>
      <c r="AT136" s="24" t="s">
        <v>157</v>
      </c>
      <c r="AU136" s="24" t="s">
        <v>83</v>
      </c>
    </row>
    <row r="137" spans="2:65" s="11" customFormat="1" ht="13.5">
      <c r="B137" s="207"/>
      <c r="C137" s="208"/>
      <c r="D137" s="204" t="s">
        <v>159</v>
      </c>
      <c r="E137" s="209" t="s">
        <v>23</v>
      </c>
      <c r="F137" s="210" t="s">
        <v>253</v>
      </c>
      <c r="G137" s="208"/>
      <c r="H137" s="211">
        <v>2.2709999999999999</v>
      </c>
      <c r="I137" s="212"/>
      <c r="J137" s="208"/>
      <c r="K137" s="208"/>
      <c r="L137" s="213"/>
      <c r="M137" s="214"/>
      <c r="N137" s="215"/>
      <c r="O137" s="215"/>
      <c r="P137" s="215"/>
      <c r="Q137" s="215"/>
      <c r="R137" s="215"/>
      <c r="S137" s="215"/>
      <c r="T137" s="216"/>
      <c r="AT137" s="217" t="s">
        <v>159</v>
      </c>
      <c r="AU137" s="217" t="s">
        <v>83</v>
      </c>
      <c r="AV137" s="11" t="s">
        <v>83</v>
      </c>
      <c r="AW137" s="11" t="s">
        <v>36</v>
      </c>
      <c r="AX137" s="11" t="s">
        <v>73</v>
      </c>
      <c r="AY137" s="217" t="s">
        <v>148</v>
      </c>
    </row>
    <row r="138" spans="2:65" s="11" customFormat="1" ht="13.5">
      <c r="B138" s="207"/>
      <c r="C138" s="208"/>
      <c r="D138" s="204" t="s">
        <v>159</v>
      </c>
      <c r="E138" s="209" t="s">
        <v>23</v>
      </c>
      <c r="F138" s="210" t="s">
        <v>254</v>
      </c>
      <c r="G138" s="208"/>
      <c r="H138" s="211">
        <v>1.8839999999999999</v>
      </c>
      <c r="I138" s="212"/>
      <c r="J138" s="208"/>
      <c r="K138" s="208"/>
      <c r="L138" s="213"/>
      <c r="M138" s="214"/>
      <c r="N138" s="215"/>
      <c r="O138" s="215"/>
      <c r="P138" s="215"/>
      <c r="Q138" s="215"/>
      <c r="R138" s="215"/>
      <c r="S138" s="215"/>
      <c r="T138" s="216"/>
      <c r="AT138" s="217" t="s">
        <v>159</v>
      </c>
      <c r="AU138" s="217" t="s">
        <v>83</v>
      </c>
      <c r="AV138" s="11" t="s">
        <v>83</v>
      </c>
      <c r="AW138" s="11" t="s">
        <v>36</v>
      </c>
      <c r="AX138" s="11" t="s">
        <v>73</v>
      </c>
      <c r="AY138" s="217" t="s">
        <v>148</v>
      </c>
    </row>
    <row r="139" spans="2:65" s="12" customFormat="1" ht="13.5">
      <c r="B139" s="218"/>
      <c r="C139" s="219"/>
      <c r="D139" s="204" t="s">
        <v>159</v>
      </c>
      <c r="E139" s="220" t="s">
        <v>23</v>
      </c>
      <c r="F139" s="221" t="s">
        <v>162</v>
      </c>
      <c r="G139" s="219"/>
      <c r="H139" s="222">
        <v>4.1550000000000002</v>
      </c>
      <c r="I139" s="223"/>
      <c r="J139" s="219"/>
      <c r="K139" s="219"/>
      <c r="L139" s="224"/>
      <c r="M139" s="225"/>
      <c r="N139" s="226"/>
      <c r="O139" s="226"/>
      <c r="P139" s="226"/>
      <c r="Q139" s="226"/>
      <c r="R139" s="226"/>
      <c r="S139" s="226"/>
      <c r="T139" s="227"/>
      <c r="AT139" s="228" t="s">
        <v>159</v>
      </c>
      <c r="AU139" s="228" t="s">
        <v>83</v>
      </c>
      <c r="AV139" s="12" t="s">
        <v>155</v>
      </c>
      <c r="AW139" s="12" t="s">
        <v>36</v>
      </c>
      <c r="AX139" s="12" t="s">
        <v>81</v>
      </c>
      <c r="AY139" s="228" t="s">
        <v>148</v>
      </c>
    </row>
    <row r="140" spans="2:65" s="1" customFormat="1" ht="16.5" customHeight="1">
      <c r="B140" s="41"/>
      <c r="C140" s="229" t="s">
        <v>255</v>
      </c>
      <c r="D140" s="229" t="s">
        <v>199</v>
      </c>
      <c r="E140" s="230" t="s">
        <v>256</v>
      </c>
      <c r="F140" s="231" t="s">
        <v>257</v>
      </c>
      <c r="G140" s="232" t="s">
        <v>153</v>
      </c>
      <c r="H140" s="233">
        <v>2.7480000000000002</v>
      </c>
      <c r="I140" s="234"/>
      <c r="J140" s="235">
        <f>ROUND(I140*H140,2)</f>
        <v>0</v>
      </c>
      <c r="K140" s="231" t="s">
        <v>23</v>
      </c>
      <c r="L140" s="236"/>
      <c r="M140" s="237" t="s">
        <v>23</v>
      </c>
      <c r="N140" s="238" t="s">
        <v>44</v>
      </c>
      <c r="O140" s="42"/>
      <c r="P140" s="201">
        <f>O140*H140</f>
        <v>0</v>
      </c>
      <c r="Q140" s="201">
        <v>3.0000000000000001E-3</v>
      </c>
      <c r="R140" s="201">
        <f>Q140*H140</f>
        <v>8.2440000000000013E-3</v>
      </c>
      <c r="S140" s="201">
        <v>0</v>
      </c>
      <c r="T140" s="202">
        <f>S140*H140</f>
        <v>0</v>
      </c>
      <c r="AR140" s="24" t="s">
        <v>258</v>
      </c>
      <c r="AT140" s="24" t="s">
        <v>199</v>
      </c>
      <c r="AU140" s="24" t="s">
        <v>83</v>
      </c>
      <c r="AY140" s="24" t="s">
        <v>148</v>
      </c>
      <c r="BE140" s="203">
        <f>IF(N140="základní",J140,0)</f>
        <v>0</v>
      </c>
      <c r="BF140" s="203">
        <f>IF(N140="snížená",J140,0)</f>
        <v>0</v>
      </c>
      <c r="BG140" s="203">
        <f>IF(N140="zákl. přenesená",J140,0)</f>
        <v>0</v>
      </c>
      <c r="BH140" s="203">
        <f>IF(N140="sníž. přenesená",J140,0)</f>
        <v>0</v>
      </c>
      <c r="BI140" s="203">
        <f>IF(N140="nulová",J140,0)</f>
        <v>0</v>
      </c>
      <c r="BJ140" s="24" t="s">
        <v>81</v>
      </c>
      <c r="BK140" s="203">
        <f>ROUND(I140*H140,2)</f>
        <v>0</v>
      </c>
      <c r="BL140" s="24" t="s">
        <v>248</v>
      </c>
      <c r="BM140" s="24" t="s">
        <v>259</v>
      </c>
    </row>
    <row r="141" spans="2:65" s="13" customFormat="1" ht="13.5">
      <c r="B141" s="239"/>
      <c r="C141" s="240"/>
      <c r="D141" s="204" t="s">
        <v>159</v>
      </c>
      <c r="E141" s="241" t="s">
        <v>23</v>
      </c>
      <c r="F141" s="242" t="s">
        <v>260</v>
      </c>
      <c r="G141" s="240"/>
      <c r="H141" s="241" t="s">
        <v>23</v>
      </c>
      <c r="I141" s="243"/>
      <c r="J141" s="240"/>
      <c r="K141" s="240"/>
      <c r="L141" s="244"/>
      <c r="M141" s="245"/>
      <c r="N141" s="246"/>
      <c r="O141" s="246"/>
      <c r="P141" s="246"/>
      <c r="Q141" s="246"/>
      <c r="R141" s="246"/>
      <c r="S141" s="246"/>
      <c r="T141" s="247"/>
      <c r="AT141" s="248" t="s">
        <v>159</v>
      </c>
      <c r="AU141" s="248" t="s">
        <v>83</v>
      </c>
      <c r="AV141" s="13" t="s">
        <v>81</v>
      </c>
      <c r="AW141" s="13" t="s">
        <v>36</v>
      </c>
      <c r="AX141" s="13" t="s">
        <v>73</v>
      </c>
      <c r="AY141" s="248" t="s">
        <v>148</v>
      </c>
    </row>
    <row r="142" spans="2:65" s="11" customFormat="1" ht="13.5">
      <c r="B142" s="207"/>
      <c r="C142" s="208"/>
      <c r="D142" s="204" t="s">
        <v>159</v>
      </c>
      <c r="E142" s="209" t="s">
        <v>23</v>
      </c>
      <c r="F142" s="210" t="s">
        <v>261</v>
      </c>
      <c r="G142" s="208"/>
      <c r="H142" s="211">
        <v>2.4980000000000002</v>
      </c>
      <c r="I142" s="212"/>
      <c r="J142" s="208"/>
      <c r="K142" s="208"/>
      <c r="L142" s="213"/>
      <c r="M142" s="214"/>
      <c r="N142" s="215"/>
      <c r="O142" s="215"/>
      <c r="P142" s="215"/>
      <c r="Q142" s="215"/>
      <c r="R142" s="215"/>
      <c r="S142" s="215"/>
      <c r="T142" s="216"/>
      <c r="AT142" s="217" t="s">
        <v>159</v>
      </c>
      <c r="AU142" s="217" t="s">
        <v>83</v>
      </c>
      <c r="AV142" s="11" t="s">
        <v>83</v>
      </c>
      <c r="AW142" s="11" t="s">
        <v>36</v>
      </c>
      <c r="AX142" s="11" t="s">
        <v>81</v>
      </c>
      <c r="AY142" s="217" t="s">
        <v>148</v>
      </c>
    </row>
    <row r="143" spans="2:65" s="11" customFormat="1" ht="13.5">
      <c r="B143" s="207"/>
      <c r="C143" s="208"/>
      <c r="D143" s="204" t="s">
        <v>159</v>
      </c>
      <c r="E143" s="208"/>
      <c r="F143" s="210" t="s">
        <v>262</v>
      </c>
      <c r="G143" s="208"/>
      <c r="H143" s="211">
        <v>2.7480000000000002</v>
      </c>
      <c r="I143" s="212"/>
      <c r="J143" s="208"/>
      <c r="K143" s="208"/>
      <c r="L143" s="213"/>
      <c r="M143" s="214"/>
      <c r="N143" s="215"/>
      <c r="O143" s="215"/>
      <c r="P143" s="215"/>
      <c r="Q143" s="215"/>
      <c r="R143" s="215"/>
      <c r="S143" s="215"/>
      <c r="T143" s="216"/>
      <c r="AT143" s="217" t="s">
        <v>159</v>
      </c>
      <c r="AU143" s="217" t="s">
        <v>83</v>
      </c>
      <c r="AV143" s="11" t="s">
        <v>83</v>
      </c>
      <c r="AW143" s="11" t="s">
        <v>6</v>
      </c>
      <c r="AX143" s="11" t="s">
        <v>81</v>
      </c>
      <c r="AY143" s="217" t="s">
        <v>148</v>
      </c>
    </row>
    <row r="144" spans="2:65" s="1" customFormat="1" ht="16.5" customHeight="1">
      <c r="B144" s="41"/>
      <c r="C144" s="229" t="s">
        <v>263</v>
      </c>
      <c r="D144" s="229" t="s">
        <v>199</v>
      </c>
      <c r="E144" s="230" t="s">
        <v>264</v>
      </c>
      <c r="F144" s="231" t="s">
        <v>265</v>
      </c>
      <c r="G144" s="232" t="s">
        <v>153</v>
      </c>
      <c r="H144" s="233">
        <v>2.3740000000000001</v>
      </c>
      <c r="I144" s="234"/>
      <c r="J144" s="235">
        <f>ROUND(I144*H144,2)</f>
        <v>0</v>
      </c>
      <c r="K144" s="231" t="s">
        <v>23</v>
      </c>
      <c r="L144" s="236"/>
      <c r="M144" s="237" t="s">
        <v>23</v>
      </c>
      <c r="N144" s="238" t="s">
        <v>44</v>
      </c>
      <c r="O144" s="42"/>
      <c r="P144" s="201">
        <f>O144*H144</f>
        <v>0</v>
      </c>
      <c r="Q144" s="201">
        <v>2.0000000000000001E-4</v>
      </c>
      <c r="R144" s="201">
        <f>Q144*H144</f>
        <v>4.7480000000000005E-4</v>
      </c>
      <c r="S144" s="201">
        <v>0</v>
      </c>
      <c r="T144" s="202">
        <f>S144*H144</f>
        <v>0</v>
      </c>
      <c r="AR144" s="24" t="s">
        <v>198</v>
      </c>
      <c r="AT144" s="24" t="s">
        <v>199</v>
      </c>
      <c r="AU144" s="24" t="s">
        <v>83</v>
      </c>
      <c r="AY144" s="24" t="s">
        <v>148</v>
      </c>
      <c r="BE144" s="203">
        <f>IF(N144="základní",J144,0)</f>
        <v>0</v>
      </c>
      <c r="BF144" s="203">
        <f>IF(N144="snížená",J144,0)</f>
        <v>0</v>
      </c>
      <c r="BG144" s="203">
        <f>IF(N144="zákl. přenesená",J144,0)</f>
        <v>0</v>
      </c>
      <c r="BH144" s="203">
        <f>IF(N144="sníž. přenesená",J144,0)</f>
        <v>0</v>
      </c>
      <c r="BI144" s="203">
        <f>IF(N144="nulová",J144,0)</f>
        <v>0</v>
      </c>
      <c r="BJ144" s="24" t="s">
        <v>81</v>
      </c>
      <c r="BK144" s="203">
        <f>ROUND(I144*H144,2)</f>
        <v>0</v>
      </c>
      <c r="BL144" s="24" t="s">
        <v>155</v>
      </c>
      <c r="BM144" s="24" t="s">
        <v>266</v>
      </c>
    </row>
    <row r="145" spans="2:65" s="11" customFormat="1" ht="13.5">
      <c r="B145" s="207"/>
      <c r="C145" s="208"/>
      <c r="D145" s="204" t="s">
        <v>159</v>
      </c>
      <c r="E145" s="209" t="s">
        <v>23</v>
      </c>
      <c r="F145" s="210" t="s">
        <v>267</v>
      </c>
      <c r="G145" s="208"/>
      <c r="H145" s="211">
        <v>2.2610000000000001</v>
      </c>
      <c r="I145" s="212"/>
      <c r="J145" s="208"/>
      <c r="K145" s="208"/>
      <c r="L145" s="213"/>
      <c r="M145" s="214"/>
      <c r="N145" s="215"/>
      <c r="O145" s="215"/>
      <c r="P145" s="215"/>
      <c r="Q145" s="215"/>
      <c r="R145" s="215"/>
      <c r="S145" s="215"/>
      <c r="T145" s="216"/>
      <c r="AT145" s="217" t="s">
        <v>159</v>
      </c>
      <c r="AU145" s="217" t="s">
        <v>83</v>
      </c>
      <c r="AV145" s="11" t="s">
        <v>83</v>
      </c>
      <c r="AW145" s="11" t="s">
        <v>36</v>
      </c>
      <c r="AX145" s="11" t="s">
        <v>81</v>
      </c>
      <c r="AY145" s="217" t="s">
        <v>148</v>
      </c>
    </row>
    <row r="146" spans="2:65" s="11" customFormat="1" ht="13.5">
      <c r="B146" s="207"/>
      <c r="C146" s="208"/>
      <c r="D146" s="204" t="s">
        <v>159</v>
      </c>
      <c r="E146" s="208"/>
      <c r="F146" s="210" t="s">
        <v>268</v>
      </c>
      <c r="G146" s="208"/>
      <c r="H146" s="211">
        <v>2.3740000000000001</v>
      </c>
      <c r="I146" s="212"/>
      <c r="J146" s="208"/>
      <c r="K146" s="208"/>
      <c r="L146" s="213"/>
      <c r="M146" s="214"/>
      <c r="N146" s="215"/>
      <c r="O146" s="215"/>
      <c r="P146" s="215"/>
      <c r="Q146" s="215"/>
      <c r="R146" s="215"/>
      <c r="S146" s="215"/>
      <c r="T146" s="216"/>
      <c r="AT146" s="217" t="s">
        <v>159</v>
      </c>
      <c r="AU146" s="217" t="s">
        <v>83</v>
      </c>
      <c r="AV146" s="11" t="s">
        <v>83</v>
      </c>
      <c r="AW146" s="11" t="s">
        <v>6</v>
      </c>
      <c r="AX146" s="11" t="s">
        <v>81</v>
      </c>
      <c r="AY146" s="217" t="s">
        <v>148</v>
      </c>
    </row>
    <row r="147" spans="2:65" s="1" customFormat="1" ht="16.5" customHeight="1">
      <c r="B147" s="41"/>
      <c r="C147" s="192" t="s">
        <v>269</v>
      </c>
      <c r="D147" s="192" t="s">
        <v>150</v>
      </c>
      <c r="E147" s="193" t="s">
        <v>270</v>
      </c>
      <c r="F147" s="194" t="s">
        <v>271</v>
      </c>
      <c r="G147" s="195" t="s">
        <v>194</v>
      </c>
      <c r="H147" s="196">
        <v>6</v>
      </c>
      <c r="I147" s="197"/>
      <c r="J147" s="198">
        <f>ROUND(I147*H147,2)</f>
        <v>0</v>
      </c>
      <c r="K147" s="194" t="s">
        <v>154</v>
      </c>
      <c r="L147" s="61"/>
      <c r="M147" s="199" t="s">
        <v>23</v>
      </c>
      <c r="N147" s="200" t="s">
        <v>44</v>
      </c>
      <c r="O147" s="42"/>
      <c r="P147" s="201">
        <f>O147*H147</f>
        <v>0</v>
      </c>
      <c r="Q147" s="201">
        <v>4.8999999999999998E-4</v>
      </c>
      <c r="R147" s="201">
        <f>Q147*H147</f>
        <v>2.9399999999999999E-3</v>
      </c>
      <c r="S147" s="201">
        <v>0</v>
      </c>
      <c r="T147" s="202">
        <f>S147*H147</f>
        <v>0</v>
      </c>
      <c r="AR147" s="24" t="s">
        <v>155</v>
      </c>
      <c r="AT147" s="24" t="s">
        <v>150</v>
      </c>
      <c r="AU147" s="24" t="s">
        <v>83</v>
      </c>
      <c r="AY147" s="24" t="s">
        <v>148</v>
      </c>
      <c r="BE147" s="203">
        <f>IF(N147="základní",J147,0)</f>
        <v>0</v>
      </c>
      <c r="BF147" s="203">
        <f>IF(N147="snížená",J147,0)</f>
        <v>0</v>
      </c>
      <c r="BG147" s="203">
        <f>IF(N147="zákl. přenesená",J147,0)</f>
        <v>0</v>
      </c>
      <c r="BH147" s="203">
        <f>IF(N147="sníž. přenesená",J147,0)</f>
        <v>0</v>
      </c>
      <c r="BI147" s="203">
        <f>IF(N147="nulová",J147,0)</f>
        <v>0</v>
      </c>
      <c r="BJ147" s="24" t="s">
        <v>81</v>
      </c>
      <c r="BK147" s="203">
        <f>ROUND(I147*H147,2)</f>
        <v>0</v>
      </c>
      <c r="BL147" s="24" t="s">
        <v>155</v>
      </c>
      <c r="BM147" s="24" t="s">
        <v>272</v>
      </c>
    </row>
    <row r="148" spans="2:65" s="1" customFormat="1" ht="54">
      <c r="B148" s="41"/>
      <c r="C148" s="63"/>
      <c r="D148" s="204" t="s">
        <v>157</v>
      </c>
      <c r="E148" s="63"/>
      <c r="F148" s="205" t="s">
        <v>273</v>
      </c>
      <c r="G148" s="63"/>
      <c r="H148" s="63"/>
      <c r="I148" s="163"/>
      <c r="J148" s="63"/>
      <c r="K148" s="63"/>
      <c r="L148" s="61"/>
      <c r="M148" s="206"/>
      <c r="N148" s="42"/>
      <c r="O148" s="42"/>
      <c r="P148" s="42"/>
      <c r="Q148" s="42"/>
      <c r="R148" s="42"/>
      <c r="S148" s="42"/>
      <c r="T148" s="78"/>
      <c r="AT148" s="24" t="s">
        <v>157</v>
      </c>
      <c r="AU148" s="24" t="s">
        <v>83</v>
      </c>
    </row>
    <row r="149" spans="2:65" s="11" customFormat="1" ht="13.5">
      <c r="B149" s="207"/>
      <c r="C149" s="208"/>
      <c r="D149" s="204" t="s">
        <v>159</v>
      </c>
      <c r="E149" s="209" t="s">
        <v>23</v>
      </c>
      <c r="F149" s="210" t="s">
        <v>274</v>
      </c>
      <c r="G149" s="208"/>
      <c r="H149" s="211">
        <v>6</v>
      </c>
      <c r="I149" s="212"/>
      <c r="J149" s="208"/>
      <c r="K149" s="208"/>
      <c r="L149" s="213"/>
      <c r="M149" s="214"/>
      <c r="N149" s="215"/>
      <c r="O149" s="215"/>
      <c r="P149" s="215"/>
      <c r="Q149" s="215"/>
      <c r="R149" s="215"/>
      <c r="S149" s="215"/>
      <c r="T149" s="216"/>
      <c r="AT149" s="217" t="s">
        <v>159</v>
      </c>
      <c r="AU149" s="217" t="s">
        <v>83</v>
      </c>
      <c r="AV149" s="11" t="s">
        <v>83</v>
      </c>
      <c r="AW149" s="11" t="s">
        <v>36</v>
      </c>
      <c r="AX149" s="11" t="s">
        <v>81</v>
      </c>
      <c r="AY149" s="217" t="s">
        <v>148</v>
      </c>
    </row>
    <row r="150" spans="2:65" s="1" customFormat="1" ht="16.5" customHeight="1">
      <c r="B150" s="41"/>
      <c r="C150" s="192" t="s">
        <v>275</v>
      </c>
      <c r="D150" s="192" t="s">
        <v>150</v>
      </c>
      <c r="E150" s="193" t="s">
        <v>276</v>
      </c>
      <c r="F150" s="194" t="s">
        <v>277</v>
      </c>
      <c r="G150" s="195" t="s">
        <v>194</v>
      </c>
      <c r="H150" s="196">
        <v>4</v>
      </c>
      <c r="I150" s="197"/>
      <c r="J150" s="198">
        <f>ROUND(I150*H150,2)</f>
        <v>0</v>
      </c>
      <c r="K150" s="194" t="s">
        <v>23</v>
      </c>
      <c r="L150" s="61"/>
      <c r="M150" s="199" t="s">
        <v>23</v>
      </c>
      <c r="N150" s="200" t="s">
        <v>44</v>
      </c>
      <c r="O150" s="42"/>
      <c r="P150" s="201">
        <f>O150*H150</f>
        <v>0</v>
      </c>
      <c r="Q150" s="201">
        <v>2.6900000000000001E-3</v>
      </c>
      <c r="R150" s="201">
        <f>Q150*H150</f>
        <v>1.076E-2</v>
      </c>
      <c r="S150" s="201">
        <v>0</v>
      </c>
      <c r="T150" s="202">
        <f>S150*H150</f>
        <v>0</v>
      </c>
      <c r="AR150" s="24" t="s">
        <v>155</v>
      </c>
      <c r="AT150" s="24" t="s">
        <v>150</v>
      </c>
      <c r="AU150" s="24" t="s">
        <v>83</v>
      </c>
      <c r="AY150" s="24" t="s">
        <v>148</v>
      </c>
      <c r="BE150" s="203">
        <f>IF(N150="základní",J150,0)</f>
        <v>0</v>
      </c>
      <c r="BF150" s="203">
        <f>IF(N150="snížená",J150,0)</f>
        <v>0</v>
      </c>
      <c r="BG150" s="203">
        <f>IF(N150="zákl. přenesená",J150,0)</f>
        <v>0</v>
      </c>
      <c r="BH150" s="203">
        <f>IF(N150="sníž. přenesená",J150,0)</f>
        <v>0</v>
      </c>
      <c r="BI150" s="203">
        <f>IF(N150="nulová",J150,0)</f>
        <v>0</v>
      </c>
      <c r="BJ150" s="24" t="s">
        <v>81</v>
      </c>
      <c r="BK150" s="203">
        <f>ROUND(I150*H150,2)</f>
        <v>0</v>
      </c>
      <c r="BL150" s="24" t="s">
        <v>155</v>
      </c>
      <c r="BM150" s="24" t="s">
        <v>278</v>
      </c>
    </row>
    <row r="151" spans="2:65" s="11" customFormat="1" ht="13.5">
      <c r="B151" s="207"/>
      <c r="C151" s="208"/>
      <c r="D151" s="204" t="s">
        <v>159</v>
      </c>
      <c r="E151" s="209" t="s">
        <v>23</v>
      </c>
      <c r="F151" s="210" t="s">
        <v>279</v>
      </c>
      <c r="G151" s="208"/>
      <c r="H151" s="211">
        <v>4</v>
      </c>
      <c r="I151" s="212"/>
      <c r="J151" s="208"/>
      <c r="K151" s="208"/>
      <c r="L151" s="213"/>
      <c r="M151" s="214"/>
      <c r="N151" s="215"/>
      <c r="O151" s="215"/>
      <c r="P151" s="215"/>
      <c r="Q151" s="215"/>
      <c r="R151" s="215"/>
      <c r="S151" s="215"/>
      <c r="T151" s="216"/>
      <c r="AT151" s="217" t="s">
        <v>159</v>
      </c>
      <c r="AU151" s="217" t="s">
        <v>83</v>
      </c>
      <c r="AV151" s="11" t="s">
        <v>83</v>
      </c>
      <c r="AW151" s="11" t="s">
        <v>36</v>
      </c>
      <c r="AX151" s="11" t="s">
        <v>81</v>
      </c>
      <c r="AY151" s="217" t="s">
        <v>148</v>
      </c>
    </row>
    <row r="152" spans="2:65" s="1" customFormat="1" ht="16.5" customHeight="1">
      <c r="B152" s="41"/>
      <c r="C152" s="192" t="s">
        <v>9</v>
      </c>
      <c r="D152" s="192" t="s">
        <v>150</v>
      </c>
      <c r="E152" s="193" t="s">
        <v>280</v>
      </c>
      <c r="F152" s="194" t="s">
        <v>281</v>
      </c>
      <c r="G152" s="195" t="s">
        <v>194</v>
      </c>
      <c r="H152" s="196">
        <v>4</v>
      </c>
      <c r="I152" s="197"/>
      <c r="J152" s="198">
        <f>ROUND(I152*H152,2)</f>
        <v>0</v>
      </c>
      <c r="K152" s="194" t="s">
        <v>154</v>
      </c>
      <c r="L152" s="61"/>
      <c r="M152" s="199" t="s">
        <v>23</v>
      </c>
      <c r="N152" s="200" t="s">
        <v>44</v>
      </c>
      <c r="O152" s="42"/>
      <c r="P152" s="201">
        <f>O152*H152</f>
        <v>0</v>
      </c>
      <c r="Q152" s="201">
        <v>1E-4</v>
      </c>
      <c r="R152" s="201">
        <f>Q152*H152</f>
        <v>4.0000000000000002E-4</v>
      </c>
      <c r="S152" s="201">
        <v>0</v>
      </c>
      <c r="T152" s="202">
        <f>S152*H152</f>
        <v>0</v>
      </c>
      <c r="AR152" s="24" t="s">
        <v>155</v>
      </c>
      <c r="AT152" s="24" t="s">
        <v>150</v>
      </c>
      <c r="AU152" s="24" t="s">
        <v>83</v>
      </c>
      <c r="AY152" s="24" t="s">
        <v>148</v>
      </c>
      <c r="BE152" s="203">
        <f>IF(N152="základní",J152,0)</f>
        <v>0</v>
      </c>
      <c r="BF152" s="203">
        <f>IF(N152="snížená",J152,0)</f>
        <v>0</v>
      </c>
      <c r="BG152" s="203">
        <f>IF(N152="zákl. přenesená",J152,0)</f>
        <v>0</v>
      </c>
      <c r="BH152" s="203">
        <f>IF(N152="sníž. přenesená",J152,0)</f>
        <v>0</v>
      </c>
      <c r="BI152" s="203">
        <f>IF(N152="nulová",J152,0)</f>
        <v>0</v>
      </c>
      <c r="BJ152" s="24" t="s">
        <v>81</v>
      </c>
      <c r="BK152" s="203">
        <f>ROUND(I152*H152,2)</f>
        <v>0</v>
      </c>
      <c r="BL152" s="24" t="s">
        <v>155</v>
      </c>
      <c r="BM152" s="24" t="s">
        <v>282</v>
      </c>
    </row>
    <row r="153" spans="2:65" s="1" customFormat="1" ht="54">
      <c r="B153" s="41"/>
      <c r="C153" s="63"/>
      <c r="D153" s="204" t="s">
        <v>157</v>
      </c>
      <c r="E153" s="63"/>
      <c r="F153" s="205" t="s">
        <v>283</v>
      </c>
      <c r="G153" s="63"/>
      <c r="H153" s="63"/>
      <c r="I153" s="163"/>
      <c r="J153" s="63"/>
      <c r="K153" s="63"/>
      <c r="L153" s="61"/>
      <c r="M153" s="206"/>
      <c r="N153" s="42"/>
      <c r="O153" s="42"/>
      <c r="P153" s="42"/>
      <c r="Q153" s="42"/>
      <c r="R153" s="42"/>
      <c r="S153" s="42"/>
      <c r="T153" s="78"/>
      <c r="AT153" s="24" t="s">
        <v>157</v>
      </c>
      <c r="AU153" s="24" t="s">
        <v>83</v>
      </c>
    </row>
    <row r="154" spans="2:65" s="11" customFormat="1" ht="13.5">
      <c r="B154" s="207"/>
      <c r="C154" s="208"/>
      <c r="D154" s="204" t="s">
        <v>159</v>
      </c>
      <c r="E154" s="209" t="s">
        <v>23</v>
      </c>
      <c r="F154" s="210" t="s">
        <v>279</v>
      </c>
      <c r="G154" s="208"/>
      <c r="H154" s="211">
        <v>4</v>
      </c>
      <c r="I154" s="212"/>
      <c r="J154" s="208"/>
      <c r="K154" s="208"/>
      <c r="L154" s="213"/>
      <c r="M154" s="214"/>
      <c r="N154" s="215"/>
      <c r="O154" s="215"/>
      <c r="P154" s="215"/>
      <c r="Q154" s="215"/>
      <c r="R154" s="215"/>
      <c r="S154" s="215"/>
      <c r="T154" s="216"/>
      <c r="AT154" s="217" t="s">
        <v>159</v>
      </c>
      <c r="AU154" s="217" t="s">
        <v>83</v>
      </c>
      <c r="AV154" s="11" t="s">
        <v>83</v>
      </c>
      <c r="AW154" s="11" t="s">
        <v>36</v>
      </c>
      <c r="AX154" s="11" t="s">
        <v>81</v>
      </c>
      <c r="AY154" s="217" t="s">
        <v>148</v>
      </c>
    </row>
    <row r="155" spans="2:65" s="1" customFormat="1" ht="25.5" customHeight="1">
      <c r="B155" s="41"/>
      <c r="C155" s="192" t="s">
        <v>284</v>
      </c>
      <c r="D155" s="192" t="s">
        <v>150</v>
      </c>
      <c r="E155" s="193" t="s">
        <v>285</v>
      </c>
      <c r="F155" s="194" t="s">
        <v>286</v>
      </c>
      <c r="G155" s="195" t="s">
        <v>194</v>
      </c>
      <c r="H155" s="196">
        <v>34.5</v>
      </c>
      <c r="I155" s="197"/>
      <c r="J155" s="198">
        <f>ROUND(I155*H155,2)</f>
        <v>0</v>
      </c>
      <c r="K155" s="194" t="s">
        <v>154</v>
      </c>
      <c r="L155" s="61"/>
      <c r="M155" s="199" t="s">
        <v>23</v>
      </c>
      <c r="N155" s="200" t="s">
        <v>44</v>
      </c>
      <c r="O155" s="42"/>
      <c r="P155" s="201">
        <f>O155*H155</f>
        <v>0</v>
      </c>
      <c r="Q155" s="201">
        <v>5.8E-4</v>
      </c>
      <c r="R155" s="201">
        <f>Q155*H155</f>
        <v>2.001E-2</v>
      </c>
      <c r="S155" s="201">
        <v>0</v>
      </c>
      <c r="T155" s="202">
        <f>S155*H155</f>
        <v>0</v>
      </c>
      <c r="AR155" s="24" t="s">
        <v>155</v>
      </c>
      <c r="AT155" s="24" t="s">
        <v>150</v>
      </c>
      <c r="AU155" s="24" t="s">
        <v>83</v>
      </c>
      <c r="AY155" s="24" t="s">
        <v>148</v>
      </c>
      <c r="BE155" s="203">
        <f>IF(N155="základní",J155,0)</f>
        <v>0</v>
      </c>
      <c r="BF155" s="203">
        <f>IF(N155="snížená",J155,0)</f>
        <v>0</v>
      </c>
      <c r="BG155" s="203">
        <f>IF(N155="zákl. přenesená",J155,0)</f>
        <v>0</v>
      </c>
      <c r="BH155" s="203">
        <f>IF(N155="sníž. přenesená",J155,0)</f>
        <v>0</v>
      </c>
      <c r="BI155" s="203">
        <f>IF(N155="nulová",J155,0)</f>
        <v>0</v>
      </c>
      <c r="BJ155" s="24" t="s">
        <v>81</v>
      </c>
      <c r="BK155" s="203">
        <f>ROUND(I155*H155,2)</f>
        <v>0</v>
      </c>
      <c r="BL155" s="24" t="s">
        <v>155</v>
      </c>
      <c r="BM155" s="24" t="s">
        <v>287</v>
      </c>
    </row>
    <row r="156" spans="2:65" s="13" customFormat="1" ht="13.5">
      <c r="B156" s="239"/>
      <c r="C156" s="240"/>
      <c r="D156" s="204" t="s">
        <v>159</v>
      </c>
      <c r="E156" s="241" t="s">
        <v>23</v>
      </c>
      <c r="F156" s="242" t="s">
        <v>288</v>
      </c>
      <c r="G156" s="240"/>
      <c r="H156" s="241" t="s">
        <v>23</v>
      </c>
      <c r="I156" s="243"/>
      <c r="J156" s="240"/>
      <c r="K156" s="240"/>
      <c r="L156" s="244"/>
      <c r="M156" s="245"/>
      <c r="N156" s="246"/>
      <c r="O156" s="246"/>
      <c r="P156" s="246"/>
      <c r="Q156" s="246"/>
      <c r="R156" s="246"/>
      <c r="S156" s="246"/>
      <c r="T156" s="247"/>
      <c r="AT156" s="248" t="s">
        <v>159</v>
      </c>
      <c r="AU156" s="248" t="s">
        <v>83</v>
      </c>
      <c r="AV156" s="13" t="s">
        <v>81</v>
      </c>
      <c r="AW156" s="13" t="s">
        <v>36</v>
      </c>
      <c r="AX156" s="13" t="s">
        <v>73</v>
      </c>
      <c r="AY156" s="248" t="s">
        <v>148</v>
      </c>
    </row>
    <row r="157" spans="2:65" s="11" customFormat="1" ht="13.5">
      <c r="B157" s="207"/>
      <c r="C157" s="208"/>
      <c r="D157" s="204" t="s">
        <v>159</v>
      </c>
      <c r="E157" s="209" t="s">
        <v>23</v>
      </c>
      <c r="F157" s="210" t="s">
        <v>289</v>
      </c>
      <c r="G157" s="208"/>
      <c r="H157" s="211">
        <v>34.5</v>
      </c>
      <c r="I157" s="212"/>
      <c r="J157" s="208"/>
      <c r="K157" s="208"/>
      <c r="L157" s="213"/>
      <c r="M157" s="214"/>
      <c r="N157" s="215"/>
      <c r="O157" s="215"/>
      <c r="P157" s="215"/>
      <c r="Q157" s="215"/>
      <c r="R157" s="215"/>
      <c r="S157" s="215"/>
      <c r="T157" s="216"/>
      <c r="AT157" s="217" t="s">
        <v>159</v>
      </c>
      <c r="AU157" s="217" t="s">
        <v>83</v>
      </c>
      <c r="AV157" s="11" t="s">
        <v>83</v>
      </c>
      <c r="AW157" s="11" t="s">
        <v>36</v>
      </c>
      <c r="AX157" s="11" t="s">
        <v>81</v>
      </c>
      <c r="AY157" s="217" t="s">
        <v>148</v>
      </c>
    </row>
    <row r="158" spans="2:65" s="1" customFormat="1" ht="16.5" customHeight="1">
      <c r="B158" s="41"/>
      <c r="C158" s="192" t="s">
        <v>290</v>
      </c>
      <c r="D158" s="192" t="s">
        <v>150</v>
      </c>
      <c r="E158" s="193" t="s">
        <v>291</v>
      </c>
      <c r="F158" s="194" t="s">
        <v>292</v>
      </c>
      <c r="G158" s="195" t="s">
        <v>293</v>
      </c>
      <c r="H158" s="196">
        <v>8</v>
      </c>
      <c r="I158" s="197"/>
      <c r="J158" s="198">
        <f>ROUND(I158*H158,2)</f>
        <v>0</v>
      </c>
      <c r="K158" s="194" t="s">
        <v>154</v>
      </c>
      <c r="L158" s="61"/>
      <c r="M158" s="199" t="s">
        <v>23</v>
      </c>
      <c r="N158" s="200" t="s">
        <v>44</v>
      </c>
      <c r="O158" s="42"/>
      <c r="P158" s="201">
        <f>O158*H158</f>
        <v>0</v>
      </c>
      <c r="Q158" s="201">
        <v>6.0000000000000002E-5</v>
      </c>
      <c r="R158" s="201">
        <f>Q158*H158</f>
        <v>4.8000000000000001E-4</v>
      </c>
      <c r="S158" s="201">
        <v>0</v>
      </c>
      <c r="T158" s="202">
        <f>S158*H158</f>
        <v>0</v>
      </c>
      <c r="AR158" s="24" t="s">
        <v>155</v>
      </c>
      <c r="AT158" s="24" t="s">
        <v>150</v>
      </c>
      <c r="AU158" s="24" t="s">
        <v>83</v>
      </c>
      <c r="AY158" s="24" t="s">
        <v>148</v>
      </c>
      <c r="BE158" s="203">
        <f>IF(N158="základní",J158,0)</f>
        <v>0</v>
      </c>
      <c r="BF158" s="203">
        <f>IF(N158="snížená",J158,0)</f>
        <v>0</v>
      </c>
      <c r="BG158" s="203">
        <f>IF(N158="zákl. přenesená",J158,0)</f>
        <v>0</v>
      </c>
      <c r="BH158" s="203">
        <f>IF(N158="sníž. přenesená",J158,0)</f>
        <v>0</v>
      </c>
      <c r="BI158" s="203">
        <f>IF(N158="nulová",J158,0)</f>
        <v>0</v>
      </c>
      <c r="BJ158" s="24" t="s">
        <v>81</v>
      </c>
      <c r="BK158" s="203">
        <f>ROUND(I158*H158,2)</f>
        <v>0</v>
      </c>
      <c r="BL158" s="24" t="s">
        <v>155</v>
      </c>
      <c r="BM158" s="24" t="s">
        <v>294</v>
      </c>
    </row>
    <row r="159" spans="2:65" s="1" customFormat="1" ht="162">
      <c r="B159" s="41"/>
      <c r="C159" s="63"/>
      <c r="D159" s="204" t="s">
        <v>157</v>
      </c>
      <c r="E159" s="63"/>
      <c r="F159" s="205" t="s">
        <v>295</v>
      </c>
      <c r="G159" s="63"/>
      <c r="H159" s="63"/>
      <c r="I159" s="163"/>
      <c r="J159" s="63"/>
      <c r="K159" s="63"/>
      <c r="L159" s="61"/>
      <c r="M159" s="206"/>
      <c r="N159" s="42"/>
      <c r="O159" s="42"/>
      <c r="P159" s="42"/>
      <c r="Q159" s="42"/>
      <c r="R159" s="42"/>
      <c r="S159" s="42"/>
      <c r="T159" s="78"/>
      <c r="AT159" s="24" t="s">
        <v>157</v>
      </c>
      <c r="AU159" s="24" t="s">
        <v>83</v>
      </c>
    </row>
    <row r="160" spans="2:65" s="11" customFormat="1" ht="13.5">
      <c r="B160" s="207"/>
      <c r="C160" s="208"/>
      <c r="D160" s="204" t="s">
        <v>159</v>
      </c>
      <c r="E160" s="209" t="s">
        <v>23</v>
      </c>
      <c r="F160" s="210" t="s">
        <v>296</v>
      </c>
      <c r="G160" s="208"/>
      <c r="H160" s="211">
        <v>8</v>
      </c>
      <c r="I160" s="212"/>
      <c r="J160" s="208"/>
      <c r="K160" s="208"/>
      <c r="L160" s="213"/>
      <c r="M160" s="214"/>
      <c r="N160" s="215"/>
      <c r="O160" s="215"/>
      <c r="P160" s="215"/>
      <c r="Q160" s="215"/>
      <c r="R160" s="215"/>
      <c r="S160" s="215"/>
      <c r="T160" s="216"/>
      <c r="AT160" s="217" t="s">
        <v>159</v>
      </c>
      <c r="AU160" s="217" t="s">
        <v>83</v>
      </c>
      <c r="AV160" s="11" t="s">
        <v>83</v>
      </c>
      <c r="AW160" s="11" t="s">
        <v>36</v>
      </c>
      <c r="AX160" s="11" t="s">
        <v>81</v>
      </c>
      <c r="AY160" s="217" t="s">
        <v>148</v>
      </c>
    </row>
    <row r="161" spans="2:65" s="1" customFormat="1" ht="16.5" customHeight="1">
      <c r="B161" s="41"/>
      <c r="C161" s="229" t="s">
        <v>297</v>
      </c>
      <c r="D161" s="229" t="s">
        <v>199</v>
      </c>
      <c r="E161" s="230" t="s">
        <v>298</v>
      </c>
      <c r="F161" s="231" t="s">
        <v>299</v>
      </c>
      <c r="G161" s="232" t="s">
        <v>202</v>
      </c>
      <c r="H161" s="233">
        <v>1.536</v>
      </c>
      <c r="I161" s="234"/>
      <c r="J161" s="235">
        <f>ROUND(I161*H161,2)</f>
        <v>0</v>
      </c>
      <c r="K161" s="231" t="s">
        <v>154</v>
      </c>
      <c r="L161" s="236"/>
      <c r="M161" s="237" t="s">
        <v>23</v>
      </c>
      <c r="N161" s="238" t="s">
        <v>44</v>
      </c>
      <c r="O161" s="42"/>
      <c r="P161" s="201">
        <f>O161*H161</f>
        <v>0</v>
      </c>
      <c r="Q161" s="201">
        <v>1</v>
      </c>
      <c r="R161" s="201">
        <f>Q161*H161</f>
        <v>1.536</v>
      </c>
      <c r="S161" s="201">
        <v>0</v>
      </c>
      <c r="T161" s="202">
        <f>S161*H161</f>
        <v>0</v>
      </c>
      <c r="AR161" s="24" t="s">
        <v>198</v>
      </c>
      <c r="AT161" s="24" t="s">
        <v>199</v>
      </c>
      <c r="AU161" s="24" t="s">
        <v>83</v>
      </c>
      <c r="AY161" s="24" t="s">
        <v>148</v>
      </c>
      <c r="BE161" s="203">
        <f>IF(N161="základní",J161,0)</f>
        <v>0</v>
      </c>
      <c r="BF161" s="203">
        <f>IF(N161="snížená",J161,0)</f>
        <v>0</v>
      </c>
      <c r="BG161" s="203">
        <f>IF(N161="zákl. přenesená",J161,0)</f>
        <v>0</v>
      </c>
      <c r="BH161" s="203">
        <f>IF(N161="sníž. přenesená",J161,0)</f>
        <v>0</v>
      </c>
      <c r="BI161" s="203">
        <f>IF(N161="nulová",J161,0)</f>
        <v>0</v>
      </c>
      <c r="BJ161" s="24" t="s">
        <v>81</v>
      </c>
      <c r="BK161" s="203">
        <f>ROUND(I161*H161,2)</f>
        <v>0</v>
      </c>
      <c r="BL161" s="24" t="s">
        <v>155</v>
      </c>
      <c r="BM161" s="24" t="s">
        <v>300</v>
      </c>
    </row>
    <row r="162" spans="2:65" s="11" customFormat="1" ht="13.5">
      <c r="B162" s="207"/>
      <c r="C162" s="208"/>
      <c r="D162" s="204" t="s">
        <v>159</v>
      </c>
      <c r="E162" s="209" t="s">
        <v>23</v>
      </c>
      <c r="F162" s="210" t="s">
        <v>301</v>
      </c>
      <c r="G162" s="208"/>
      <c r="H162" s="211">
        <v>1.536</v>
      </c>
      <c r="I162" s="212"/>
      <c r="J162" s="208"/>
      <c r="K162" s="208"/>
      <c r="L162" s="213"/>
      <c r="M162" s="214"/>
      <c r="N162" s="215"/>
      <c r="O162" s="215"/>
      <c r="P162" s="215"/>
      <c r="Q162" s="215"/>
      <c r="R162" s="215"/>
      <c r="S162" s="215"/>
      <c r="T162" s="216"/>
      <c r="AT162" s="217" t="s">
        <v>159</v>
      </c>
      <c r="AU162" s="217" t="s">
        <v>83</v>
      </c>
      <c r="AV162" s="11" t="s">
        <v>83</v>
      </c>
      <c r="AW162" s="11" t="s">
        <v>36</v>
      </c>
      <c r="AX162" s="11" t="s">
        <v>81</v>
      </c>
      <c r="AY162" s="217" t="s">
        <v>148</v>
      </c>
    </row>
    <row r="163" spans="2:65" s="10" customFormat="1" ht="29.85" customHeight="1">
      <c r="B163" s="176"/>
      <c r="C163" s="177"/>
      <c r="D163" s="178" t="s">
        <v>72</v>
      </c>
      <c r="E163" s="190" t="s">
        <v>168</v>
      </c>
      <c r="F163" s="190" t="s">
        <v>302</v>
      </c>
      <c r="G163" s="177"/>
      <c r="H163" s="177"/>
      <c r="I163" s="180"/>
      <c r="J163" s="191">
        <f>BK163</f>
        <v>0</v>
      </c>
      <c r="K163" s="177"/>
      <c r="L163" s="182"/>
      <c r="M163" s="183"/>
      <c r="N163" s="184"/>
      <c r="O163" s="184"/>
      <c r="P163" s="185">
        <f>SUM(P164:P208)</f>
        <v>0</v>
      </c>
      <c r="Q163" s="184"/>
      <c r="R163" s="185">
        <f>SUM(R164:R208)</f>
        <v>0.77334774999999989</v>
      </c>
      <c r="S163" s="184"/>
      <c r="T163" s="186">
        <f>SUM(T164:T208)</f>
        <v>0</v>
      </c>
      <c r="AR163" s="187" t="s">
        <v>81</v>
      </c>
      <c r="AT163" s="188" t="s">
        <v>72</v>
      </c>
      <c r="AU163" s="188" t="s">
        <v>81</v>
      </c>
      <c r="AY163" s="187" t="s">
        <v>148</v>
      </c>
      <c r="BK163" s="189">
        <f>SUM(BK164:BK208)</f>
        <v>0</v>
      </c>
    </row>
    <row r="164" spans="2:65" s="1" customFormat="1" ht="16.5" customHeight="1">
      <c r="B164" s="41"/>
      <c r="C164" s="192" t="s">
        <v>303</v>
      </c>
      <c r="D164" s="192" t="s">
        <v>150</v>
      </c>
      <c r="E164" s="193" t="s">
        <v>304</v>
      </c>
      <c r="F164" s="194" t="s">
        <v>305</v>
      </c>
      <c r="G164" s="195" t="s">
        <v>176</v>
      </c>
      <c r="H164" s="196">
        <v>0.75700000000000001</v>
      </c>
      <c r="I164" s="197"/>
      <c r="J164" s="198">
        <f>ROUND(I164*H164,2)</f>
        <v>0</v>
      </c>
      <c r="K164" s="194" t="s">
        <v>154</v>
      </c>
      <c r="L164" s="61"/>
      <c r="M164" s="199" t="s">
        <v>23</v>
      </c>
      <c r="N164" s="200" t="s">
        <v>44</v>
      </c>
      <c r="O164" s="42"/>
      <c r="P164" s="201">
        <f>O164*H164</f>
        <v>0</v>
      </c>
      <c r="Q164" s="201">
        <v>0</v>
      </c>
      <c r="R164" s="201">
        <f>Q164*H164</f>
        <v>0</v>
      </c>
      <c r="S164" s="201">
        <v>0</v>
      </c>
      <c r="T164" s="202">
        <f>S164*H164</f>
        <v>0</v>
      </c>
      <c r="AR164" s="24" t="s">
        <v>155</v>
      </c>
      <c r="AT164" s="24" t="s">
        <v>150</v>
      </c>
      <c r="AU164" s="24" t="s">
        <v>83</v>
      </c>
      <c r="AY164" s="24" t="s">
        <v>148</v>
      </c>
      <c r="BE164" s="203">
        <f>IF(N164="základní",J164,0)</f>
        <v>0</v>
      </c>
      <c r="BF164" s="203">
        <f>IF(N164="snížená",J164,0)</f>
        <v>0</v>
      </c>
      <c r="BG164" s="203">
        <f>IF(N164="zákl. přenesená",J164,0)</f>
        <v>0</v>
      </c>
      <c r="BH164" s="203">
        <f>IF(N164="sníž. přenesená",J164,0)</f>
        <v>0</v>
      </c>
      <c r="BI164" s="203">
        <f>IF(N164="nulová",J164,0)</f>
        <v>0</v>
      </c>
      <c r="BJ164" s="24" t="s">
        <v>81</v>
      </c>
      <c r="BK164" s="203">
        <f>ROUND(I164*H164,2)</f>
        <v>0</v>
      </c>
      <c r="BL164" s="24" t="s">
        <v>155</v>
      </c>
      <c r="BM164" s="24" t="s">
        <v>306</v>
      </c>
    </row>
    <row r="165" spans="2:65" s="1" customFormat="1" ht="54">
      <c r="B165" s="41"/>
      <c r="C165" s="63"/>
      <c r="D165" s="204" t="s">
        <v>157</v>
      </c>
      <c r="E165" s="63"/>
      <c r="F165" s="205" t="s">
        <v>307</v>
      </c>
      <c r="G165" s="63"/>
      <c r="H165" s="63"/>
      <c r="I165" s="163"/>
      <c r="J165" s="63"/>
      <c r="K165" s="63"/>
      <c r="L165" s="61"/>
      <c r="M165" s="206"/>
      <c r="N165" s="42"/>
      <c r="O165" s="42"/>
      <c r="P165" s="42"/>
      <c r="Q165" s="42"/>
      <c r="R165" s="42"/>
      <c r="S165" s="42"/>
      <c r="T165" s="78"/>
      <c r="AT165" s="24" t="s">
        <v>157</v>
      </c>
      <c r="AU165" s="24" t="s">
        <v>83</v>
      </c>
    </row>
    <row r="166" spans="2:65" s="11" customFormat="1" ht="13.5">
      <c r="B166" s="207"/>
      <c r="C166" s="208"/>
      <c r="D166" s="204" t="s">
        <v>159</v>
      </c>
      <c r="E166" s="209" t="s">
        <v>23</v>
      </c>
      <c r="F166" s="210" t="s">
        <v>308</v>
      </c>
      <c r="G166" s="208"/>
      <c r="H166" s="211">
        <v>0.75700000000000001</v>
      </c>
      <c r="I166" s="212"/>
      <c r="J166" s="208"/>
      <c r="K166" s="208"/>
      <c r="L166" s="213"/>
      <c r="M166" s="214"/>
      <c r="N166" s="215"/>
      <c r="O166" s="215"/>
      <c r="P166" s="215"/>
      <c r="Q166" s="215"/>
      <c r="R166" s="215"/>
      <c r="S166" s="215"/>
      <c r="T166" s="216"/>
      <c r="AT166" s="217" t="s">
        <v>159</v>
      </c>
      <c r="AU166" s="217" t="s">
        <v>83</v>
      </c>
      <c r="AV166" s="11" t="s">
        <v>83</v>
      </c>
      <c r="AW166" s="11" t="s">
        <v>36</v>
      </c>
      <c r="AX166" s="11" t="s">
        <v>81</v>
      </c>
      <c r="AY166" s="217" t="s">
        <v>148</v>
      </c>
    </row>
    <row r="167" spans="2:65" s="1" customFormat="1" ht="25.5" customHeight="1">
      <c r="B167" s="41"/>
      <c r="C167" s="192" t="s">
        <v>309</v>
      </c>
      <c r="D167" s="192" t="s">
        <v>150</v>
      </c>
      <c r="E167" s="193" t="s">
        <v>310</v>
      </c>
      <c r="F167" s="194" t="s">
        <v>311</v>
      </c>
      <c r="G167" s="195" t="s">
        <v>153</v>
      </c>
      <c r="H167" s="196">
        <v>4.742</v>
      </c>
      <c r="I167" s="197"/>
      <c r="J167" s="198">
        <f>ROUND(I167*H167,2)</f>
        <v>0</v>
      </c>
      <c r="K167" s="194" t="s">
        <v>154</v>
      </c>
      <c r="L167" s="61"/>
      <c r="M167" s="199" t="s">
        <v>23</v>
      </c>
      <c r="N167" s="200" t="s">
        <v>44</v>
      </c>
      <c r="O167" s="42"/>
      <c r="P167" s="201">
        <f>O167*H167</f>
        <v>0</v>
      </c>
      <c r="Q167" s="201">
        <v>2.5190000000000001E-2</v>
      </c>
      <c r="R167" s="201">
        <f>Q167*H167</f>
        <v>0.11945098</v>
      </c>
      <c r="S167" s="201">
        <v>0</v>
      </c>
      <c r="T167" s="202">
        <f>S167*H167</f>
        <v>0</v>
      </c>
      <c r="AR167" s="24" t="s">
        <v>155</v>
      </c>
      <c r="AT167" s="24" t="s">
        <v>150</v>
      </c>
      <c r="AU167" s="24" t="s">
        <v>83</v>
      </c>
      <c r="AY167" s="24" t="s">
        <v>148</v>
      </c>
      <c r="BE167" s="203">
        <f>IF(N167="základní",J167,0)</f>
        <v>0</v>
      </c>
      <c r="BF167" s="203">
        <f>IF(N167="snížená",J167,0)</f>
        <v>0</v>
      </c>
      <c r="BG167" s="203">
        <f>IF(N167="zákl. přenesená",J167,0)</f>
        <v>0</v>
      </c>
      <c r="BH167" s="203">
        <f>IF(N167="sníž. přenesená",J167,0)</f>
        <v>0</v>
      </c>
      <c r="BI167" s="203">
        <f>IF(N167="nulová",J167,0)</f>
        <v>0</v>
      </c>
      <c r="BJ167" s="24" t="s">
        <v>81</v>
      </c>
      <c r="BK167" s="203">
        <f>ROUND(I167*H167,2)</f>
        <v>0</v>
      </c>
      <c r="BL167" s="24" t="s">
        <v>155</v>
      </c>
      <c r="BM167" s="24" t="s">
        <v>312</v>
      </c>
    </row>
    <row r="168" spans="2:65" s="1" customFormat="1" ht="40.5">
      <c r="B168" s="41"/>
      <c r="C168" s="63"/>
      <c r="D168" s="204" t="s">
        <v>157</v>
      </c>
      <c r="E168" s="63"/>
      <c r="F168" s="205" t="s">
        <v>313</v>
      </c>
      <c r="G168" s="63"/>
      <c r="H168" s="63"/>
      <c r="I168" s="163"/>
      <c r="J168" s="63"/>
      <c r="K168" s="63"/>
      <c r="L168" s="61"/>
      <c r="M168" s="206"/>
      <c r="N168" s="42"/>
      <c r="O168" s="42"/>
      <c r="P168" s="42"/>
      <c r="Q168" s="42"/>
      <c r="R168" s="42"/>
      <c r="S168" s="42"/>
      <c r="T168" s="78"/>
      <c r="AT168" s="24" t="s">
        <v>157</v>
      </c>
      <c r="AU168" s="24" t="s">
        <v>83</v>
      </c>
    </row>
    <row r="169" spans="2:65" s="11" customFormat="1" ht="13.5">
      <c r="B169" s="207"/>
      <c r="C169" s="208"/>
      <c r="D169" s="204" t="s">
        <v>159</v>
      </c>
      <c r="E169" s="209" t="s">
        <v>23</v>
      </c>
      <c r="F169" s="210" t="s">
        <v>314</v>
      </c>
      <c r="G169" s="208"/>
      <c r="H169" s="211">
        <v>4.742</v>
      </c>
      <c r="I169" s="212"/>
      <c r="J169" s="208"/>
      <c r="K169" s="208"/>
      <c r="L169" s="213"/>
      <c r="M169" s="214"/>
      <c r="N169" s="215"/>
      <c r="O169" s="215"/>
      <c r="P169" s="215"/>
      <c r="Q169" s="215"/>
      <c r="R169" s="215"/>
      <c r="S169" s="215"/>
      <c r="T169" s="216"/>
      <c r="AT169" s="217" t="s">
        <v>159</v>
      </c>
      <c r="AU169" s="217" t="s">
        <v>83</v>
      </c>
      <c r="AV169" s="11" t="s">
        <v>83</v>
      </c>
      <c r="AW169" s="11" t="s">
        <v>36</v>
      </c>
      <c r="AX169" s="11" t="s">
        <v>81</v>
      </c>
      <c r="AY169" s="217" t="s">
        <v>148</v>
      </c>
    </row>
    <row r="170" spans="2:65" s="1" customFormat="1" ht="25.5" customHeight="1">
      <c r="B170" s="41"/>
      <c r="C170" s="192" t="s">
        <v>315</v>
      </c>
      <c r="D170" s="192" t="s">
        <v>150</v>
      </c>
      <c r="E170" s="193" t="s">
        <v>316</v>
      </c>
      <c r="F170" s="194" t="s">
        <v>317</v>
      </c>
      <c r="G170" s="195" t="s">
        <v>153</v>
      </c>
      <c r="H170" s="196">
        <v>4.742</v>
      </c>
      <c r="I170" s="197"/>
      <c r="J170" s="198">
        <f>ROUND(I170*H170,2)</f>
        <v>0</v>
      </c>
      <c r="K170" s="194" t="s">
        <v>154</v>
      </c>
      <c r="L170" s="61"/>
      <c r="M170" s="199" t="s">
        <v>23</v>
      </c>
      <c r="N170" s="200" t="s">
        <v>44</v>
      </c>
      <c r="O170" s="42"/>
      <c r="P170" s="201">
        <f>O170*H170</f>
        <v>0</v>
      </c>
      <c r="Q170" s="201">
        <v>0</v>
      </c>
      <c r="R170" s="201">
        <f>Q170*H170</f>
        <v>0</v>
      </c>
      <c r="S170" s="201">
        <v>0</v>
      </c>
      <c r="T170" s="202">
        <f>S170*H170</f>
        <v>0</v>
      </c>
      <c r="AR170" s="24" t="s">
        <v>155</v>
      </c>
      <c r="AT170" s="24" t="s">
        <v>150</v>
      </c>
      <c r="AU170" s="24" t="s">
        <v>83</v>
      </c>
      <c r="AY170" s="24" t="s">
        <v>148</v>
      </c>
      <c r="BE170" s="203">
        <f>IF(N170="základní",J170,0)</f>
        <v>0</v>
      </c>
      <c r="BF170" s="203">
        <f>IF(N170="snížená",J170,0)</f>
        <v>0</v>
      </c>
      <c r="BG170" s="203">
        <f>IF(N170="zákl. přenesená",J170,0)</f>
        <v>0</v>
      </c>
      <c r="BH170" s="203">
        <f>IF(N170="sníž. přenesená",J170,0)</f>
        <v>0</v>
      </c>
      <c r="BI170" s="203">
        <f>IF(N170="nulová",J170,0)</f>
        <v>0</v>
      </c>
      <c r="BJ170" s="24" t="s">
        <v>81</v>
      </c>
      <c r="BK170" s="203">
        <f>ROUND(I170*H170,2)</f>
        <v>0</v>
      </c>
      <c r="BL170" s="24" t="s">
        <v>155</v>
      </c>
      <c r="BM170" s="24" t="s">
        <v>318</v>
      </c>
    </row>
    <row r="171" spans="2:65" s="1" customFormat="1" ht="40.5">
      <c r="B171" s="41"/>
      <c r="C171" s="63"/>
      <c r="D171" s="204" t="s">
        <v>157</v>
      </c>
      <c r="E171" s="63"/>
      <c r="F171" s="205" t="s">
        <v>313</v>
      </c>
      <c r="G171" s="63"/>
      <c r="H171" s="63"/>
      <c r="I171" s="163"/>
      <c r="J171" s="63"/>
      <c r="K171" s="63"/>
      <c r="L171" s="61"/>
      <c r="M171" s="206"/>
      <c r="N171" s="42"/>
      <c r="O171" s="42"/>
      <c r="P171" s="42"/>
      <c r="Q171" s="42"/>
      <c r="R171" s="42"/>
      <c r="S171" s="42"/>
      <c r="T171" s="78"/>
      <c r="AT171" s="24" t="s">
        <v>157</v>
      </c>
      <c r="AU171" s="24" t="s">
        <v>83</v>
      </c>
    </row>
    <row r="172" spans="2:65" s="1" customFormat="1" ht="16.5" customHeight="1">
      <c r="B172" s="41"/>
      <c r="C172" s="192" t="s">
        <v>319</v>
      </c>
      <c r="D172" s="192" t="s">
        <v>150</v>
      </c>
      <c r="E172" s="193" t="s">
        <v>320</v>
      </c>
      <c r="F172" s="194" t="s">
        <v>321</v>
      </c>
      <c r="G172" s="195" t="s">
        <v>202</v>
      </c>
      <c r="H172" s="196">
        <v>9.6000000000000002E-2</v>
      </c>
      <c r="I172" s="197"/>
      <c r="J172" s="198">
        <f>ROUND(I172*H172,2)</f>
        <v>0</v>
      </c>
      <c r="K172" s="194" t="s">
        <v>154</v>
      </c>
      <c r="L172" s="61"/>
      <c r="M172" s="199" t="s">
        <v>23</v>
      </c>
      <c r="N172" s="200" t="s">
        <v>44</v>
      </c>
      <c r="O172" s="42"/>
      <c r="P172" s="201">
        <f>O172*H172</f>
        <v>0</v>
      </c>
      <c r="Q172" s="201">
        <v>1.04711</v>
      </c>
      <c r="R172" s="201">
        <f>Q172*H172</f>
        <v>0.10052256</v>
      </c>
      <c r="S172" s="201">
        <v>0</v>
      </c>
      <c r="T172" s="202">
        <f>S172*H172</f>
        <v>0</v>
      </c>
      <c r="AR172" s="24" t="s">
        <v>155</v>
      </c>
      <c r="AT172" s="24" t="s">
        <v>150</v>
      </c>
      <c r="AU172" s="24" t="s">
        <v>83</v>
      </c>
      <c r="AY172" s="24" t="s">
        <v>148</v>
      </c>
      <c r="BE172" s="203">
        <f>IF(N172="základní",J172,0)</f>
        <v>0</v>
      </c>
      <c r="BF172" s="203">
        <f>IF(N172="snížená",J172,0)</f>
        <v>0</v>
      </c>
      <c r="BG172" s="203">
        <f>IF(N172="zákl. přenesená",J172,0)</f>
        <v>0</v>
      </c>
      <c r="BH172" s="203">
        <f>IF(N172="sníž. přenesená",J172,0)</f>
        <v>0</v>
      </c>
      <c r="BI172" s="203">
        <f>IF(N172="nulová",J172,0)</f>
        <v>0</v>
      </c>
      <c r="BJ172" s="24" t="s">
        <v>81</v>
      </c>
      <c r="BK172" s="203">
        <f>ROUND(I172*H172,2)</f>
        <v>0</v>
      </c>
      <c r="BL172" s="24" t="s">
        <v>155</v>
      </c>
      <c r="BM172" s="24" t="s">
        <v>322</v>
      </c>
    </row>
    <row r="173" spans="2:65" s="13" customFormat="1" ht="13.5">
      <c r="B173" s="239"/>
      <c r="C173" s="240"/>
      <c r="D173" s="204" t="s">
        <v>159</v>
      </c>
      <c r="E173" s="241" t="s">
        <v>23</v>
      </c>
      <c r="F173" s="242" t="s">
        <v>323</v>
      </c>
      <c r="G173" s="240"/>
      <c r="H173" s="241" t="s">
        <v>23</v>
      </c>
      <c r="I173" s="243"/>
      <c r="J173" s="240"/>
      <c r="K173" s="240"/>
      <c r="L173" s="244"/>
      <c r="M173" s="245"/>
      <c r="N173" s="246"/>
      <c r="O173" s="246"/>
      <c r="P173" s="246"/>
      <c r="Q173" s="246"/>
      <c r="R173" s="246"/>
      <c r="S173" s="246"/>
      <c r="T173" s="247"/>
      <c r="AT173" s="248" t="s">
        <v>159</v>
      </c>
      <c r="AU173" s="248" t="s">
        <v>83</v>
      </c>
      <c r="AV173" s="13" t="s">
        <v>81</v>
      </c>
      <c r="AW173" s="13" t="s">
        <v>36</v>
      </c>
      <c r="AX173" s="13" t="s">
        <v>73</v>
      </c>
      <c r="AY173" s="248" t="s">
        <v>148</v>
      </c>
    </row>
    <row r="174" spans="2:65" s="11" customFormat="1" ht="13.5">
      <c r="B174" s="207"/>
      <c r="C174" s="208"/>
      <c r="D174" s="204" t="s">
        <v>159</v>
      </c>
      <c r="E174" s="209" t="s">
        <v>23</v>
      </c>
      <c r="F174" s="210" t="s">
        <v>324</v>
      </c>
      <c r="G174" s="208"/>
      <c r="H174" s="211">
        <v>2.3E-2</v>
      </c>
      <c r="I174" s="212"/>
      <c r="J174" s="208"/>
      <c r="K174" s="208"/>
      <c r="L174" s="213"/>
      <c r="M174" s="214"/>
      <c r="N174" s="215"/>
      <c r="O174" s="215"/>
      <c r="P174" s="215"/>
      <c r="Q174" s="215"/>
      <c r="R174" s="215"/>
      <c r="S174" s="215"/>
      <c r="T174" s="216"/>
      <c r="AT174" s="217" t="s">
        <v>159</v>
      </c>
      <c r="AU174" s="217" t="s">
        <v>83</v>
      </c>
      <c r="AV174" s="11" t="s">
        <v>83</v>
      </c>
      <c r="AW174" s="11" t="s">
        <v>36</v>
      </c>
      <c r="AX174" s="11" t="s">
        <v>73</v>
      </c>
      <c r="AY174" s="217" t="s">
        <v>148</v>
      </c>
    </row>
    <row r="175" spans="2:65" s="11" customFormat="1" ht="13.5">
      <c r="B175" s="207"/>
      <c r="C175" s="208"/>
      <c r="D175" s="204" t="s">
        <v>159</v>
      </c>
      <c r="E175" s="209" t="s">
        <v>23</v>
      </c>
      <c r="F175" s="210" t="s">
        <v>325</v>
      </c>
      <c r="G175" s="208"/>
      <c r="H175" s="211">
        <v>7.2999999999999995E-2</v>
      </c>
      <c r="I175" s="212"/>
      <c r="J175" s="208"/>
      <c r="K175" s="208"/>
      <c r="L175" s="213"/>
      <c r="M175" s="214"/>
      <c r="N175" s="215"/>
      <c r="O175" s="215"/>
      <c r="P175" s="215"/>
      <c r="Q175" s="215"/>
      <c r="R175" s="215"/>
      <c r="S175" s="215"/>
      <c r="T175" s="216"/>
      <c r="AT175" s="217" t="s">
        <v>159</v>
      </c>
      <c r="AU175" s="217" t="s">
        <v>83</v>
      </c>
      <c r="AV175" s="11" t="s">
        <v>83</v>
      </c>
      <c r="AW175" s="11" t="s">
        <v>36</v>
      </c>
      <c r="AX175" s="11" t="s">
        <v>73</v>
      </c>
      <c r="AY175" s="217" t="s">
        <v>148</v>
      </c>
    </row>
    <row r="176" spans="2:65" s="12" customFormat="1" ht="13.5">
      <c r="B176" s="218"/>
      <c r="C176" s="219"/>
      <c r="D176" s="204" t="s">
        <v>159</v>
      </c>
      <c r="E176" s="220" t="s">
        <v>23</v>
      </c>
      <c r="F176" s="221" t="s">
        <v>162</v>
      </c>
      <c r="G176" s="219"/>
      <c r="H176" s="222">
        <v>9.6000000000000002E-2</v>
      </c>
      <c r="I176" s="223"/>
      <c r="J176" s="219"/>
      <c r="K176" s="219"/>
      <c r="L176" s="224"/>
      <c r="M176" s="225"/>
      <c r="N176" s="226"/>
      <c r="O176" s="226"/>
      <c r="P176" s="226"/>
      <c r="Q176" s="226"/>
      <c r="R176" s="226"/>
      <c r="S176" s="226"/>
      <c r="T176" s="227"/>
      <c r="AT176" s="228" t="s">
        <v>159</v>
      </c>
      <c r="AU176" s="228" t="s">
        <v>83</v>
      </c>
      <c r="AV176" s="12" t="s">
        <v>155</v>
      </c>
      <c r="AW176" s="12" t="s">
        <v>36</v>
      </c>
      <c r="AX176" s="12" t="s">
        <v>81</v>
      </c>
      <c r="AY176" s="228" t="s">
        <v>148</v>
      </c>
    </row>
    <row r="177" spans="2:65" s="1" customFormat="1" ht="25.5" customHeight="1">
      <c r="B177" s="41"/>
      <c r="C177" s="192" t="s">
        <v>326</v>
      </c>
      <c r="D177" s="192" t="s">
        <v>150</v>
      </c>
      <c r="E177" s="193" t="s">
        <v>327</v>
      </c>
      <c r="F177" s="194" t="s">
        <v>328</v>
      </c>
      <c r="G177" s="195" t="s">
        <v>176</v>
      </c>
      <c r="H177" s="196">
        <v>9.5920000000000005</v>
      </c>
      <c r="I177" s="197"/>
      <c r="J177" s="198">
        <f>ROUND(I177*H177,2)</f>
        <v>0</v>
      </c>
      <c r="K177" s="194" t="s">
        <v>23</v>
      </c>
      <c r="L177" s="61"/>
      <c r="M177" s="199" t="s">
        <v>23</v>
      </c>
      <c r="N177" s="200" t="s">
        <v>44</v>
      </c>
      <c r="O177" s="42"/>
      <c r="P177" s="201">
        <f>O177*H177</f>
        <v>0</v>
      </c>
      <c r="Q177" s="201">
        <v>0</v>
      </c>
      <c r="R177" s="201">
        <f>Q177*H177</f>
        <v>0</v>
      </c>
      <c r="S177" s="201">
        <v>0</v>
      </c>
      <c r="T177" s="202">
        <f>S177*H177</f>
        <v>0</v>
      </c>
      <c r="AR177" s="24" t="s">
        <v>155</v>
      </c>
      <c r="AT177" s="24" t="s">
        <v>150</v>
      </c>
      <c r="AU177" s="24" t="s">
        <v>83</v>
      </c>
      <c r="AY177" s="24" t="s">
        <v>148</v>
      </c>
      <c r="BE177" s="203">
        <f>IF(N177="základní",J177,0)</f>
        <v>0</v>
      </c>
      <c r="BF177" s="203">
        <f>IF(N177="snížená",J177,0)</f>
        <v>0</v>
      </c>
      <c r="BG177" s="203">
        <f>IF(N177="zákl. přenesená",J177,0)</f>
        <v>0</v>
      </c>
      <c r="BH177" s="203">
        <f>IF(N177="sníž. přenesená",J177,0)</f>
        <v>0</v>
      </c>
      <c r="BI177" s="203">
        <f>IF(N177="nulová",J177,0)</f>
        <v>0</v>
      </c>
      <c r="BJ177" s="24" t="s">
        <v>81</v>
      </c>
      <c r="BK177" s="203">
        <f>ROUND(I177*H177,2)</f>
        <v>0</v>
      </c>
      <c r="BL177" s="24" t="s">
        <v>155</v>
      </c>
      <c r="BM177" s="24" t="s">
        <v>329</v>
      </c>
    </row>
    <row r="178" spans="2:65" s="1" customFormat="1" ht="27">
      <c r="B178" s="41"/>
      <c r="C178" s="63"/>
      <c r="D178" s="204" t="s">
        <v>157</v>
      </c>
      <c r="E178" s="63"/>
      <c r="F178" s="205" t="s">
        <v>330</v>
      </c>
      <c r="G178" s="63"/>
      <c r="H178" s="63"/>
      <c r="I178" s="163"/>
      <c r="J178" s="63"/>
      <c r="K178" s="63"/>
      <c r="L178" s="61"/>
      <c r="M178" s="206"/>
      <c r="N178" s="42"/>
      <c r="O178" s="42"/>
      <c r="P178" s="42"/>
      <c r="Q178" s="42"/>
      <c r="R178" s="42"/>
      <c r="S178" s="42"/>
      <c r="T178" s="78"/>
      <c r="AT178" s="24" t="s">
        <v>157</v>
      </c>
      <c r="AU178" s="24" t="s">
        <v>83</v>
      </c>
    </row>
    <row r="179" spans="2:65" s="11" customFormat="1" ht="13.5">
      <c r="B179" s="207"/>
      <c r="C179" s="208"/>
      <c r="D179" s="204" t="s">
        <v>159</v>
      </c>
      <c r="E179" s="209" t="s">
        <v>23</v>
      </c>
      <c r="F179" s="210" t="s">
        <v>331</v>
      </c>
      <c r="G179" s="208"/>
      <c r="H179" s="211">
        <v>6.11</v>
      </c>
      <c r="I179" s="212"/>
      <c r="J179" s="208"/>
      <c r="K179" s="208"/>
      <c r="L179" s="213"/>
      <c r="M179" s="214"/>
      <c r="N179" s="215"/>
      <c r="O179" s="215"/>
      <c r="P179" s="215"/>
      <c r="Q179" s="215"/>
      <c r="R179" s="215"/>
      <c r="S179" s="215"/>
      <c r="T179" s="216"/>
      <c r="AT179" s="217" t="s">
        <v>159</v>
      </c>
      <c r="AU179" s="217" t="s">
        <v>83</v>
      </c>
      <c r="AV179" s="11" t="s">
        <v>83</v>
      </c>
      <c r="AW179" s="11" t="s">
        <v>36</v>
      </c>
      <c r="AX179" s="11" t="s">
        <v>73</v>
      </c>
      <c r="AY179" s="217" t="s">
        <v>148</v>
      </c>
    </row>
    <row r="180" spans="2:65" s="11" customFormat="1" ht="13.5">
      <c r="B180" s="207"/>
      <c r="C180" s="208"/>
      <c r="D180" s="204" t="s">
        <v>159</v>
      </c>
      <c r="E180" s="209" t="s">
        <v>23</v>
      </c>
      <c r="F180" s="210" t="s">
        <v>332</v>
      </c>
      <c r="G180" s="208"/>
      <c r="H180" s="211">
        <v>3.4820000000000002</v>
      </c>
      <c r="I180" s="212"/>
      <c r="J180" s="208"/>
      <c r="K180" s="208"/>
      <c r="L180" s="213"/>
      <c r="M180" s="214"/>
      <c r="N180" s="215"/>
      <c r="O180" s="215"/>
      <c r="P180" s="215"/>
      <c r="Q180" s="215"/>
      <c r="R180" s="215"/>
      <c r="S180" s="215"/>
      <c r="T180" s="216"/>
      <c r="AT180" s="217" t="s">
        <v>159</v>
      </c>
      <c r="AU180" s="217" t="s">
        <v>83</v>
      </c>
      <c r="AV180" s="11" t="s">
        <v>83</v>
      </c>
      <c r="AW180" s="11" t="s">
        <v>36</v>
      </c>
      <c r="AX180" s="11" t="s">
        <v>73</v>
      </c>
      <c r="AY180" s="217" t="s">
        <v>148</v>
      </c>
    </row>
    <row r="181" spans="2:65" s="12" customFormat="1" ht="13.5">
      <c r="B181" s="218"/>
      <c r="C181" s="219"/>
      <c r="D181" s="204" t="s">
        <v>159</v>
      </c>
      <c r="E181" s="220" t="s">
        <v>23</v>
      </c>
      <c r="F181" s="221" t="s">
        <v>162</v>
      </c>
      <c r="G181" s="219"/>
      <c r="H181" s="222">
        <v>9.5920000000000005</v>
      </c>
      <c r="I181" s="223"/>
      <c r="J181" s="219"/>
      <c r="K181" s="219"/>
      <c r="L181" s="224"/>
      <c r="M181" s="225"/>
      <c r="N181" s="226"/>
      <c r="O181" s="226"/>
      <c r="P181" s="226"/>
      <c r="Q181" s="226"/>
      <c r="R181" s="226"/>
      <c r="S181" s="226"/>
      <c r="T181" s="227"/>
      <c r="AT181" s="228" t="s">
        <v>159</v>
      </c>
      <c r="AU181" s="228" t="s">
        <v>83</v>
      </c>
      <c r="AV181" s="12" t="s">
        <v>155</v>
      </c>
      <c r="AW181" s="12" t="s">
        <v>36</v>
      </c>
      <c r="AX181" s="12" t="s">
        <v>81</v>
      </c>
      <c r="AY181" s="228" t="s">
        <v>148</v>
      </c>
    </row>
    <row r="182" spans="2:65" s="1" customFormat="1" ht="16.5" customHeight="1">
      <c r="B182" s="41"/>
      <c r="C182" s="192" t="s">
        <v>333</v>
      </c>
      <c r="D182" s="192" t="s">
        <v>150</v>
      </c>
      <c r="E182" s="193" t="s">
        <v>334</v>
      </c>
      <c r="F182" s="194" t="s">
        <v>335</v>
      </c>
      <c r="G182" s="195" t="s">
        <v>153</v>
      </c>
      <c r="H182" s="196">
        <v>17.940999999999999</v>
      </c>
      <c r="I182" s="197"/>
      <c r="J182" s="198">
        <f>ROUND(I182*H182,2)</f>
        <v>0</v>
      </c>
      <c r="K182" s="194" t="s">
        <v>154</v>
      </c>
      <c r="L182" s="61"/>
      <c r="M182" s="199" t="s">
        <v>23</v>
      </c>
      <c r="N182" s="200" t="s">
        <v>44</v>
      </c>
      <c r="O182" s="42"/>
      <c r="P182" s="201">
        <f>O182*H182</f>
        <v>0</v>
      </c>
      <c r="Q182" s="201">
        <v>2.5100000000000001E-3</v>
      </c>
      <c r="R182" s="201">
        <f>Q182*H182</f>
        <v>4.5031910000000001E-2</v>
      </c>
      <c r="S182" s="201">
        <v>0</v>
      </c>
      <c r="T182" s="202">
        <f>S182*H182</f>
        <v>0</v>
      </c>
      <c r="AR182" s="24" t="s">
        <v>155</v>
      </c>
      <c r="AT182" s="24" t="s">
        <v>150</v>
      </c>
      <c r="AU182" s="24" t="s">
        <v>83</v>
      </c>
      <c r="AY182" s="24" t="s">
        <v>148</v>
      </c>
      <c r="BE182" s="203">
        <f>IF(N182="základní",J182,0)</f>
        <v>0</v>
      </c>
      <c r="BF182" s="203">
        <f>IF(N182="snížená",J182,0)</f>
        <v>0</v>
      </c>
      <c r="BG182" s="203">
        <f>IF(N182="zákl. přenesená",J182,0)</f>
        <v>0</v>
      </c>
      <c r="BH182" s="203">
        <f>IF(N182="sníž. přenesená",J182,0)</f>
        <v>0</v>
      </c>
      <c r="BI182" s="203">
        <f>IF(N182="nulová",J182,0)</f>
        <v>0</v>
      </c>
      <c r="BJ182" s="24" t="s">
        <v>81</v>
      </c>
      <c r="BK182" s="203">
        <f>ROUND(I182*H182,2)</f>
        <v>0</v>
      </c>
      <c r="BL182" s="24" t="s">
        <v>155</v>
      </c>
      <c r="BM182" s="24" t="s">
        <v>336</v>
      </c>
    </row>
    <row r="183" spans="2:65" s="1" customFormat="1" ht="40.5">
      <c r="B183" s="41"/>
      <c r="C183" s="63"/>
      <c r="D183" s="204" t="s">
        <v>157</v>
      </c>
      <c r="E183" s="63"/>
      <c r="F183" s="205" t="s">
        <v>337</v>
      </c>
      <c r="G183" s="63"/>
      <c r="H183" s="63"/>
      <c r="I183" s="163"/>
      <c r="J183" s="63"/>
      <c r="K183" s="63"/>
      <c r="L183" s="61"/>
      <c r="M183" s="206"/>
      <c r="N183" s="42"/>
      <c r="O183" s="42"/>
      <c r="P183" s="42"/>
      <c r="Q183" s="42"/>
      <c r="R183" s="42"/>
      <c r="S183" s="42"/>
      <c r="T183" s="78"/>
      <c r="AT183" s="24" t="s">
        <v>157</v>
      </c>
      <c r="AU183" s="24" t="s">
        <v>83</v>
      </c>
    </row>
    <row r="184" spans="2:65" s="11" customFormat="1" ht="13.5">
      <c r="B184" s="207"/>
      <c r="C184" s="208"/>
      <c r="D184" s="204" t="s">
        <v>159</v>
      </c>
      <c r="E184" s="209" t="s">
        <v>23</v>
      </c>
      <c r="F184" s="210" t="s">
        <v>338</v>
      </c>
      <c r="G184" s="208"/>
      <c r="H184" s="211">
        <v>3.7850000000000001</v>
      </c>
      <c r="I184" s="212"/>
      <c r="J184" s="208"/>
      <c r="K184" s="208"/>
      <c r="L184" s="213"/>
      <c r="M184" s="214"/>
      <c r="N184" s="215"/>
      <c r="O184" s="215"/>
      <c r="P184" s="215"/>
      <c r="Q184" s="215"/>
      <c r="R184" s="215"/>
      <c r="S184" s="215"/>
      <c r="T184" s="216"/>
      <c r="AT184" s="217" t="s">
        <v>159</v>
      </c>
      <c r="AU184" s="217" t="s">
        <v>83</v>
      </c>
      <c r="AV184" s="11" t="s">
        <v>83</v>
      </c>
      <c r="AW184" s="11" t="s">
        <v>36</v>
      </c>
      <c r="AX184" s="11" t="s">
        <v>73</v>
      </c>
      <c r="AY184" s="217" t="s">
        <v>148</v>
      </c>
    </row>
    <row r="185" spans="2:65" s="11" customFormat="1" ht="13.5">
      <c r="B185" s="207"/>
      <c r="C185" s="208"/>
      <c r="D185" s="204" t="s">
        <v>159</v>
      </c>
      <c r="E185" s="209" t="s">
        <v>23</v>
      </c>
      <c r="F185" s="210" t="s">
        <v>339</v>
      </c>
      <c r="G185" s="208"/>
      <c r="H185" s="211">
        <v>14.156000000000001</v>
      </c>
      <c r="I185" s="212"/>
      <c r="J185" s="208"/>
      <c r="K185" s="208"/>
      <c r="L185" s="213"/>
      <c r="M185" s="214"/>
      <c r="N185" s="215"/>
      <c r="O185" s="215"/>
      <c r="P185" s="215"/>
      <c r="Q185" s="215"/>
      <c r="R185" s="215"/>
      <c r="S185" s="215"/>
      <c r="T185" s="216"/>
      <c r="AT185" s="217" t="s">
        <v>159</v>
      </c>
      <c r="AU185" s="217" t="s">
        <v>83</v>
      </c>
      <c r="AV185" s="11" t="s">
        <v>83</v>
      </c>
      <c r="AW185" s="11" t="s">
        <v>36</v>
      </c>
      <c r="AX185" s="11" t="s">
        <v>73</v>
      </c>
      <c r="AY185" s="217" t="s">
        <v>148</v>
      </c>
    </row>
    <row r="186" spans="2:65" s="12" customFormat="1" ht="13.5">
      <c r="B186" s="218"/>
      <c r="C186" s="219"/>
      <c r="D186" s="204" t="s">
        <v>159</v>
      </c>
      <c r="E186" s="220" t="s">
        <v>23</v>
      </c>
      <c r="F186" s="221" t="s">
        <v>162</v>
      </c>
      <c r="G186" s="219"/>
      <c r="H186" s="222">
        <v>17.940999999999999</v>
      </c>
      <c r="I186" s="223"/>
      <c r="J186" s="219"/>
      <c r="K186" s="219"/>
      <c r="L186" s="224"/>
      <c r="M186" s="225"/>
      <c r="N186" s="226"/>
      <c r="O186" s="226"/>
      <c r="P186" s="226"/>
      <c r="Q186" s="226"/>
      <c r="R186" s="226"/>
      <c r="S186" s="226"/>
      <c r="T186" s="227"/>
      <c r="AT186" s="228" t="s">
        <v>159</v>
      </c>
      <c r="AU186" s="228" t="s">
        <v>83</v>
      </c>
      <c r="AV186" s="12" t="s">
        <v>155</v>
      </c>
      <c r="AW186" s="12" t="s">
        <v>36</v>
      </c>
      <c r="AX186" s="12" t="s">
        <v>81</v>
      </c>
      <c r="AY186" s="228" t="s">
        <v>148</v>
      </c>
    </row>
    <row r="187" spans="2:65" s="1" customFormat="1" ht="25.5" customHeight="1">
      <c r="B187" s="41"/>
      <c r="C187" s="192" t="s">
        <v>340</v>
      </c>
      <c r="D187" s="192" t="s">
        <v>150</v>
      </c>
      <c r="E187" s="193" t="s">
        <v>341</v>
      </c>
      <c r="F187" s="194" t="s">
        <v>342</v>
      </c>
      <c r="G187" s="195" t="s">
        <v>153</v>
      </c>
      <c r="H187" s="196">
        <v>17.940999999999999</v>
      </c>
      <c r="I187" s="197"/>
      <c r="J187" s="198">
        <f>ROUND(I187*H187,2)</f>
        <v>0</v>
      </c>
      <c r="K187" s="194" t="s">
        <v>154</v>
      </c>
      <c r="L187" s="61"/>
      <c r="M187" s="199" t="s">
        <v>23</v>
      </c>
      <c r="N187" s="200" t="s">
        <v>44</v>
      </c>
      <c r="O187" s="42"/>
      <c r="P187" s="201">
        <f>O187*H187</f>
        <v>0</v>
      </c>
      <c r="Q187" s="201">
        <v>0</v>
      </c>
      <c r="R187" s="201">
        <f>Q187*H187</f>
        <v>0</v>
      </c>
      <c r="S187" s="201">
        <v>0</v>
      </c>
      <c r="T187" s="202">
        <f>S187*H187</f>
        <v>0</v>
      </c>
      <c r="AR187" s="24" t="s">
        <v>155</v>
      </c>
      <c r="AT187" s="24" t="s">
        <v>150</v>
      </c>
      <c r="AU187" s="24" t="s">
        <v>83</v>
      </c>
      <c r="AY187" s="24" t="s">
        <v>148</v>
      </c>
      <c r="BE187" s="203">
        <f>IF(N187="základní",J187,0)</f>
        <v>0</v>
      </c>
      <c r="BF187" s="203">
        <f>IF(N187="snížená",J187,0)</f>
        <v>0</v>
      </c>
      <c r="BG187" s="203">
        <f>IF(N187="zákl. přenesená",J187,0)</f>
        <v>0</v>
      </c>
      <c r="BH187" s="203">
        <f>IF(N187="sníž. přenesená",J187,0)</f>
        <v>0</v>
      </c>
      <c r="BI187" s="203">
        <f>IF(N187="nulová",J187,0)</f>
        <v>0</v>
      </c>
      <c r="BJ187" s="24" t="s">
        <v>81</v>
      </c>
      <c r="BK187" s="203">
        <f>ROUND(I187*H187,2)</f>
        <v>0</v>
      </c>
      <c r="BL187" s="24" t="s">
        <v>155</v>
      </c>
      <c r="BM187" s="24" t="s">
        <v>343</v>
      </c>
    </row>
    <row r="188" spans="2:65" s="1" customFormat="1" ht="40.5">
      <c r="B188" s="41"/>
      <c r="C188" s="63"/>
      <c r="D188" s="204" t="s">
        <v>157</v>
      </c>
      <c r="E188" s="63"/>
      <c r="F188" s="205" t="s">
        <v>337</v>
      </c>
      <c r="G188" s="63"/>
      <c r="H188" s="63"/>
      <c r="I188" s="163"/>
      <c r="J188" s="63"/>
      <c r="K188" s="63"/>
      <c r="L188" s="61"/>
      <c r="M188" s="206"/>
      <c r="N188" s="42"/>
      <c r="O188" s="42"/>
      <c r="P188" s="42"/>
      <c r="Q188" s="42"/>
      <c r="R188" s="42"/>
      <c r="S188" s="42"/>
      <c r="T188" s="78"/>
      <c r="AT188" s="24" t="s">
        <v>157</v>
      </c>
      <c r="AU188" s="24" t="s">
        <v>83</v>
      </c>
    </row>
    <row r="189" spans="2:65" s="1" customFormat="1" ht="25.5" customHeight="1">
      <c r="B189" s="41"/>
      <c r="C189" s="192" t="s">
        <v>258</v>
      </c>
      <c r="D189" s="192" t="s">
        <v>150</v>
      </c>
      <c r="E189" s="193" t="s">
        <v>344</v>
      </c>
      <c r="F189" s="194" t="s">
        <v>345</v>
      </c>
      <c r="G189" s="195" t="s">
        <v>202</v>
      </c>
      <c r="H189" s="196">
        <v>0.03</v>
      </c>
      <c r="I189" s="197"/>
      <c r="J189" s="198">
        <f>ROUND(I189*H189,2)</f>
        <v>0</v>
      </c>
      <c r="K189" s="194" t="s">
        <v>154</v>
      </c>
      <c r="L189" s="61"/>
      <c r="M189" s="199" t="s">
        <v>23</v>
      </c>
      <c r="N189" s="200" t="s">
        <v>44</v>
      </c>
      <c r="O189" s="42"/>
      <c r="P189" s="201">
        <f>O189*H189</f>
        <v>0</v>
      </c>
      <c r="Q189" s="201">
        <v>1.04331</v>
      </c>
      <c r="R189" s="201">
        <f>Q189*H189</f>
        <v>3.1299299999999995E-2</v>
      </c>
      <c r="S189" s="201">
        <v>0</v>
      </c>
      <c r="T189" s="202">
        <f>S189*H189</f>
        <v>0</v>
      </c>
      <c r="AR189" s="24" t="s">
        <v>155</v>
      </c>
      <c r="AT189" s="24" t="s">
        <v>150</v>
      </c>
      <c r="AU189" s="24" t="s">
        <v>83</v>
      </c>
      <c r="AY189" s="24" t="s">
        <v>148</v>
      </c>
      <c r="BE189" s="203">
        <f>IF(N189="základní",J189,0)</f>
        <v>0</v>
      </c>
      <c r="BF189" s="203">
        <f>IF(N189="snížená",J189,0)</f>
        <v>0</v>
      </c>
      <c r="BG189" s="203">
        <f>IF(N189="zákl. přenesená",J189,0)</f>
        <v>0</v>
      </c>
      <c r="BH189" s="203">
        <f>IF(N189="sníž. přenesená",J189,0)</f>
        <v>0</v>
      </c>
      <c r="BI189" s="203">
        <f>IF(N189="nulová",J189,0)</f>
        <v>0</v>
      </c>
      <c r="BJ189" s="24" t="s">
        <v>81</v>
      </c>
      <c r="BK189" s="203">
        <f>ROUND(I189*H189,2)</f>
        <v>0</v>
      </c>
      <c r="BL189" s="24" t="s">
        <v>155</v>
      </c>
      <c r="BM189" s="24" t="s">
        <v>346</v>
      </c>
    </row>
    <row r="190" spans="2:65" s="1" customFormat="1" ht="27">
      <c r="B190" s="41"/>
      <c r="C190" s="63"/>
      <c r="D190" s="204" t="s">
        <v>157</v>
      </c>
      <c r="E190" s="63"/>
      <c r="F190" s="205" t="s">
        <v>347</v>
      </c>
      <c r="G190" s="63"/>
      <c r="H190" s="63"/>
      <c r="I190" s="163"/>
      <c r="J190" s="63"/>
      <c r="K190" s="63"/>
      <c r="L190" s="61"/>
      <c r="M190" s="206"/>
      <c r="N190" s="42"/>
      <c r="O190" s="42"/>
      <c r="P190" s="42"/>
      <c r="Q190" s="42"/>
      <c r="R190" s="42"/>
      <c r="S190" s="42"/>
      <c r="T190" s="78"/>
      <c r="AT190" s="24" t="s">
        <v>157</v>
      </c>
      <c r="AU190" s="24" t="s">
        <v>83</v>
      </c>
    </row>
    <row r="191" spans="2:65" s="13" customFormat="1" ht="13.5">
      <c r="B191" s="239"/>
      <c r="C191" s="240"/>
      <c r="D191" s="204" t="s">
        <v>159</v>
      </c>
      <c r="E191" s="241" t="s">
        <v>23</v>
      </c>
      <c r="F191" s="242" t="s">
        <v>323</v>
      </c>
      <c r="G191" s="240"/>
      <c r="H191" s="241" t="s">
        <v>23</v>
      </c>
      <c r="I191" s="243"/>
      <c r="J191" s="240"/>
      <c r="K191" s="240"/>
      <c r="L191" s="244"/>
      <c r="M191" s="245"/>
      <c r="N191" s="246"/>
      <c r="O191" s="246"/>
      <c r="P191" s="246"/>
      <c r="Q191" s="246"/>
      <c r="R191" s="246"/>
      <c r="S191" s="246"/>
      <c r="T191" s="247"/>
      <c r="AT191" s="248" t="s">
        <v>159</v>
      </c>
      <c r="AU191" s="248" t="s">
        <v>83</v>
      </c>
      <c r="AV191" s="13" t="s">
        <v>81</v>
      </c>
      <c r="AW191" s="13" t="s">
        <v>36</v>
      </c>
      <c r="AX191" s="13" t="s">
        <v>73</v>
      </c>
      <c r="AY191" s="248" t="s">
        <v>148</v>
      </c>
    </row>
    <row r="192" spans="2:65" s="11" customFormat="1" ht="13.5">
      <c r="B192" s="207"/>
      <c r="C192" s="208"/>
      <c r="D192" s="204" t="s">
        <v>159</v>
      </c>
      <c r="E192" s="209" t="s">
        <v>23</v>
      </c>
      <c r="F192" s="210" t="s">
        <v>348</v>
      </c>
      <c r="G192" s="208"/>
      <c r="H192" s="211">
        <v>2.1999999999999999E-2</v>
      </c>
      <c r="I192" s="212"/>
      <c r="J192" s="208"/>
      <c r="K192" s="208"/>
      <c r="L192" s="213"/>
      <c r="M192" s="214"/>
      <c r="N192" s="215"/>
      <c r="O192" s="215"/>
      <c r="P192" s="215"/>
      <c r="Q192" s="215"/>
      <c r="R192" s="215"/>
      <c r="S192" s="215"/>
      <c r="T192" s="216"/>
      <c r="AT192" s="217" t="s">
        <v>159</v>
      </c>
      <c r="AU192" s="217" t="s">
        <v>83</v>
      </c>
      <c r="AV192" s="11" t="s">
        <v>83</v>
      </c>
      <c r="AW192" s="11" t="s">
        <v>36</v>
      </c>
      <c r="AX192" s="11" t="s">
        <v>73</v>
      </c>
      <c r="AY192" s="217" t="s">
        <v>148</v>
      </c>
    </row>
    <row r="193" spans="2:65" s="11" customFormat="1" ht="13.5">
      <c r="B193" s="207"/>
      <c r="C193" s="208"/>
      <c r="D193" s="204" t="s">
        <v>159</v>
      </c>
      <c r="E193" s="209" t="s">
        <v>23</v>
      </c>
      <c r="F193" s="210" t="s">
        <v>349</v>
      </c>
      <c r="G193" s="208"/>
      <c r="H193" s="211">
        <v>8.0000000000000002E-3</v>
      </c>
      <c r="I193" s="212"/>
      <c r="J193" s="208"/>
      <c r="K193" s="208"/>
      <c r="L193" s="213"/>
      <c r="M193" s="214"/>
      <c r="N193" s="215"/>
      <c r="O193" s="215"/>
      <c r="P193" s="215"/>
      <c r="Q193" s="215"/>
      <c r="R193" s="215"/>
      <c r="S193" s="215"/>
      <c r="T193" s="216"/>
      <c r="AT193" s="217" t="s">
        <v>159</v>
      </c>
      <c r="AU193" s="217" t="s">
        <v>83</v>
      </c>
      <c r="AV193" s="11" t="s">
        <v>83</v>
      </c>
      <c r="AW193" s="11" t="s">
        <v>36</v>
      </c>
      <c r="AX193" s="11" t="s">
        <v>73</v>
      </c>
      <c r="AY193" s="217" t="s">
        <v>148</v>
      </c>
    </row>
    <row r="194" spans="2:65" s="12" customFormat="1" ht="13.5">
      <c r="B194" s="218"/>
      <c r="C194" s="219"/>
      <c r="D194" s="204" t="s">
        <v>159</v>
      </c>
      <c r="E194" s="220" t="s">
        <v>23</v>
      </c>
      <c r="F194" s="221" t="s">
        <v>162</v>
      </c>
      <c r="G194" s="219"/>
      <c r="H194" s="222">
        <v>0.03</v>
      </c>
      <c r="I194" s="223"/>
      <c r="J194" s="219"/>
      <c r="K194" s="219"/>
      <c r="L194" s="224"/>
      <c r="M194" s="225"/>
      <c r="N194" s="226"/>
      <c r="O194" s="226"/>
      <c r="P194" s="226"/>
      <c r="Q194" s="226"/>
      <c r="R194" s="226"/>
      <c r="S194" s="226"/>
      <c r="T194" s="227"/>
      <c r="AT194" s="228" t="s">
        <v>159</v>
      </c>
      <c r="AU194" s="228" t="s">
        <v>83</v>
      </c>
      <c r="AV194" s="12" t="s">
        <v>155</v>
      </c>
      <c r="AW194" s="12" t="s">
        <v>36</v>
      </c>
      <c r="AX194" s="12" t="s">
        <v>81</v>
      </c>
      <c r="AY194" s="228" t="s">
        <v>148</v>
      </c>
    </row>
    <row r="195" spans="2:65" s="1" customFormat="1" ht="25.5" customHeight="1">
      <c r="B195" s="41"/>
      <c r="C195" s="192" t="s">
        <v>350</v>
      </c>
      <c r="D195" s="192" t="s">
        <v>150</v>
      </c>
      <c r="E195" s="193" t="s">
        <v>351</v>
      </c>
      <c r="F195" s="194" t="s">
        <v>352</v>
      </c>
      <c r="G195" s="195" t="s">
        <v>202</v>
      </c>
      <c r="H195" s="196">
        <v>5.8999999999999997E-2</v>
      </c>
      <c r="I195" s="197"/>
      <c r="J195" s="198">
        <f>ROUND(I195*H195,2)</f>
        <v>0</v>
      </c>
      <c r="K195" s="194" t="s">
        <v>154</v>
      </c>
      <c r="L195" s="61"/>
      <c r="M195" s="199" t="s">
        <v>23</v>
      </c>
      <c r="N195" s="200" t="s">
        <v>44</v>
      </c>
      <c r="O195" s="42"/>
      <c r="P195" s="201">
        <f>O195*H195</f>
        <v>0</v>
      </c>
      <c r="Q195" s="201">
        <v>1.0538799999999999</v>
      </c>
      <c r="R195" s="201">
        <f>Q195*H195</f>
        <v>6.2178919999999992E-2</v>
      </c>
      <c r="S195" s="201">
        <v>0</v>
      </c>
      <c r="T195" s="202">
        <f>S195*H195</f>
        <v>0</v>
      </c>
      <c r="AR195" s="24" t="s">
        <v>155</v>
      </c>
      <c r="AT195" s="24" t="s">
        <v>150</v>
      </c>
      <c r="AU195" s="24" t="s">
        <v>83</v>
      </c>
      <c r="AY195" s="24" t="s">
        <v>148</v>
      </c>
      <c r="BE195" s="203">
        <f>IF(N195="základní",J195,0)</f>
        <v>0</v>
      </c>
      <c r="BF195" s="203">
        <f>IF(N195="snížená",J195,0)</f>
        <v>0</v>
      </c>
      <c r="BG195" s="203">
        <f>IF(N195="zákl. přenesená",J195,0)</f>
        <v>0</v>
      </c>
      <c r="BH195" s="203">
        <f>IF(N195="sníž. přenesená",J195,0)</f>
        <v>0</v>
      </c>
      <c r="BI195" s="203">
        <f>IF(N195="nulová",J195,0)</f>
        <v>0</v>
      </c>
      <c r="BJ195" s="24" t="s">
        <v>81</v>
      </c>
      <c r="BK195" s="203">
        <f>ROUND(I195*H195,2)</f>
        <v>0</v>
      </c>
      <c r="BL195" s="24" t="s">
        <v>155</v>
      </c>
      <c r="BM195" s="24" t="s">
        <v>353</v>
      </c>
    </row>
    <row r="196" spans="2:65" s="1" customFormat="1" ht="27">
      <c r="B196" s="41"/>
      <c r="C196" s="63"/>
      <c r="D196" s="204" t="s">
        <v>157</v>
      </c>
      <c r="E196" s="63"/>
      <c r="F196" s="205" t="s">
        <v>347</v>
      </c>
      <c r="G196" s="63"/>
      <c r="H196" s="63"/>
      <c r="I196" s="163"/>
      <c r="J196" s="63"/>
      <c r="K196" s="63"/>
      <c r="L196" s="61"/>
      <c r="M196" s="206"/>
      <c r="N196" s="42"/>
      <c r="O196" s="42"/>
      <c r="P196" s="42"/>
      <c r="Q196" s="42"/>
      <c r="R196" s="42"/>
      <c r="S196" s="42"/>
      <c r="T196" s="78"/>
      <c r="AT196" s="24" t="s">
        <v>157</v>
      </c>
      <c r="AU196" s="24" t="s">
        <v>83</v>
      </c>
    </row>
    <row r="197" spans="2:65" s="13" customFormat="1" ht="13.5">
      <c r="B197" s="239"/>
      <c r="C197" s="240"/>
      <c r="D197" s="204" t="s">
        <v>159</v>
      </c>
      <c r="E197" s="241" t="s">
        <v>23</v>
      </c>
      <c r="F197" s="242" t="s">
        <v>323</v>
      </c>
      <c r="G197" s="240"/>
      <c r="H197" s="241" t="s">
        <v>23</v>
      </c>
      <c r="I197" s="243"/>
      <c r="J197" s="240"/>
      <c r="K197" s="240"/>
      <c r="L197" s="244"/>
      <c r="M197" s="245"/>
      <c r="N197" s="246"/>
      <c r="O197" s="246"/>
      <c r="P197" s="246"/>
      <c r="Q197" s="246"/>
      <c r="R197" s="246"/>
      <c r="S197" s="246"/>
      <c r="T197" s="247"/>
      <c r="AT197" s="248" t="s">
        <v>159</v>
      </c>
      <c r="AU197" s="248" t="s">
        <v>83</v>
      </c>
      <c r="AV197" s="13" t="s">
        <v>81</v>
      </c>
      <c r="AW197" s="13" t="s">
        <v>36</v>
      </c>
      <c r="AX197" s="13" t="s">
        <v>73</v>
      </c>
      <c r="AY197" s="248" t="s">
        <v>148</v>
      </c>
    </row>
    <row r="198" spans="2:65" s="11" customFormat="1" ht="13.5">
      <c r="B198" s="207"/>
      <c r="C198" s="208"/>
      <c r="D198" s="204" t="s">
        <v>159</v>
      </c>
      <c r="E198" s="209" t="s">
        <v>23</v>
      </c>
      <c r="F198" s="210" t="s">
        <v>354</v>
      </c>
      <c r="G198" s="208"/>
      <c r="H198" s="211">
        <v>5.8999999999999997E-2</v>
      </c>
      <c r="I198" s="212"/>
      <c r="J198" s="208"/>
      <c r="K198" s="208"/>
      <c r="L198" s="213"/>
      <c r="M198" s="214"/>
      <c r="N198" s="215"/>
      <c r="O198" s="215"/>
      <c r="P198" s="215"/>
      <c r="Q198" s="215"/>
      <c r="R198" s="215"/>
      <c r="S198" s="215"/>
      <c r="T198" s="216"/>
      <c r="AT198" s="217" t="s">
        <v>159</v>
      </c>
      <c r="AU198" s="217" t="s">
        <v>83</v>
      </c>
      <c r="AV198" s="11" t="s">
        <v>83</v>
      </c>
      <c r="AW198" s="11" t="s">
        <v>36</v>
      </c>
      <c r="AX198" s="11" t="s">
        <v>81</v>
      </c>
      <c r="AY198" s="217" t="s">
        <v>148</v>
      </c>
    </row>
    <row r="199" spans="2:65" s="1" customFormat="1" ht="16.5" customHeight="1">
      <c r="B199" s="41"/>
      <c r="C199" s="192" t="s">
        <v>355</v>
      </c>
      <c r="D199" s="192" t="s">
        <v>150</v>
      </c>
      <c r="E199" s="193" t="s">
        <v>356</v>
      </c>
      <c r="F199" s="194" t="s">
        <v>357</v>
      </c>
      <c r="G199" s="195" t="s">
        <v>202</v>
      </c>
      <c r="H199" s="196">
        <v>0.378</v>
      </c>
      <c r="I199" s="197"/>
      <c r="J199" s="198">
        <f>ROUND(I199*H199,2)</f>
        <v>0</v>
      </c>
      <c r="K199" s="194" t="s">
        <v>154</v>
      </c>
      <c r="L199" s="61"/>
      <c r="M199" s="199" t="s">
        <v>23</v>
      </c>
      <c r="N199" s="200" t="s">
        <v>44</v>
      </c>
      <c r="O199" s="42"/>
      <c r="P199" s="201">
        <f>O199*H199</f>
        <v>0</v>
      </c>
      <c r="Q199" s="201">
        <v>1.07636</v>
      </c>
      <c r="R199" s="201">
        <f>Q199*H199</f>
        <v>0.40686408000000002</v>
      </c>
      <c r="S199" s="201">
        <v>0</v>
      </c>
      <c r="T199" s="202">
        <f>S199*H199</f>
        <v>0</v>
      </c>
      <c r="AR199" s="24" t="s">
        <v>155</v>
      </c>
      <c r="AT199" s="24" t="s">
        <v>150</v>
      </c>
      <c r="AU199" s="24" t="s">
        <v>83</v>
      </c>
      <c r="AY199" s="24" t="s">
        <v>148</v>
      </c>
      <c r="BE199" s="203">
        <f>IF(N199="základní",J199,0)</f>
        <v>0</v>
      </c>
      <c r="BF199" s="203">
        <f>IF(N199="snížená",J199,0)</f>
        <v>0</v>
      </c>
      <c r="BG199" s="203">
        <f>IF(N199="zákl. přenesená",J199,0)</f>
        <v>0</v>
      </c>
      <c r="BH199" s="203">
        <f>IF(N199="sníž. přenesená",J199,0)</f>
        <v>0</v>
      </c>
      <c r="BI199" s="203">
        <f>IF(N199="nulová",J199,0)</f>
        <v>0</v>
      </c>
      <c r="BJ199" s="24" t="s">
        <v>81</v>
      </c>
      <c r="BK199" s="203">
        <f>ROUND(I199*H199,2)</f>
        <v>0</v>
      </c>
      <c r="BL199" s="24" t="s">
        <v>155</v>
      </c>
      <c r="BM199" s="24" t="s">
        <v>358</v>
      </c>
    </row>
    <row r="200" spans="2:65" s="1" customFormat="1" ht="27">
      <c r="B200" s="41"/>
      <c r="C200" s="63"/>
      <c r="D200" s="204" t="s">
        <v>157</v>
      </c>
      <c r="E200" s="63"/>
      <c r="F200" s="205" t="s">
        <v>347</v>
      </c>
      <c r="G200" s="63"/>
      <c r="H200" s="63"/>
      <c r="I200" s="163"/>
      <c r="J200" s="63"/>
      <c r="K200" s="63"/>
      <c r="L200" s="61"/>
      <c r="M200" s="206"/>
      <c r="N200" s="42"/>
      <c r="O200" s="42"/>
      <c r="P200" s="42"/>
      <c r="Q200" s="42"/>
      <c r="R200" s="42"/>
      <c r="S200" s="42"/>
      <c r="T200" s="78"/>
      <c r="AT200" s="24" t="s">
        <v>157</v>
      </c>
      <c r="AU200" s="24" t="s">
        <v>83</v>
      </c>
    </row>
    <row r="201" spans="2:65" s="13" customFormat="1" ht="13.5">
      <c r="B201" s="239"/>
      <c r="C201" s="240"/>
      <c r="D201" s="204" t="s">
        <v>159</v>
      </c>
      <c r="E201" s="241" t="s">
        <v>23</v>
      </c>
      <c r="F201" s="242" t="s">
        <v>323</v>
      </c>
      <c r="G201" s="240"/>
      <c r="H201" s="241" t="s">
        <v>23</v>
      </c>
      <c r="I201" s="243"/>
      <c r="J201" s="240"/>
      <c r="K201" s="240"/>
      <c r="L201" s="244"/>
      <c r="M201" s="245"/>
      <c r="N201" s="246"/>
      <c r="O201" s="246"/>
      <c r="P201" s="246"/>
      <c r="Q201" s="246"/>
      <c r="R201" s="246"/>
      <c r="S201" s="246"/>
      <c r="T201" s="247"/>
      <c r="AT201" s="248" t="s">
        <v>159</v>
      </c>
      <c r="AU201" s="248" t="s">
        <v>83</v>
      </c>
      <c r="AV201" s="13" t="s">
        <v>81</v>
      </c>
      <c r="AW201" s="13" t="s">
        <v>36</v>
      </c>
      <c r="AX201" s="13" t="s">
        <v>73</v>
      </c>
      <c r="AY201" s="248" t="s">
        <v>148</v>
      </c>
    </row>
    <row r="202" spans="2:65" s="13" customFormat="1" ht="13.5">
      <c r="B202" s="239"/>
      <c r="C202" s="240"/>
      <c r="D202" s="204" t="s">
        <v>159</v>
      </c>
      <c r="E202" s="241" t="s">
        <v>23</v>
      </c>
      <c r="F202" s="242" t="s">
        <v>359</v>
      </c>
      <c r="G202" s="240"/>
      <c r="H202" s="241" t="s">
        <v>23</v>
      </c>
      <c r="I202" s="243"/>
      <c r="J202" s="240"/>
      <c r="K202" s="240"/>
      <c r="L202" s="244"/>
      <c r="M202" s="245"/>
      <c r="N202" s="246"/>
      <c r="O202" s="246"/>
      <c r="P202" s="246"/>
      <c r="Q202" s="246"/>
      <c r="R202" s="246"/>
      <c r="S202" s="246"/>
      <c r="T202" s="247"/>
      <c r="AT202" s="248" t="s">
        <v>159</v>
      </c>
      <c r="AU202" s="248" t="s">
        <v>83</v>
      </c>
      <c r="AV202" s="13" t="s">
        <v>81</v>
      </c>
      <c r="AW202" s="13" t="s">
        <v>36</v>
      </c>
      <c r="AX202" s="13" t="s">
        <v>73</v>
      </c>
      <c r="AY202" s="248" t="s">
        <v>148</v>
      </c>
    </row>
    <row r="203" spans="2:65" s="11" customFormat="1" ht="13.5">
      <c r="B203" s="207"/>
      <c r="C203" s="208"/>
      <c r="D203" s="204" t="s">
        <v>159</v>
      </c>
      <c r="E203" s="209" t="s">
        <v>23</v>
      </c>
      <c r="F203" s="210" t="s">
        <v>360</v>
      </c>
      <c r="G203" s="208"/>
      <c r="H203" s="211">
        <v>0.20699999999999999</v>
      </c>
      <c r="I203" s="212"/>
      <c r="J203" s="208"/>
      <c r="K203" s="208"/>
      <c r="L203" s="213"/>
      <c r="M203" s="214"/>
      <c r="N203" s="215"/>
      <c r="O203" s="215"/>
      <c r="P203" s="215"/>
      <c r="Q203" s="215"/>
      <c r="R203" s="215"/>
      <c r="S203" s="215"/>
      <c r="T203" s="216"/>
      <c r="AT203" s="217" t="s">
        <v>159</v>
      </c>
      <c r="AU203" s="217" t="s">
        <v>83</v>
      </c>
      <c r="AV203" s="11" t="s">
        <v>83</v>
      </c>
      <c r="AW203" s="11" t="s">
        <v>36</v>
      </c>
      <c r="AX203" s="11" t="s">
        <v>73</v>
      </c>
      <c r="AY203" s="217" t="s">
        <v>148</v>
      </c>
    </row>
    <row r="204" spans="2:65" s="11" customFormat="1" ht="13.5">
      <c r="B204" s="207"/>
      <c r="C204" s="208"/>
      <c r="D204" s="204" t="s">
        <v>159</v>
      </c>
      <c r="E204" s="209" t="s">
        <v>23</v>
      </c>
      <c r="F204" s="210" t="s">
        <v>361</v>
      </c>
      <c r="G204" s="208"/>
      <c r="H204" s="211">
        <v>0.17100000000000001</v>
      </c>
      <c r="I204" s="212"/>
      <c r="J204" s="208"/>
      <c r="K204" s="208"/>
      <c r="L204" s="213"/>
      <c r="M204" s="214"/>
      <c r="N204" s="215"/>
      <c r="O204" s="215"/>
      <c r="P204" s="215"/>
      <c r="Q204" s="215"/>
      <c r="R204" s="215"/>
      <c r="S204" s="215"/>
      <c r="T204" s="216"/>
      <c r="AT204" s="217" t="s">
        <v>159</v>
      </c>
      <c r="AU204" s="217" t="s">
        <v>83</v>
      </c>
      <c r="AV204" s="11" t="s">
        <v>83</v>
      </c>
      <c r="AW204" s="11" t="s">
        <v>36</v>
      </c>
      <c r="AX204" s="11" t="s">
        <v>73</v>
      </c>
      <c r="AY204" s="217" t="s">
        <v>148</v>
      </c>
    </row>
    <row r="205" spans="2:65" s="12" customFormat="1" ht="13.5">
      <c r="B205" s="218"/>
      <c r="C205" s="219"/>
      <c r="D205" s="204" t="s">
        <v>159</v>
      </c>
      <c r="E205" s="220" t="s">
        <v>23</v>
      </c>
      <c r="F205" s="221" t="s">
        <v>162</v>
      </c>
      <c r="G205" s="219"/>
      <c r="H205" s="222">
        <v>0.378</v>
      </c>
      <c r="I205" s="223"/>
      <c r="J205" s="219"/>
      <c r="K205" s="219"/>
      <c r="L205" s="224"/>
      <c r="M205" s="225"/>
      <c r="N205" s="226"/>
      <c r="O205" s="226"/>
      <c r="P205" s="226"/>
      <c r="Q205" s="226"/>
      <c r="R205" s="226"/>
      <c r="S205" s="226"/>
      <c r="T205" s="227"/>
      <c r="AT205" s="228" t="s">
        <v>159</v>
      </c>
      <c r="AU205" s="228" t="s">
        <v>83</v>
      </c>
      <c r="AV205" s="12" t="s">
        <v>155</v>
      </c>
      <c r="AW205" s="12" t="s">
        <v>36</v>
      </c>
      <c r="AX205" s="12" t="s">
        <v>81</v>
      </c>
      <c r="AY205" s="228" t="s">
        <v>148</v>
      </c>
    </row>
    <row r="206" spans="2:65" s="1" customFormat="1" ht="25.5" customHeight="1">
      <c r="B206" s="41"/>
      <c r="C206" s="192" t="s">
        <v>362</v>
      </c>
      <c r="D206" s="192" t="s">
        <v>150</v>
      </c>
      <c r="E206" s="193" t="s">
        <v>363</v>
      </c>
      <c r="F206" s="194" t="s">
        <v>364</v>
      </c>
      <c r="G206" s="195" t="s">
        <v>365</v>
      </c>
      <c r="H206" s="196">
        <v>4</v>
      </c>
      <c r="I206" s="197"/>
      <c r="J206" s="198">
        <f>ROUND(I206*H206,2)</f>
        <v>0</v>
      </c>
      <c r="K206" s="194" t="s">
        <v>23</v>
      </c>
      <c r="L206" s="61"/>
      <c r="M206" s="199" t="s">
        <v>23</v>
      </c>
      <c r="N206" s="200" t="s">
        <v>44</v>
      </c>
      <c r="O206" s="42"/>
      <c r="P206" s="201">
        <f>O206*H206</f>
        <v>0</v>
      </c>
      <c r="Q206" s="201">
        <v>0</v>
      </c>
      <c r="R206" s="201">
        <f>Q206*H206</f>
        <v>0</v>
      </c>
      <c r="S206" s="201">
        <v>0</v>
      </c>
      <c r="T206" s="202">
        <f>S206*H206</f>
        <v>0</v>
      </c>
      <c r="AR206" s="24" t="s">
        <v>155</v>
      </c>
      <c r="AT206" s="24" t="s">
        <v>150</v>
      </c>
      <c r="AU206" s="24" t="s">
        <v>83</v>
      </c>
      <c r="AY206" s="24" t="s">
        <v>148</v>
      </c>
      <c r="BE206" s="203">
        <f>IF(N206="základní",J206,0)</f>
        <v>0</v>
      </c>
      <c r="BF206" s="203">
        <f>IF(N206="snížená",J206,0)</f>
        <v>0</v>
      </c>
      <c r="BG206" s="203">
        <f>IF(N206="zákl. přenesená",J206,0)</f>
        <v>0</v>
      </c>
      <c r="BH206" s="203">
        <f>IF(N206="sníž. přenesená",J206,0)</f>
        <v>0</v>
      </c>
      <c r="BI206" s="203">
        <f>IF(N206="nulová",J206,0)</f>
        <v>0</v>
      </c>
      <c r="BJ206" s="24" t="s">
        <v>81</v>
      </c>
      <c r="BK206" s="203">
        <f>ROUND(I206*H206,2)</f>
        <v>0</v>
      </c>
      <c r="BL206" s="24" t="s">
        <v>155</v>
      </c>
      <c r="BM206" s="24" t="s">
        <v>366</v>
      </c>
    </row>
    <row r="207" spans="2:65" s="1" customFormat="1" ht="67.5">
      <c r="B207" s="41"/>
      <c r="C207" s="63"/>
      <c r="D207" s="204" t="s">
        <v>157</v>
      </c>
      <c r="E207" s="63"/>
      <c r="F207" s="205" t="s">
        <v>367</v>
      </c>
      <c r="G207" s="63"/>
      <c r="H207" s="63"/>
      <c r="I207" s="163"/>
      <c r="J207" s="63"/>
      <c r="K207" s="63"/>
      <c r="L207" s="61"/>
      <c r="M207" s="206"/>
      <c r="N207" s="42"/>
      <c r="O207" s="42"/>
      <c r="P207" s="42"/>
      <c r="Q207" s="42"/>
      <c r="R207" s="42"/>
      <c r="S207" s="42"/>
      <c r="T207" s="78"/>
      <c r="AT207" s="24" t="s">
        <v>157</v>
      </c>
      <c r="AU207" s="24" t="s">
        <v>83</v>
      </c>
    </row>
    <row r="208" spans="2:65" s="1" customFormat="1" ht="16.5" customHeight="1">
      <c r="B208" s="41"/>
      <c r="C208" s="229" t="s">
        <v>368</v>
      </c>
      <c r="D208" s="229" t="s">
        <v>199</v>
      </c>
      <c r="E208" s="230" t="s">
        <v>369</v>
      </c>
      <c r="F208" s="231" t="s">
        <v>370</v>
      </c>
      <c r="G208" s="232" t="s">
        <v>365</v>
      </c>
      <c r="H208" s="233">
        <v>4</v>
      </c>
      <c r="I208" s="234"/>
      <c r="J208" s="235">
        <f>ROUND(I208*H208,2)</f>
        <v>0</v>
      </c>
      <c r="K208" s="231" t="s">
        <v>23</v>
      </c>
      <c r="L208" s="236"/>
      <c r="M208" s="237" t="s">
        <v>23</v>
      </c>
      <c r="N208" s="238" t="s">
        <v>44</v>
      </c>
      <c r="O208" s="42"/>
      <c r="P208" s="201">
        <f>O208*H208</f>
        <v>0</v>
      </c>
      <c r="Q208" s="201">
        <v>2E-3</v>
      </c>
      <c r="R208" s="201">
        <f>Q208*H208</f>
        <v>8.0000000000000002E-3</v>
      </c>
      <c r="S208" s="201">
        <v>0</v>
      </c>
      <c r="T208" s="202">
        <f>S208*H208</f>
        <v>0</v>
      </c>
      <c r="AR208" s="24" t="s">
        <v>198</v>
      </c>
      <c r="AT208" s="24" t="s">
        <v>199</v>
      </c>
      <c r="AU208" s="24" t="s">
        <v>83</v>
      </c>
      <c r="AY208" s="24" t="s">
        <v>148</v>
      </c>
      <c r="BE208" s="203">
        <f>IF(N208="základní",J208,0)</f>
        <v>0</v>
      </c>
      <c r="BF208" s="203">
        <f>IF(N208="snížená",J208,0)</f>
        <v>0</v>
      </c>
      <c r="BG208" s="203">
        <f>IF(N208="zákl. přenesená",J208,0)</f>
        <v>0</v>
      </c>
      <c r="BH208" s="203">
        <f>IF(N208="sníž. přenesená",J208,0)</f>
        <v>0</v>
      </c>
      <c r="BI208" s="203">
        <f>IF(N208="nulová",J208,0)</f>
        <v>0</v>
      </c>
      <c r="BJ208" s="24" t="s">
        <v>81</v>
      </c>
      <c r="BK208" s="203">
        <f>ROUND(I208*H208,2)</f>
        <v>0</v>
      </c>
      <c r="BL208" s="24" t="s">
        <v>155</v>
      </c>
      <c r="BM208" s="24" t="s">
        <v>371</v>
      </c>
    </row>
    <row r="209" spans="2:65" s="10" customFormat="1" ht="29.85" customHeight="1">
      <c r="B209" s="176"/>
      <c r="C209" s="177"/>
      <c r="D209" s="178" t="s">
        <v>72</v>
      </c>
      <c r="E209" s="190" t="s">
        <v>180</v>
      </c>
      <c r="F209" s="190" t="s">
        <v>372</v>
      </c>
      <c r="G209" s="177"/>
      <c r="H209" s="177"/>
      <c r="I209" s="180"/>
      <c r="J209" s="191">
        <f>BK209</f>
        <v>0</v>
      </c>
      <c r="K209" s="177"/>
      <c r="L209" s="182"/>
      <c r="M209" s="183"/>
      <c r="N209" s="184"/>
      <c r="O209" s="184"/>
      <c r="P209" s="185">
        <f>SUM(P210:P222)</f>
        <v>0</v>
      </c>
      <c r="Q209" s="184"/>
      <c r="R209" s="185">
        <f>SUM(R210:R222)</f>
        <v>0</v>
      </c>
      <c r="S209" s="184"/>
      <c r="T209" s="186">
        <f>SUM(T210:T222)</f>
        <v>0</v>
      </c>
      <c r="AR209" s="187" t="s">
        <v>81</v>
      </c>
      <c r="AT209" s="188" t="s">
        <v>72</v>
      </c>
      <c r="AU209" s="188" t="s">
        <v>81</v>
      </c>
      <c r="AY209" s="187" t="s">
        <v>148</v>
      </c>
      <c r="BK209" s="189">
        <f>SUM(BK210:BK222)</f>
        <v>0</v>
      </c>
    </row>
    <row r="210" spans="2:65" s="1" customFormat="1" ht="25.5" customHeight="1">
      <c r="B210" s="41"/>
      <c r="C210" s="192" t="s">
        <v>373</v>
      </c>
      <c r="D210" s="192" t="s">
        <v>150</v>
      </c>
      <c r="E210" s="193" t="s">
        <v>374</v>
      </c>
      <c r="F210" s="194" t="s">
        <v>375</v>
      </c>
      <c r="G210" s="195" t="s">
        <v>153</v>
      </c>
      <c r="H210" s="196">
        <v>12.414999999999999</v>
      </c>
      <c r="I210" s="197"/>
      <c r="J210" s="198">
        <f>ROUND(I210*H210,2)</f>
        <v>0</v>
      </c>
      <c r="K210" s="194" t="s">
        <v>154</v>
      </c>
      <c r="L210" s="61"/>
      <c r="M210" s="199" t="s">
        <v>23</v>
      </c>
      <c r="N210" s="200" t="s">
        <v>44</v>
      </c>
      <c r="O210" s="42"/>
      <c r="P210" s="201">
        <f>O210*H210</f>
        <v>0</v>
      </c>
      <c r="Q210" s="201">
        <v>0</v>
      </c>
      <c r="R210" s="201">
        <f>Q210*H210</f>
        <v>0</v>
      </c>
      <c r="S210" s="201">
        <v>0</v>
      </c>
      <c r="T210" s="202">
        <f>S210*H210</f>
        <v>0</v>
      </c>
      <c r="AR210" s="24" t="s">
        <v>155</v>
      </c>
      <c r="AT210" s="24" t="s">
        <v>150</v>
      </c>
      <c r="AU210" s="24" t="s">
        <v>83</v>
      </c>
      <c r="AY210" s="24" t="s">
        <v>148</v>
      </c>
      <c r="BE210" s="203">
        <f>IF(N210="základní",J210,0)</f>
        <v>0</v>
      </c>
      <c r="BF210" s="203">
        <f>IF(N210="snížená",J210,0)</f>
        <v>0</v>
      </c>
      <c r="BG210" s="203">
        <f>IF(N210="zákl. přenesená",J210,0)</f>
        <v>0</v>
      </c>
      <c r="BH210" s="203">
        <f>IF(N210="sníž. přenesená",J210,0)</f>
        <v>0</v>
      </c>
      <c r="BI210" s="203">
        <f>IF(N210="nulová",J210,0)</f>
        <v>0</v>
      </c>
      <c r="BJ210" s="24" t="s">
        <v>81</v>
      </c>
      <c r="BK210" s="203">
        <f>ROUND(I210*H210,2)</f>
        <v>0</v>
      </c>
      <c r="BL210" s="24" t="s">
        <v>155</v>
      </c>
      <c r="BM210" s="24" t="s">
        <v>376</v>
      </c>
    </row>
    <row r="211" spans="2:65" s="11" customFormat="1" ht="13.5">
      <c r="B211" s="207"/>
      <c r="C211" s="208"/>
      <c r="D211" s="204" t="s">
        <v>159</v>
      </c>
      <c r="E211" s="209" t="s">
        <v>23</v>
      </c>
      <c r="F211" s="210" t="s">
        <v>377</v>
      </c>
      <c r="G211" s="208"/>
      <c r="H211" s="211">
        <v>8.327</v>
      </c>
      <c r="I211" s="212"/>
      <c r="J211" s="208"/>
      <c r="K211" s="208"/>
      <c r="L211" s="213"/>
      <c r="M211" s="214"/>
      <c r="N211" s="215"/>
      <c r="O211" s="215"/>
      <c r="P211" s="215"/>
      <c r="Q211" s="215"/>
      <c r="R211" s="215"/>
      <c r="S211" s="215"/>
      <c r="T211" s="216"/>
      <c r="AT211" s="217" t="s">
        <v>159</v>
      </c>
      <c r="AU211" s="217" t="s">
        <v>83</v>
      </c>
      <c r="AV211" s="11" t="s">
        <v>83</v>
      </c>
      <c r="AW211" s="11" t="s">
        <v>36</v>
      </c>
      <c r="AX211" s="11" t="s">
        <v>73</v>
      </c>
      <c r="AY211" s="217" t="s">
        <v>148</v>
      </c>
    </row>
    <row r="212" spans="2:65" s="11" customFormat="1" ht="13.5">
      <c r="B212" s="207"/>
      <c r="C212" s="208"/>
      <c r="D212" s="204" t="s">
        <v>159</v>
      </c>
      <c r="E212" s="209" t="s">
        <v>23</v>
      </c>
      <c r="F212" s="210" t="s">
        <v>378</v>
      </c>
      <c r="G212" s="208"/>
      <c r="H212" s="211">
        <v>4.0880000000000001</v>
      </c>
      <c r="I212" s="212"/>
      <c r="J212" s="208"/>
      <c r="K212" s="208"/>
      <c r="L212" s="213"/>
      <c r="M212" s="214"/>
      <c r="N212" s="215"/>
      <c r="O212" s="215"/>
      <c r="P212" s="215"/>
      <c r="Q212" s="215"/>
      <c r="R212" s="215"/>
      <c r="S212" s="215"/>
      <c r="T212" s="216"/>
      <c r="AT212" s="217" t="s">
        <v>159</v>
      </c>
      <c r="AU212" s="217" t="s">
        <v>83</v>
      </c>
      <c r="AV212" s="11" t="s">
        <v>83</v>
      </c>
      <c r="AW212" s="11" t="s">
        <v>36</v>
      </c>
      <c r="AX212" s="11" t="s">
        <v>73</v>
      </c>
      <c r="AY212" s="217" t="s">
        <v>148</v>
      </c>
    </row>
    <row r="213" spans="2:65" s="12" customFormat="1" ht="13.5">
      <c r="B213" s="218"/>
      <c r="C213" s="219"/>
      <c r="D213" s="204" t="s">
        <v>159</v>
      </c>
      <c r="E213" s="220" t="s">
        <v>23</v>
      </c>
      <c r="F213" s="221" t="s">
        <v>162</v>
      </c>
      <c r="G213" s="219"/>
      <c r="H213" s="222">
        <v>12.414999999999999</v>
      </c>
      <c r="I213" s="223"/>
      <c r="J213" s="219"/>
      <c r="K213" s="219"/>
      <c r="L213" s="224"/>
      <c r="M213" s="225"/>
      <c r="N213" s="226"/>
      <c r="O213" s="226"/>
      <c r="P213" s="226"/>
      <c r="Q213" s="226"/>
      <c r="R213" s="226"/>
      <c r="S213" s="226"/>
      <c r="T213" s="227"/>
      <c r="AT213" s="228" t="s">
        <v>159</v>
      </c>
      <c r="AU213" s="228" t="s">
        <v>83</v>
      </c>
      <c r="AV213" s="12" t="s">
        <v>155</v>
      </c>
      <c r="AW213" s="12" t="s">
        <v>36</v>
      </c>
      <c r="AX213" s="12" t="s">
        <v>81</v>
      </c>
      <c r="AY213" s="228" t="s">
        <v>148</v>
      </c>
    </row>
    <row r="214" spans="2:65" s="1" customFormat="1" ht="38.25" customHeight="1">
      <c r="B214" s="41"/>
      <c r="C214" s="192" t="s">
        <v>379</v>
      </c>
      <c r="D214" s="192" t="s">
        <v>150</v>
      </c>
      <c r="E214" s="193" t="s">
        <v>380</v>
      </c>
      <c r="F214" s="194" t="s">
        <v>381</v>
      </c>
      <c r="G214" s="195" t="s">
        <v>153</v>
      </c>
      <c r="H214" s="196">
        <v>13.475</v>
      </c>
      <c r="I214" s="197"/>
      <c r="J214" s="198">
        <f>ROUND(I214*H214,2)</f>
        <v>0</v>
      </c>
      <c r="K214" s="194" t="s">
        <v>154</v>
      </c>
      <c r="L214" s="61"/>
      <c r="M214" s="199" t="s">
        <v>23</v>
      </c>
      <c r="N214" s="200" t="s">
        <v>44</v>
      </c>
      <c r="O214" s="42"/>
      <c r="P214" s="201">
        <f>O214*H214</f>
        <v>0</v>
      </c>
      <c r="Q214" s="201">
        <v>0</v>
      </c>
      <c r="R214" s="201">
        <f>Q214*H214</f>
        <v>0</v>
      </c>
      <c r="S214" s="201">
        <v>0</v>
      </c>
      <c r="T214" s="202">
        <f>S214*H214</f>
        <v>0</v>
      </c>
      <c r="AR214" s="24" t="s">
        <v>155</v>
      </c>
      <c r="AT214" s="24" t="s">
        <v>150</v>
      </c>
      <c r="AU214" s="24" t="s">
        <v>83</v>
      </c>
      <c r="AY214" s="24" t="s">
        <v>148</v>
      </c>
      <c r="BE214" s="203">
        <f>IF(N214="základní",J214,0)</f>
        <v>0</v>
      </c>
      <c r="BF214" s="203">
        <f>IF(N214="snížená",J214,0)</f>
        <v>0</v>
      </c>
      <c r="BG214" s="203">
        <f>IF(N214="zákl. přenesená",J214,0)</f>
        <v>0</v>
      </c>
      <c r="BH214" s="203">
        <f>IF(N214="sníž. přenesená",J214,0)</f>
        <v>0</v>
      </c>
      <c r="BI214" s="203">
        <f>IF(N214="nulová",J214,0)</f>
        <v>0</v>
      </c>
      <c r="BJ214" s="24" t="s">
        <v>81</v>
      </c>
      <c r="BK214" s="203">
        <f>ROUND(I214*H214,2)</f>
        <v>0</v>
      </c>
      <c r="BL214" s="24" t="s">
        <v>155</v>
      </c>
      <c r="BM214" s="24" t="s">
        <v>382</v>
      </c>
    </row>
    <row r="215" spans="2:65" s="1" customFormat="1" ht="27">
      <c r="B215" s="41"/>
      <c r="C215" s="63"/>
      <c r="D215" s="204" t="s">
        <v>157</v>
      </c>
      <c r="E215" s="63"/>
      <c r="F215" s="205" t="s">
        <v>383</v>
      </c>
      <c r="G215" s="63"/>
      <c r="H215" s="63"/>
      <c r="I215" s="163"/>
      <c r="J215" s="63"/>
      <c r="K215" s="63"/>
      <c r="L215" s="61"/>
      <c r="M215" s="206"/>
      <c r="N215" s="42"/>
      <c r="O215" s="42"/>
      <c r="P215" s="42"/>
      <c r="Q215" s="42"/>
      <c r="R215" s="42"/>
      <c r="S215" s="42"/>
      <c r="T215" s="78"/>
      <c r="AT215" s="24" t="s">
        <v>157</v>
      </c>
      <c r="AU215" s="24" t="s">
        <v>83</v>
      </c>
    </row>
    <row r="216" spans="2:65" s="11" customFormat="1" ht="13.5">
      <c r="B216" s="207"/>
      <c r="C216" s="208"/>
      <c r="D216" s="204" t="s">
        <v>159</v>
      </c>
      <c r="E216" s="209" t="s">
        <v>23</v>
      </c>
      <c r="F216" s="210" t="s">
        <v>384</v>
      </c>
      <c r="G216" s="208"/>
      <c r="H216" s="211">
        <v>13.475</v>
      </c>
      <c r="I216" s="212"/>
      <c r="J216" s="208"/>
      <c r="K216" s="208"/>
      <c r="L216" s="213"/>
      <c r="M216" s="214"/>
      <c r="N216" s="215"/>
      <c r="O216" s="215"/>
      <c r="P216" s="215"/>
      <c r="Q216" s="215"/>
      <c r="R216" s="215"/>
      <c r="S216" s="215"/>
      <c r="T216" s="216"/>
      <c r="AT216" s="217" t="s">
        <v>159</v>
      </c>
      <c r="AU216" s="217" t="s">
        <v>83</v>
      </c>
      <c r="AV216" s="11" t="s">
        <v>83</v>
      </c>
      <c r="AW216" s="11" t="s">
        <v>36</v>
      </c>
      <c r="AX216" s="11" t="s">
        <v>81</v>
      </c>
      <c r="AY216" s="217" t="s">
        <v>148</v>
      </c>
    </row>
    <row r="217" spans="2:65" s="1" customFormat="1" ht="25.5" customHeight="1">
      <c r="B217" s="41"/>
      <c r="C217" s="192" t="s">
        <v>385</v>
      </c>
      <c r="D217" s="192" t="s">
        <v>150</v>
      </c>
      <c r="E217" s="193" t="s">
        <v>386</v>
      </c>
      <c r="F217" s="194" t="s">
        <v>387</v>
      </c>
      <c r="G217" s="195" t="s">
        <v>153</v>
      </c>
      <c r="H217" s="196">
        <v>13.475</v>
      </c>
      <c r="I217" s="197"/>
      <c r="J217" s="198">
        <f>ROUND(I217*H217,2)</f>
        <v>0</v>
      </c>
      <c r="K217" s="194" t="s">
        <v>154</v>
      </c>
      <c r="L217" s="61"/>
      <c r="M217" s="199" t="s">
        <v>23</v>
      </c>
      <c r="N217" s="200" t="s">
        <v>44</v>
      </c>
      <c r="O217" s="42"/>
      <c r="P217" s="201">
        <f>O217*H217</f>
        <v>0</v>
      </c>
      <c r="Q217" s="201">
        <v>0</v>
      </c>
      <c r="R217" s="201">
        <f>Q217*H217</f>
        <v>0</v>
      </c>
      <c r="S217" s="201">
        <v>0</v>
      </c>
      <c r="T217" s="202">
        <f>S217*H217</f>
        <v>0</v>
      </c>
      <c r="AR217" s="24" t="s">
        <v>155</v>
      </c>
      <c r="AT217" s="24" t="s">
        <v>150</v>
      </c>
      <c r="AU217" s="24" t="s">
        <v>83</v>
      </c>
      <c r="AY217" s="24" t="s">
        <v>148</v>
      </c>
      <c r="BE217" s="203">
        <f>IF(N217="základní",J217,0)</f>
        <v>0</v>
      </c>
      <c r="BF217" s="203">
        <f>IF(N217="snížená",J217,0)</f>
        <v>0</v>
      </c>
      <c r="BG217" s="203">
        <f>IF(N217="zákl. přenesená",J217,0)</f>
        <v>0</v>
      </c>
      <c r="BH217" s="203">
        <f>IF(N217="sníž. přenesená",J217,0)</f>
        <v>0</v>
      </c>
      <c r="BI217" s="203">
        <f>IF(N217="nulová",J217,0)</f>
        <v>0</v>
      </c>
      <c r="BJ217" s="24" t="s">
        <v>81</v>
      </c>
      <c r="BK217" s="203">
        <f>ROUND(I217*H217,2)</f>
        <v>0</v>
      </c>
      <c r="BL217" s="24" t="s">
        <v>155</v>
      </c>
      <c r="BM217" s="24" t="s">
        <v>388</v>
      </c>
    </row>
    <row r="218" spans="2:65" s="11" customFormat="1" ht="13.5">
      <c r="B218" s="207"/>
      <c r="C218" s="208"/>
      <c r="D218" s="204" t="s">
        <v>159</v>
      </c>
      <c r="E218" s="209" t="s">
        <v>23</v>
      </c>
      <c r="F218" s="210" t="s">
        <v>389</v>
      </c>
      <c r="G218" s="208"/>
      <c r="H218" s="211">
        <v>13.475</v>
      </c>
      <c r="I218" s="212"/>
      <c r="J218" s="208"/>
      <c r="K218" s="208"/>
      <c r="L218" s="213"/>
      <c r="M218" s="214"/>
      <c r="N218" s="215"/>
      <c r="O218" s="215"/>
      <c r="P218" s="215"/>
      <c r="Q218" s="215"/>
      <c r="R218" s="215"/>
      <c r="S218" s="215"/>
      <c r="T218" s="216"/>
      <c r="AT218" s="217" t="s">
        <v>159</v>
      </c>
      <c r="AU218" s="217" t="s">
        <v>83</v>
      </c>
      <c r="AV218" s="11" t="s">
        <v>83</v>
      </c>
      <c r="AW218" s="11" t="s">
        <v>36</v>
      </c>
      <c r="AX218" s="11" t="s">
        <v>81</v>
      </c>
      <c r="AY218" s="217" t="s">
        <v>148</v>
      </c>
    </row>
    <row r="219" spans="2:65" s="1" customFormat="1" ht="25.5" customHeight="1">
      <c r="B219" s="41"/>
      <c r="C219" s="192" t="s">
        <v>390</v>
      </c>
      <c r="D219" s="192" t="s">
        <v>150</v>
      </c>
      <c r="E219" s="193" t="s">
        <v>391</v>
      </c>
      <c r="F219" s="194" t="s">
        <v>392</v>
      </c>
      <c r="G219" s="195" t="s">
        <v>153</v>
      </c>
      <c r="H219" s="196">
        <v>15.14</v>
      </c>
      <c r="I219" s="197"/>
      <c r="J219" s="198">
        <f>ROUND(I219*H219,2)</f>
        <v>0</v>
      </c>
      <c r="K219" s="194" t="s">
        <v>154</v>
      </c>
      <c r="L219" s="61"/>
      <c r="M219" s="199" t="s">
        <v>23</v>
      </c>
      <c r="N219" s="200" t="s">
        <v>44</v>
      </c>
      <c r="O219" s="42"/>
      <c r="P219" s="201">
        <f>O219*H219</f>
        <v>0</v>
      </c>
      <c r="Q219" s="201">
        <v>0</v>
      </c>
      <c r="R219" s="201">
        <f>Q219*H219</f>
        <v>0</v>
      </c>
      <c r="S219" s="201">
        <v>0</v>
      </c>
      <c r="T219" s="202">
        <f>S219*H219</f>
        <v>0</v>
      </c>
      <c r="AR219" s="24" t="s">
        <v>155</v>
      </c>
      <c r="AT219" s="24" t="s">
        <v>150</v>
      </c>
      <c r="AU219" s="24" t="s">
        <v>83</v>
      </c>
      <c r="AY219" s="24" t="s">
        <v>148</v>
      </c>
      <c r="BE219" s="203">
        <f>IF(N219="základní",J219,0)</f>
        <v>0</v>
      </c>
      <c r="BF219" s="203">
        <f>IF(N219="snížená",J219,0)</f>
        <v>0</v>
      </c>
      <c r="BG219" s="203">
        <f>IF(N219="zákl. přenesená",J219,0)</f>
        <v>0</v>
      </c>
      <c r="BH219" s="203">
        <f>IF(N219="sníž. přenesená",J219,0)</f>
        <v>0</v>
      </c>
      <c r="BI219" s="203">
        <f>IF(N219="nulová",J219,0)</f>
        <v>0</v>
      </c>
      <c r="BJ219" s="24" t="s">
        <v>81</v>
      </c>
      <c r="BK219" s="203">
        <f>ROUND(I219*H219,2)</f>
        <v>0</v>
      </c>
      <c r="BL219" s="24" t="s">
        <v>155</v>
      </c>
      <c r="BM219" s="24" t="s">
        <v>393</v>
      </c>
    </row>
    <row r="220" spans="2:65" s="1" customFormat="1" ht="38.25" customHeight="1">
      <c r="B220" s="41"/>
      <c r="C220" s="192" t="s">
        <v>394</v>
      </c>
      <c r="D220" s="192" t="s">
        <v>150</v>
      </c>
      <c r="E220" s="193" t="s">
        <v>395</v>
      </c>
      <c r="F220" s="194" t="s">
        <v>396</v>
      </c>
      <c r="G220" s="195" t="s">
        <v>153</v>
      </c>
      <c r="H220" s="196">
        <v>15.14</v>
      </c>
      <c r="I220" s="197"/>
      <c r="J220" s="198">
        <f>ROUND(I220*H220,2)</f>
        <v>0</v>
      </c>
      <c r="K220" s="194" t="s">
        <v>154</v>
      </c>
      <c r="L220" s="61"/>
      <c r="M220" s="199" t="s">
        <v>23</v>
      </c>
      <c r="N220" s="200" t="s">
        <v>44</v>
      </c>
      <c r="O220" s="42"/>
      <c r="P220" s="201">
        <f>O220*H220</f>
        <v>0</v>
      </c>
      <c r="Q220" s="201">
        <v>0</v>
      </c>
      <c r="R220" s="201">
        <f>Q220*H220</f>
        <v>0</v>
      </c>
      <c r="S220" s="201">
        <v>0</v>
      </c>
      <c r="T220" s="202">
        <f>S220*H220</f>
        <v>0</v>
      </c>
      <c r="AR220" s="24" t="s">
        <v>155</v>
      </c>
      <c r="AT220" s="24" t="s">
        <v>150</v>
      </c>
      <c r="AU220" s="24" t="s">
        <v>83</v>
      </c>
      <c r="AY220" s="24" t="s">
        <v>148</v>
      </c>
      <c r="BE220" s="203">
        <f>IF(N220="základní",J220,0)</f>
        <v>0</v>
      </c>
      <c r="BF220" s="203">
        <f>IF(N220="snížená",J220,0)</f>
        <v>0</v>
      </c>
      <c r="BG220" s="203">
        <f>IF(N220="zákl. přenesená",J220,0)</f>
        <v>0</v>
      </c>
      <c r="BH220" s="203">
        <f>IF(N220="sníž. přenesená",J220,0)</f>
        <v>0</v>
      </c>
      <c r="BI220" s="203">
        <f>IF(N220="nulová",J220,0)</f>
        <v>0</v>
      </c>
      <c r="BJ220" s="24" t="s">
        <v>81</v>
      </c>
      <c r="BK220" s="203">
        <f>ROUND(I220*H220,2)</f>
        <v>0</v>
      </c>
      <c r="BL220" s="24" t="s">
        <v>155</v>
      </c>
      <c r="BM220" s="24" t="s">
        <v>397</v>
      </c>
    </row>
    <row r="221" spans="2:65" s="1" customFormat="1" ht="27">
      <c r="B221" s="41"/>
      <c r="C221" s="63"/>
      <c r="D221" s="204" t="s">
        <v>157</v>
      </c>
      <c r="E221" s="63"/>
      <c r="F221" s="205" t="s">
        <v>398</v>
      </c>
      <c r="G221" s="63"/>
      <c r="H221" s="63"/>
      <c r="I221" s="163"/>
      <c r="J221" s="63"/>
      <c r="K221" s="63"/>
      <c r="L221" s="61"/>
      <c r="M221" s="206"/>
      <c r="N221" s="42"/>
      <c r="O221" s="42"/>
      <c r="P221" s="42"/>
      <c r="Q221" s="42"/>
      <c r="R221" s="42"/>
      <c r="S221" s="42"/>
      <c r="T221" s="78"/>
      <c r="AT221" s="24" t="s">
        <v>157</v>
      </c>
      <c r="AU221" s="24" t="s">
        <v>83</v>
      </c>
    </row>
    <row r="222" spans="2:65" s="11" customFormat="1" ht="13.5">
      <c r="B222" s="207"/>
      <c r="C222" s="208"/>
      <c r="D222" s="204" t="s">
        <v>159</v>
      </c>
      <c r="E222" s="209" t="s">
        <v>23</v>
      </c>
      <c r="F222" s="210" t="s">
        <v>399</v>
      </c>
      <c r="G222" s="208"/>
      <c r="H222" s="211">
        <v>15.14</v>
      </c>
      <c r="I222" s="212"/>
      <c r="J222" s="208"/>
      <c r="K222" s="208"/>
      <c r="L222" s="213"/>
      <c r="M222" s="214"/>
      <c r="N222" s="215"/>
      <c r="O222" s="215"/>
      <c r="P222" s="215"/>
      <c r="Q222" s="215"/>
      <c r="R222" s="215"/>
      <c r="S222" s="215"/>
      <c r="T222" s="216"/>
      <c r="AT222" s="217" t="s">
        <v>159</v>
      </c>
      <c r="AU222" s="217" t="s">
        <v>83</v>
      </c>
      <c r="AV222" s="11" t="s">
        <v>83</v>
      </c>
      <c r="AW222" s="11" t="s">
        <v>36</v>
      </c>
      <c r="AX222" s="11" t="s">
        <v>81</v>
      </c>
      <c r="AY222" s="217" t="s">
        <v>148</v>
      </c>
    </row>
    <row r="223" spans="2:65" s="10" customFormat="1" ht="29.85" customHeight="1">
      <c r="B223" s="176"/>
      <c r="C223" s="177"/>
      <c r="D223" s="178" t="s">
        <v>72</v>
      </c>
      <c r="E223" s="190" t="s">
        <v>207</v>
      </c>
      <c r="F223" s="190" t="s">
        <v>400</v>
      </c>
      <c r="G223" s="177"/>
      <c r="H223" s="177"/>
      <c r="I223" s="180"/>
      <c r="J223" s="191">
        <f>BK223</f>
        <v>0</v>
      </c>
      <c r="K223" s="177"/>
      <c r="L223" s="182"/>
      <c r="M223" s="183"/>
      <c r="N223" s="184"/>
      <c r="O223" s="184"/>
      <c r="P223" s="185">
        <f>SUM(P224:P255)</f>
        <v>0</v>
      </c>
      <c r="Q223" s="184"/>
      <c r="R223" s="185">
        <f>SUM(R224:R255)</f>
        <v>8.5336099999999984E-2</v>
      </c>
      <c r="S223" s="184"/>
      <c r="T223" s="186">
        <f>SUM(T224:T255)</f>
        <v>23.166</v>
      </c>
      <c r="AR223" s="187" t="s">
        <v>81</v>
      </c>
      <c r="AT223" s="188" t="s">
        <v>72</v>
      </c>
      <c r="AU223" s="188" t="s">
        <v>81</v>
      </c>
      <c r="AY223" s="187" t="s">
        <v>148</v>
      </c>
      <c r="BK223" s="189">
        <f>SUM(BK224:BK255)</f>
        <v>0</v>
      </c>
    </row>
    <row r="224" spans="2:65" s="1" customFormat="1" ht="38.25" customHeight="1">
      <c r="B224" s="41"/>
      <c r="C224" s="192" t="s">
        <v>401</v>
      </c>
      <c r="D224" s="192" t="s">
        <v>150</v>
      </c>
      <c r="E224" s="193" t="s">
        <v>402</v>
      </c>
      <c r="F224" s="194" t="s">
        <v>403</v>
      </c>
      <c r="G224" s="195" t="s">
        <v>153</v>
      </c>
      <c r="H224" s="196">
        <v>0.16</v>
      </c>
      <c r="I224" s="197"/>
      <c r="J224" s="198">
        <f>ROUND(I224*H224,2)</f>
        <v>0</v>
      </c>
      <c r="K224" s="194" t="s">
        <v>23</v>
      </c>
      <c r="L224" s="61"/>
      <c r="M224" s="199" t="s">
        <v>23</v>
      </c>
      <c r="N224" s="200" t="s">
        <v>44</v>
      </c>
      <c r="O224" s="42"/>
      <c r="P224" s="201">
        <f>O224*H224</f>
        <v>0</v>
      </c>
      <c r="Q224" s="201">
        <v>5.3240000000000003E-2</v>
      </c>
      <c r="R224" s="201">
        <f>Q224*H224</f>
        <v>8.5184000000000006E-3</v>
      </c>
      <c r="S224" s="201">
        <v>0</v>
      </c>
      <c r="T224" s="202">
        <f>S224*H224</f>
        <v>0</v>
      </c>
      <c r="AR224" s="24" t="s">
        <v>155</v>
      </c>
      <c r="AT224" s="24" t="s">
        <v>150</v>
      </c>
      <c r="AU224" s="24" t="s">
        <v>83</v>
      </c>
      <c r="AY224" s="24" t="s">
        <v>148</v>
      </c>
      <c r="BE224" s="203">
        <f>IF(N224="základní",J224,0)</f>
        <v>0</v>
      </c>
      <c r="BF224" s="203">
        <f>IF(N224="snížená",J224,0)</f>
        <v>0</v>
      </c>
      <c r="BG224" s="203">
        <f>IF(N224="zákl. přenesená",J224,0)</f>
        <v>0</v>
      </c>
      <c r="BH224" s="203">
        <f>IF(N224="sníž. přenesená",J224,0)</f>
        <v>0</v>
      </c>
      <c r="BI224" s="203">
        <f>IF(N224="nulová",J224,0)</f>
        <v>0</v>
      </c>
      <c r="BJ224" s="24" t="s">
        <v>81</v>
      </c>
      <c r="BK224" s="203">
        <f>ROUND(I224*H224,2)</f>
        <v>0</v>
      </c>
      <c r="BL224" s="24" t="s">
        <v>155</v>
      </c>
      <c r="BM224" s="24" t="s">
        <v>404</v>
      </c>
    </row>
    <row r="225" spans="2:65" s="11" customFormat="1" ht="13.5">
      <c r="B225" s="207"/>
      <c r="C225" s="208"/>
      <c r="D225" s="204" t="s">
        <v>159</v>
      </c>
      <c r="E225" s="209" t="s">
        <v>23</v>
      </c>
      <c r="F225" s="210" t="s">
        <v>405</v>
      </c>
      <c r="G225" s="208"/>
      <c r="H225" s="211">
        <v>0.16</v>
      </c>
      <c r="I225" s="212"/>
      <c r="J225" s="208"/>
      <c r="K225" s="208"/>
      <c r="L225" s="213"/>
      <c r="M225" s="214"/>
      <c r="N225" s="215"/>
      <c r="O225" s="215"/>
      <c r="P225" s="215"/>
      <c r="Q225" s="215"/>
      <c r="R225" s="215"/>
      <c r="S225" s="215"/>
      <c r="T225" s="216"/>
      <c r="AT225" s="217" t="s">
        <v>159</v>
      </c>
      <c r="AU225" s="217" t="s">
        <v>83</v>
      </c>
      <c r="AV225" s="11" t="s">
        <v>83</v>
      </c>
      <c r="AW225" s="11" t="s">
        <v>36</v>
      </c>
      <c r="AX225" s="11" t="s">
        <v>81</v>
      </c>
      <c r="AY225" s="217" t="s">
        <v>148</v>
      </c>
    </row>
    <row r="226" spans="2:65" s="1" customFormat="1" ht="25.5" customHeight="1">
      <c r="B226" s="41"/>
      <c r="C226" s="192" t="s">
        <v>406</v>
      </c>
      <c r="D226" s="192" t="s">
        <v>150</v>
      </c>
      <c r="E226" s="193" t="s">
        <v>407</v>
      </c>
      <c r="F226" s="194" t="s">
        <v>408</v>
      </c>
      <c r="G226" s="195" t="s">
        <v>244</v>
      </c>
      <c r="H226" s="196">
        <v>60</v>
      </c>
      <c r="I226" s="197"/>
      <c r="J226" s="198">
        <f>ROUND(I226*H226,2)</f>
        <v>0</v>
      </c>
      <c r="K226" s="194" t="s">
        <v>23</v>
      </c>
      <c r="L226" s="61"/>
      <c r="M226" s="199" t="s">
        <v>23</v>
      </c>
      <c r="N226" s="200" t="s">
        <v>44</v>
      </c>
      <c r="O226" s="42"/>
      <c r="P226" s="201">
        <f>O226*H226</f>
        <v>0</v>
      </c>
      <c r="Q226" s="201">
        <v>0</v>
      </c>
      <c r="R226" s="201">
        <f>Q226*H226</f>
        <v>0</v>
      </c>
      <c r="S226" s="201">
        <v>0</v>
      </c>
      <c r="T226" s="202">
        <f>S226*H226</f>
        <v>0</v>
      </c>
      <c r="AR226" s="24" t="s">
        <v>155</v>
      </c>
      <c r="AT226" s="24" t="s">
        <v>150</v>
      </c>
      <c r="AU226" s="24" t="s">
        <v>83</v>
      </c>
      <c r="AY226" s="24" t="s">
        <v>148</v>
      </c>
      <c r="BE226" s="203">
        <f>IF(N226="základní",J226,0)</f>
        <v>0</v>
      </c>
      <c r="BF226" s="203">
        <f>IF(N226="snížená",J226,0)</f>
        <v>0</v>
      </c>
      <c r="BG226" s="203">
        <f>IF(N226="zákl. přenesená",J226,0)</f>
        <v>0</v>
      </c>
      <c r="BH226" s="203">
        <f>IF(N226="sníž. přenesená",J226,0)</f>
        <v>0</v>
      </c>
      <c r="BI226" s="203">
        <f>IF(N226="nulová",J226,0)</f>
        <v>0</v>
      </c>
      <c r="BJ226" s="24" t="s">
        <v>81</v>
      </c>
      <c r="BK226" s="203">
        <f>ROUND(I226*H226,2)</f>
        <v>0</v>
      </c>
      <c r="BL226" s="24" t="s">
        <v>155</v>
      </c>
      <c r="BM226" s="24" t="s">
        <v>409</v>
      </c>
    </row>
    <row r="227" spans="2:65" s="1" customFormat="1" ht="108">
      <c r="B227" s="41"/>
      <c r="C227" s="63"/>
      <c r="D227" s="204" t="s">
        <v>157</v>
      </c>
      <c r="E227" s="63"/>
      <c r="F227" s="205" t="s">
        <v>410</v>
      </c>
      <c r="G227" s="63"/>
      <c r="H227" s="63"/>
      <c r="I227" s="163"/>
      <c r="J227" s="63"/>
      <c r="K227" s="63"/>
      <c r="L227" s="61"/>
      <c r="M227" s="206"/>
      <c r="N227" s="42"/>
      <c r="O227" s="42"/>
      <c r="P227" s="42"/>
      <c r="Q227" s="42"/>
      <c r="R227" s="42"/>
      <c r="S227" s="42"/>
      <c r="T227" s="78"/>
      <c r="AT227" s="24" t="s">
        <v>157</v>
      </c>
      <c r="AU227" s="24" t="s">
        <v>83</v>
      </c>
    </row>
    <row r="228" spans="2:65" s="1" customFormat="1" ht="16.5" customHeight="1">
      <c r="B228" s="41"/>
      <c r="C228" s="229" t="s">
        <v>411</v>
      </c>
      <c r="D228" s="229" t="s">
        <v>199</v>
      </c>
      <c r="E228" s="230" t="s">
        <v>412</v>
      </c>
      <c r="F228" s="231" t="s">
        <v>413</v>
      </c>
      <c r="G228" s="232" t="s">
        <v>202</v>
      </c>
      <c r="H228" s="233">
        <v>0.06</v>
      </c>
      <c r="I228" s="234"/>
      <c r="J228" s="235">
        <f>ROUND(I228*H228,2)</f>
        <v>0</v>
      </c>
      <c r="K228" s="231" t="s">
        <v>154</v>
      </c>
      <c r="L228" s="236"/>
      <c r="M228" s="237" t="s">
        <v>23</v>
      </c>
      <c r="N228" s="238" t="s">
        <v>44</v>
      </c>
      <c r="O228" s="42"/>
      <c r="P228" s="201">
        <f>O228*H228</f>
        <v>0</v>
      </c>
      <c r="Q228" s="201">
        <v>1</v>
      </c>
      <c r="R228" s="201">
        <f>Q228*H228</f>
        <v>0.06</v>
      </c>
      <c r="S228" s="201">
        <v>0</v>
      </c>
      <c r="T228" s="202">
        <f>S228*H228</f>
        <v>0</v>
      </c>
      <c r="AR228" s="24" t="s">
        <v>198</v>
      </c>
      <c r="AT228" s="24" t="s">
        <v>199</v>
      </c>
      <c r="AU228" s="24" t="s">
        <v>83</v>
      </c>
      <c r="AY228" s="24" t="s">
        <v>148</v>
      </c>
      <c r="BE228" s="203">
        <f>IF(N228="základní",J228,0)</f>
        <v>0</v>
      </c>
      <c r="BF228" s="203">
        <f>IF(N228="snížená",J228,0)</f>
        <v>0</v>
      </c>
      <c r="BG228" s="203">
        <f>IF(N228="zákl. přenesená",J228,0)</f>
        <v>0</v>
      </c>
      <c r="BH228" s="203">
        <f>IF(N228="sníž. přenesená",J228,0)</f>
        <v>0</v>
      </c>
      <c r="BI228" s="203">
        <f>IF(N228="nulová",J228,0)</f>
        <v>0</v>
      </c>
      <c r="BJ228" s="24" t="s">
        <v>81</v>
      </c>
      <c r="BK228" s="203">
        <f>ROUND(I228*H228,2)</f>
        <v>0</v>
      </c>
      <c r="BL228" s="24" t="s">
        <v>155</v>
      </c>
      <c r="BM228" s="24" t="s">
        <v>414</v>
      </c>
    </row>
    <row r="229" spans="2:65" s="1" customFormat="1" ht="27">
      <c r="B229" s="41"/>
      <c r="C229" s="63"/>
      <c r="D229" s="204" t="s">
        <v>204</v>
      </c>
      <c r="E229" s="63"/>
      <c r="F229" s="205" t="s">
        <v>415</v>
      </c>
      <c r="G229" s="63"/>
      <c r="H229" s="63"/>
      <c r="I229" s="163"/>
      <c r="J229" s="63"/>
      <c r="K229" s="63"/>
      <c r="L229" s="61"/>
      <c r="M229" s="206"/>
      <c r="N229" s="42"/>
      <c r="O229" s="42"/>
      <c r="P229" s="42"/>
      <c r="Q229" s="42"/>
      <c r="R229" s="42"/>
      <c r="S229" s="42"/>
      <c r="T229" s="78"/>
      <c r="AT229" s="24" t="s">
        <v>204</v>
      </c>
      <c r="AU229" s="24" t="s">
        <v>83</v>
      </c>
    </row>
    <row r="230" spans="2:65" s="11" customFormat="1" ht="13.5">
      <c r="B230" s="207"/>
      <c r="C230" s="208"/>
      <c r="D230" s="204" t="s">
        <v>159</v>
      </c>
      <c r="E230" s="209" t="s">
        <v>23</v>
      </c>
      <c r="F230" s="210" t="s">
        <v>416</v>
      </c>
      <c r="G230" s="208"/>
      <c r="H230" s="211">
        <v>0.06</v>
      </c>
      <c r="I230" s="212"/>
      <c r="J230" s="208"/>
      <c r="K230" s="208"/>
      <c r="L230" s="213"/>
      <c r="M230" s="214"/>
      <c r="N230" s="215"/>
      <c r="O230" s="215"/>
      <c r="P230" s="215"/>
      <c r="Q230" s="215"/>
      <c r="R230" s="215"/>
      <c r="S230" s="215"/>
      <c r="T230" s="216"/>
      <c r="AT230" s="217" t="s">
        <v>159</v>
      </c>
      <c r="AU230" s="217" t="s">
        <v>83</v>
      </c>
      <c r="AV230" s="11" t="s">
        <v>83</v>
      </c>
      <c r="AW230" s="11" t="s">
        <v>36</v>
      </c>
      <c r="AX230" s="11" t="s">
        <v>81</v>
      </c>
      <c r="AY230" s="217" t="s">
        <v>148</v>
      </c>
    </row>
    <row r="231" spans="2:65" s="1" customFormat="1" ht="38.25" customHeight="1">
      <c r="B231" s="41"/>
      <c r="C231" s="192" t="s">
        <v>417</v>
      </c>
      <c r="D231" s="192" t="s">
        <v>150</v>
      </c>
      <c r="E231" s="193" t="s">
        <v>418</v>
      </c>
      <c r="F231" s="194" t="s">
        <v>419</v>
      </c>
      <c r="G231" s="195" t="s">
        <v>194</v>
      </c>
      <c r="H231" s="196">
        <v>11.57</v>
      </c>
      <c r="I231" s="197"/>
      <c r="J231" s="198">
        <f>ROUND(I231*H231,2)</f>
        <v>0</v>
      </c>
      <c r="K231" s="194" t="s">
        <v>154</v>
      </c>
      <c r="L231" s="61"/>
      <c r="M231" s="199" t="s">
        <v>23</v>
      </c>
      <c r="N231" s="200" t="s">
        <v>44</v>
      </c>
      <c r="O231" s="42"/>
      <c r="P231" s="201">
        <f>O231*H231</f>
        <v>0</v>
      </c>
      <c r="Q231" s="201">
        <v>6.0999999999999997E-4</v>
      </c>
      <c r="R231" s="201">
        <f>Q231*H231</f>
        <v>7.0577000000000001E-3</v>
      </c>
      <c r="S231" s="201">
        <v>0</v>
      </c>
      <c r="T231" s="202">
        <f>S231*H231</f>
        <v>0</v>
      </c>
      <c r="AR231" s="24" t="s">
        <v>155</v>
      </c>
      <c r="AT231" s="24" t="s">
        <v>150</v>
      </c>
      <c r="AU231" s="24" t="s">
        <v>83</v>
      </c>
      <c r="AY231" s="24" t="s">
        <v>148</v>
      </c>
      <c r="BE231" s="203">
        <f>IF(N231="základní",J231,0)</f>
        <v>0</v>
      </c>
      <c r="BF231" s="203">
        <f>IF(N231="snížená",J231,0)</f>
        <v>0</v>
      </c>
      <c r="BG231" s="203">
        <f>IF(N231="zákl. přenesená",J231,0)</f>
        <v>0</v>
      </c>
      <c r="BH231" s="203">
        <f>IF(N231="sníž. přenesená",J231,0)</f>
        <v>0</v>
      </c>
      <c r="BI231" s="203">
        <f>IF(N231="nulová",J231,0)</f>
        <v>0</v>
      </c>
      <c r="BJ231" s="24" t="s">
        <v>81</v>
      </c>
      <c r="BK231" s="203">
        <f>ROUND(I231*H231,2)</f>
        <v>0</v>
      </c>
      <c r="BL231" s="24" t="s">
        <v>155</v>
      </c>
      <c r="BM231" s="24" t="s">
        <v>420</v>
      </c>
    </row>
    <row r="232" spans="2:65" s="1" customFormat="1" ht="40.5">
      <c r="B232" s="41"/>
      <c r="C232" s="63"/>
      <c r="D232" s="204" t="s">
        <v>157</v>
      </c>
      <c r="E232" s="63"/>
      <c r="F232" s="205" t="s">
        <v>421</v>
      </c>
      <c r="G232" s="63"/>
      <c r="H232" s="63"/>
      <c r="I232" s="163"/>
      <c r="J232" s="63"/>
      <c r="K232" s="63"/>
      <c r="L232" s="61"/>
      <c r="M232" s="206"/>
      <c r="N232" s="42"/>
      <c r="O232" s="42"/>
      <c r="P232" s="42"/>
      <c r="Q232" s="42"/>
      <c r="R232" s="42"/>
      <c r="S232" s="42"/>
      <c r="T232" s="78"/>
      <c r="AT232" s="24" t="s">
        <v>157</v>
      </c>
      <c r="AU232" s="24" t="s">
        <v>83</v>
      </c>
    </row>
    <row r="233" spans="2:65" s="11" customFormat="1" ht="13.5">
      <c r="B233" s="207"/>
      <c r="C233" s="208"/>
      <c r="D233" s="204" t="s">
        <v>159</v>
      </c>
      <c r="E233" s="209" t="s">
        <v>23</v>
      </c>
      <c r="F233" s="210" t="s">
        <v>422</v>
      </c>
      <c r="G233" s="208"/>
      <c r="H233" s="211">
        <v>11.57</v>
      </c>
      <c r="I233" s="212"/>
      <c r="J233" s="208"/>
      <c r="K233" s="208"/>
      <c r="L233" s="213"/>
      <c r="M233" s="214"/>
      <c r="N233" s="215"/>
      <c r="O233" s="215"/>
      <c r="P233" s="215"/>
      <c r="Q233" s="215"/>
      <c r="R233" s="215"/>
      <c r="S233" s="215"/>
      <c r="T233" s="216"/>
      <c r="AT233" s="217" t="s">
        <v>159</v>
      </c>
      <c r="AU233" s="217" t="s">
        <v>83</v>
      </c>
      <c r="AV233" s="11" t="s">
        <v>83</v>
      </c>
      <c r="AW233" s="11" t="s">
        <v>36</v>
      </c>
      <c r="AX233" s="11" t="s">
        <v>81</v>
      </c>
      <c r="AY233" s="217" t="s">
        <v>148</v>
      </c>
    </row>
    <row r="234" spans="2:65" s="1" customFormat="1" ht="25.5" customHeight="1">
      <c r="B234" s="41"/>
      <c r="C234" s="192" t="s">
        <v>423</v>
      </c>
      <c r="D234" s="192" t="s">
        <v>150</v>
      </c>
      <c r="E234" s="193" t="s">
        <v>424</v>
      </c>
      <c r="F234" s="194" t="s">
        <v>425</v>
      </c>
      <c r="G234" s="195" t="s">
        <v>194</v>
      </c>
      <c r="H234" s="196">
        <v>11.57</v>
      </c>
      <c r="I234" s="197"/>
      <c r="J234" s="198">
        <f>ROUND(I234*H234,2)</f>
        <v>0</v>
      </c>
      <c r="K234" s="194" t="s">
        <v>154</v>
      </c>
      <c r="L234" s="61"/>
      <c r="M234" s="199" t="s">
        <v>23</v>
      </c>
      <c r="N234" s="200" t="s">
        <v>44</v>
      </c>
      <c r="O234" s="42"/>
      <c r="P234" s="201">
        <f>O234*H234</f>
        <v>0</v>
      </c>
      <c r="Q234" s="201">
        <v>0</v>
      </c>
      <c r="R234" s="201">
        <f>Q234*H234</f>
        <v>0</v>
      </c>
      <c r="S234" s="201">
        <v>0</v>
      </c>
      <c r="T234" s="202">
        <f>S234*H234</f>
        <v>0</v>
      </c>
      <c r="AR234" s="24" t="s">
        <v>155</v>
      </c>
      <c r="AT234" s="24" t="s">
        <v>150</v>
      </c>
      <c r="AU234" s="24" t="s">
        <v>83</v>
      </c>
      <c r="AY234" s="24" t="s">
        <v>148</v>
      </c>
      <c r="BE234" s="203">
        <f>IF(N234="základní",J234,0)</f>
        <v>0</v>
      </c>
      <c r="BF234" s="203">
        <f>IF(N234="snížená",J234,0)</f>
        <v>0</v>
      </c>
      <c r="BG234" s="203">
        <f>IF(N234="zákl. přenesená",J234,0)</f>
        <v>0</v>
      </c>
      <c r="BH234" s="203">
        <f>IF(N234="sníž. přenesená",J234,0)</f>
        <v>0</v>
      </c>
      <c r="BI234" s="203">
        <f>IF(N234="nulová",J234,0)</f>
        <v>0</v>
      </c>
      <c r="BJ234" s="24" t="s">
        <v>81</v>
      </c>
      <c r="BK234" s="203">
        <f>ROUND(I234*H234,2)</f>
        <v>0</v>
      </c>
      <c r="BL234" s="24" t="s">
        <v>155</v>
      </c>
      <c r="BM234" s="24" t="s">
        <v>426</v>
      </c>
    </row>
    <row r="235" spans="2:65" s="1" customFormat="1" ht="27">
      <c r="B235" s="41"/>
      <c r="C235" s="63"/>
      <c r="D235" s="204" t="s">
        <v>157</v>
      </c>
      <c r="E235" s="63"/>
      <c r="F235" s="205" t="s">
        <v>427</v>
      </c>
      <c r="G235" s="63"/>
      <c r="H235" s="63"/>
      <c r="I235" s="163"/>
      <c r="J235" s="63"/>
      <c r="K235" s="63"/>
      <c r="L235" s="61"/>
      <c r="M235" s="206"/>
      <c r="N235" s="42"/>
      <c r="O235" s="42"/>
      <c r="P235" s="42"/>
      <c r="Q235" s="42"/>
      <c r="R235" s="42"/>
      <c r="S235" s="42"/>
      <c r="T235" s="78"/>
      <c r="AT235" s="24" t="s">
        <v>157</v>
      </c>
      <c r="AU235" s="24" t="s">
        <v>83</v>
      </c>
    </row>
    <row r="236" spans="2:65" s="11" customFormat="1" ht="13.5">
      <c r="B236" s="207"/>
      <c r="C236" s="208"/>
      <c r="D236" s="204" t="s">
        <v>159</v>
      </c>
      <c r="E236" s="209" t="s">
        <v>23</v>
      </c>
      <c r="F236" s="210" t="s">
        <v>428</v>
      </c>
      <c r="G236" s="208"/>
      <c r="H236" s="211">
        <v>11.57</v>
      </c>
      <c r="I236" s="212"/>
      <c r="J236" s="208"/>
      <c r="K236" s="208"/>
      <c r="L236" s="213"/>
      <c r="M236" s="214"/>
      <c r="N236" s="215"/>
      <c r="O236" s="215"/>
      <c r="P236" s="215"/>
      <c r="Q236" s="215"/>
      <c r="R236" s="215"/>
      <c r="S236" s="215"/>
      <c r="T236" s="216"/>
      <c r="AT236" s="217" t="s">
        <v>159</v>
      </c>
      <c r="AU236" s="217" t="s">
        <v>83</v>
      </c>
      <c r="AV236" s="11" t="s">
        <v>83</v>
      </c>
      <c r="AW236" s="11" t="s">
        <v>36</v>
      </c>
      <c r="AX236" s="11" t="s">
        <v>81</v>
      </c>
      <c r="AY236" s="217" t="s">
        <v>148</v>
      </c>
    </row>
    <row r="237" spans="2:65" s="1" customFormat="1" ht="38.25" customHeight="1">
      <c r="B237" s="41"/>
      <c r="C237" s="192" t="s">
        <v>429</v>
      </c>
      <c r="D237" s="192" t="s">
        <v>150</v>
      </c>
      <c r="E237" s="193" t="s">
        <v>430</v>
      </c>
      <c r="F237" s="194" t="s">
        <v>431</v>
      </c>
      <c r="G237" s="195" t="s">
        <v>153</v>
      </c>
      <c r="H237" s="196">
        <v>12</v>
      </c>
      <c r="I237" s="197"/>
      <c r="J237" s="198">
        <f>ROUND(I237*H237,2)</f>
        <v>0</v>
      </c>
      <c r="K237" s="194" t="s">
        <v>154</v>
      </c>
      <c r="L237" s="61"/>
      <c r="M237" s="199" t="s">
        <v>23</v>
      </c>
      <c r="N237" s="200" t="s">
        <v>44</v>
      </c>
      <c r="O237" s="42"/>
      <c r="P237" s="201">
        <f>O237*H237</f>
        <v>0</v>
      </c>
      <c r="Q237" s="201">
        <v>0</v>
      </c>
      <c r="R237" s="201">
        <f>Q237*H237</f>
        <v>0</v>
      </c>
      <c r="S237" s="201">
        <v>0</v>
      </c>
      <c r="T237" s="202">
        <f>S237*H237</f>
        <v>0</v>
      </c>
      <c r="AR237" s="24" t="s">
        <v>155</v>
      </c>
      <c r="AT237" s="24" t="s">
        <v>150</v>
      </c>
      <c r="AU237" s="24" t="s">
        <v>83</v>
      </c>
      <c r="AY237" s="24" t="s">
        <v>148</v>
      </c>
      <c r="BE237" s="203">
        <f>IF(N237="základní",J237,0)</f>
        <v>0</v>
      </c>
      <c r="BF237" s="203">
        <f>IF(N237="snížená",J237,0)</f>
        <v>0</v>
      </c>
      <c r="BG237" s="203">
        <f>IF(N237="zákl. přenesená",J237,0)</f>
        <v>0</v>
      </c>
      <c r="BH237" s="203">
        <f>IF(N237="sníž. přenesená",J237,0)</f>
        <v>0</v>
      </c>
      <c r="BI237" s="203">
        <f>IF(N237="nulová",J237,0)</f>
        <v>0</v>
      </c>
      <c r="BJ237" s="24" t="s">
        <v>81</v>
      </c>
      <c r="BK237" s="203">
        <f>ROUND(I237*H237,2)</f>
        <v>0</v>
      </c>
      <c r="BL237" s="24" t="s">
        <v>155</v>
      </c>
      <c r="BM237" s="24" t="s">
        <v>432</v>
      </c>
    </row>
    <row r="238" spans="2:65" s="1" customFormat="1" ht="67.5">
      <c r="B238" s="41"/>
      <c r="C238" s="63"/>
      <c r="D238" s="204" t="s">
        <v>157</v>
      </c>
      <c r="E238" s="63"/>
      <c r="F238" s="205" t="s">
        <v>433</v>
      </c>
      <c r="G238" s="63"/>
      <c r="H238" s="63"/>
      <c r="I238" s="163"/>
      <c r="J238" s="63"/>
      <c r="K238" s="63"/>
      <c r="L238" s="61"/>
      <c r="M238" s="206"/>
      <c r="N238" s="42"/>
      <c r="O238" s="42"/>
      <c r="P238" s="42"/>
      <c r="Q238" s="42"/>
      <c r="R238" s="42"/>
      <c r="S238" s="42"/>
      <c r="T238" s="78"/>
      <c r="AT238" s="24" t="s">
        <v>157</v>
      </c>
      <c r="AU238" s="24" t="s">
        <v>83</v>
      </c>
    </row>
    <row r="239" spans="2:65" s="11" customFormat="1" ht="13.5">
      <c r="B239" s="207"/>
      <c r="C239" s="208"/>
      <c r="D239" s="204" t="s">
        <v>159</v>
      </c>
      <c r="E239" s="209" t="s">
        <v>23</v>
      </c>
      <c r="F239" s="210" t="s">
        <v>434</v>
      </c>
      <c r="G239" s="208"/>
      <c r="H239" s="211">
        <v>12</v>
      </c>
      <c r="I239" s="212"/>
      <c r="J239" s="208"/>
      <c r="K239" s="208"/>
      <c r="L239" s="213"/>
      <c r="M239" s="214"/>
      <c r="N239" s="215"/>
      <c r="O239" s="215"/>
      <c r="P239" s="215"/>
      <c r="Q239" s="215"/>
      <c r="R239" s="215"/>
      <c r="S239" s="215"/>
      <c r="T239" s="216"/>
      <c r="AT239" s="217" t="s">
        <v>159</v>
      </c>
      <c r="AU239" s="217" t="s">
        <v>83</v>
      </c>
      <c r="AV239" s="11" t="s">
        <v>83</v>
      </c>
      <c r="AW239" s="11" t="s">
        <v>36</v>
      </c>
      <c r="AX239" s="11" t="s">
        <v>81</v>
      </c>
      <c r="AY239" s="217" t="s">
        <v>148</v>
      </c>
    </row>
    <row r="240" spans="2:65" s="1" customFormat="1" ht="38.25" customHeight="1">
      <c r="B240" s="41"/>
      <c r="C240" s="192" t="s">
        <v>435</v>
      </c>
      <c r="D240" s="192" t="s">
        <v>150</v>
      </c>
      <c r="E240" s="193" t="s">
        <v>436</v>
      </c>
      <c r="F240" s="194" t="s">
        <v>437</v>
      </c>
      <c r="G240" s="195" t="s">
        <v>153</v>
      </c>
      <c r="H240" s="196">
        <v>360</v>
      </c>
      <c r="I240" s="197"/>
      <c r="J240" s="198">
        <f>ROUND(I240*H240,2)</f>
        <v>0</v>
      </c>
      <c r="K240" s="194" t="s">
        <v>154</v>
      </c>
      <c r="L240" s="61"/>
      <c r="M240" s="199" t="s">
        <v>23</v>
      </c>
      <c r="N240" s="200" t="s">
        <v>44</v>
      </c>
      <c r="O240" s="42"/>
      <c r="P240" s="201">
        <f>O240*H240</f>
        <v>0</v>
      </c>
      <c r="Q240" s="201">
        <v>0</v>
      </c>
      <c r="R240" s="201">
        <f>Q240*H240</f>
        <v>0</v>
      </c>
      <c r="S240" s="201">
        <v>0</v>
      </c>
      <c r="T240" s="202">
        <f>S240*H240</f>
        <v>0</v>
      </c>
      <c r="AR240" s="24" t="s">
        <v>155</v>
      </c>
      <c r="AT240" s="24" t="s">
        <v>150</v>
      </c>
      <c r="AU240" s="24" t="s">
        <v>83</v>
      </c>
      <c r="AY240" s="24" t="s">
        <v>148</v>
      </c>
      <c r="BE240" s="203">
        <f>IF(N240="základní",J240,0)</f>
        <v>0</v>
      </c>
      <c r="BF240" s="203">
        <f>IF(N240="snížená",J240,0)</f>
        <v>0</v>
      </c>
      <c r="BG240" s="203">
        <f>IF(N240="zákl. přenesená",J240,0)</f>
        <v>0</v>
      </c>
      <c r="BH240" s="203">
        <f>IF(N240="sníž. přenesená",J240,0)</f>
        <v>0</v>
      </c>
      <c r="BI240" s="203">
        <f>IF(N240="nulová",J240,0)</f>
        <v>0</v>
      </c>
      <c r="BJ240" s="24" t="s">
        <v>81</v>
      </c>
      <c r="BK240" s="203">
        <f>ROUND(I240*H240,2)</f>
        <v>0</v>
      </c>
      <c r="BL240" s="24" t="s">
        <v>155</v>
      </c>
      <c r="BM240" s="24" t="s">
        <v>438</v>
      </c>
    </row>
    <row r="241" spans="2:65" s="1" customFormat="1" ht="67.5">
      <c r="B241" s="41"/>
      <c r="C241" s="63"/>
      <c r="D241" s="204" t="s">
        <v>157</v>
      </c>
      <c r="E241" s="63"/>
      <c r="F241" s="205" t="s">
        <v>433</v>
      </c>
      <c r="G241" s="63"/>
      <c r="H241" s="63"/>
      <c r="I241" s="163"/>
      <c r="J241" s="63"/>
      <c r="K241" s="63"/>
      <c r="L241" s="61"/>
      <c r="M241" s="206"/>
      <c r="N241" s="42"/>
      <c r="O241" s="42"/>
      <c r="P241" s="42"/>
      <c r="Q241" s="42"/>
      <c r="R241" s="42"/>
      <c r="S241" s="42"/>
      <c r="T241" s="78"/>
      <c r="AT241" s="24" t="s">
        <v>157</v>
      </c>
      <c r="AU241" s="24" t="s">
        <v>83</v>
      </c>
    </row>
    <row r="242" spans="2:65" s="11" customFormat="1" ht="13.5">
      <c r="B242" s="207"/>
      <c r="C242" s="208"/>
      <c r="D242" s="204" t="s">
        <v>159</v>
      </c>
      <c r="E242" s="209" t="s">
        <v>23</v>
      </c>
      <c r="F242" s="210" t="s">
        <v>439</v>
      </c>
      <c r="G242" s="208"/>
      <c r="H242" s="211">
        <v>360</v>
      </c>
      <c r="I242" s="212"/>
      <c r="J242" s="208"/>
      <c r="K242" s="208"/>
      <c r="L242" s="213"/>
      <c r="M242" s="214"/>
      <c r="N242" s="215"/>
      <c r="O242" s="215"/>
      <c r="P242" s="215"/>
      <c r="Q242" s="215"/>
      <c r="R242" s="215"/>
      <c r="S242" s="215"/>
      <c r="T242" s="216"/>
      <c r="AT242" s="217" t="s">
        <v>159</v>
      </c>
      <c r="AU242" s="217" t="s">
        <v>83</v>
      </c>
      <c r="AV242" s="11" t="s">
        <v>83</v>
      </c>
      <c r="AW242" s="11" t="s">
        <v>36</v>
      </c>
      <c r="AX242" s="11" t="s">
        <v>81</v>
      </c>
      <c r="AY242" s="217" t="s">
        <v>148</v>
      </c>
    </row>
    <row r="243" spans="2:65" s="1" customFormat="1" ht="38.25" customHeight="1">
      <c r="B243" s="41"/>
      <c r="C243" s="192" t="s">
        <v>440</v>
      </c>
      <c r="D243" s="192" t="s">
        <v>150</v>
      </c>
      <c r="E243" s="193" t="s">
        <v>441</v>
      </c>
      <c r="F243" s="194" t="s">
        <v>442</v>
      </c>
      <c r="G243" s="195" t="s">
        <v>153</v>
      </c>
      <c r="H243" s="196">
        <v>12</v>
      </c>
      <c r="I243" s="197"/>
      <c r="J243" s="198">
        <f>ROUND(I243*H243,2)</f>
        <v>0</v>
      </c>
      <c r="K243" s="194" t="s">
        <v>154</v>
      </c>
      <c r="L243" s="61"/>
      <c r="M243" s="199" t="s">
        <v>23</v>
      </c>
      <c r="N243" s="200" t="s">
        <v>44</v>
      </c>
      <c r="O243" s="42"/>
      <c r="P243" s="201">
        <f>O243*H243</f>
        <v>0</v>
      </c>
      <c r="Q243" s="201">
        <v>0</v>
      </c>
      <c r="R243" s="201">
        <f>Q243*H243</f>
        <v>0</v>
      </c>
      <c r="S243" s="201">
        <v>0</v>
      </c>
      <c r="T243" s="202">
        <f>S243*H243</f>
        <v>0</v>
      </c>
      <c r="AR243" s="24" t="s">
        <v>155</v>
      </c>
      <c r="AT243" s="24" t="s">
        <v>150</v>
      </c>
      <c r="AU243" s="24" t="s">
        <v>83</v>
      </c>
      <c r="AY243" s="24" t="s">
        <v>148</v>
      </c>
      <c r="BE243" s="203">
        <f>IF(N243="základní",J243,0)</f>
        <v>0</v>
      </c>
      <c r="BF243" s="203">
        <f>IF(N243="snížená",J243,0)</f>
        <v>0</v>
      </c>
      <c r="BG243" s="203">
        <f>IF(N243="zákl. přenesená",J243,0)</f>
        <v>0</v>
      </c>
      <c r="BH243" s="203">
        <f>IF(N243="sníž. přenesená",J243,0)</f>
        <v>0</v>
      </c>
      <c r="BI243" s="203">
        <f>IF(N243="nulová",J243,0)</f>
        <v>0</v>
      </c>
      <c r="BJ243" s="24" t="s">
        <v>81</v>
      </c>
      <c r="BK243" s="203">
        <f>ROUND(I243*H243,2)</f>
        <v>0</v>
      </c>
      <c r="BL243" s="24" t="s">
        <v>155</v>
      </c>
      <c r="BM243" s="24" t="s">
        <v>443</v>
      </c>
    </row>
    <row r="244" spans="2:65" s="1" customFormat="1" ht="27">
      <c r="B244" s="41"/>
      <c r="C244" s="63"/>
      <c r="D244" s="204" t="s">
        <v>157</v>
      </c>
      <c r="E244" s="63"/>
      <c r="F244" s="205" t="s">
        <v>444</v>
      </c>
      <c r="G244" s="63"/>
      <c r="H244" s="63"/>
      <c r="I244" s="163"/>
      <c r="J244" s="63"/>
      <c r="K244" s="63"/>
      <c r="L244" s="61"/>
      <c r="M244" s="206"/>
      <c r="N244" s="42"/>
      <c r="O244" s="42"/>
      <c r="P244" s="42"/>
      <c r="Q244" s="42"/>
      <c r="R244" s="42"/>
      <c r="S244" s="42"/>
      <c r="T244" s="78"/>
      <c r="AT244" s="24" t="s">
        <v>157</v>
      </c>
      <c r="AU244" s="24" t="s">
        <v>83</v>
      </c>
    </row>
    <row r="245" spans="2:65" s="1" customFormat="1" ht="25.5" customHeight="1">
      <c r="B245" s="41"/>
      <c r="C245" s="192" t="s">
        <v>445</v>
      </c>
      <c r="D245" s="192" t="s">
        <v>150</v>
      </c>
      <c r="E245" s="193" t="s">
        <v>446</v>
      </c>
      <c r="F245" s="194" t="s">
        <v>447</v>
      </c>
      <c r="G245" s="195" t="s">
        <v>365</v>
      </c>
      <c r="H245" s="196">
        <v>16</v>
      </c>
      <c r="I245" s="197"/>
      <c r="J245" s="198">
        <f>ROUND(I245*H245,2)</f>
        <v>0</v>
      </c>
      <c r="K245" s="194" t="s">
        <v>154</v>
      </c>
      <c r="L245" s="61"/>
      <c r="M245" s="199" t="s">
        <v>23</v>
      </c>
      <c r="N245" s="200" t="s">
        <v>44</v>
      </c>
      <c r="O245" s="42"/>
      <c r="P245" s="201">
        <f>O245*H245</f>
        <v>0</v>
      </c>
      <c r="Q245" s="201">
        <v>1.0000000000000001E-5</v>
      </c>
      <c r="R245" s="201">
        <f>Q245*H245</f>
        <v>1.6000000000000001E-4</v>
      </c>
      <c r="S245" s="201">
        <v>0</v>
      </c>
      <c r="T245" s="202">
        <f>S245*H245</f>
        <v>0</v>
      </c>
      <c r="AR245" s="24" t="s">
        <v>155</v>
      </c>
      <c r="AT245" s="24" t="s">
        <v>150</v>
      </c>
      <c r="AU245" s="24" t="s">
        <v>83</v>
      </c>
      <c r="AY245" s="24" t="s">
        <v>148</v>
      </c>
      <c r="BE245" s="203">
        <f>IF(N245="základní",J245,0)</f>
        <v>0</v>
      </c>
      <c r="BF245" s="203">
        <f>IF(N245="snížená",J245,0)</f>
        <v>0</v>
      </c>
      <c r="BG245" s="203">
        <f>IF(N245="zákl. přenesená",J245,0)</f>
        <v>0</v>
      </c>
      <c r="BH245" s="203">
        <f>IF(N245="sníž. přenesená",J245,0)</f>
        <v>0</v>
      </c>
      <c r="BI245" s="203">
        <f>IF(N245="nulová",J245,0)</f>
        <v>0</v>
      </c>
      <c r="BJ245" s="24" t="s">
        <v>81</v>
      </c>
      <c r="BK245" s="203">
        <f>ROUND(I245*H245,2)</f>
        <v>0</v>
      </c>
      <c r="BL245" s="24" t="s">
        <v>155</v>
      </c>
      <c r="BM245" s="24" t="s">
        <v>448</v>
      </c>
    </row>
    <row r="246" spans="2:65" s="1" customFormat="1" ht="94.5">
      <c r="B246" s="41"/>
      <c r="C246" s="63"/>
      <c r="D246" s="204" t="s">
        <v>157</v>
      </c>
      <c r="E246" s="63"/>
      <c r="F246" s="205" t="s">
        <v>449</v>
      </c>
      <c r="G246" s="63"/>
      <c r="H246" s="63"/>
      <c r="I246" s="163"/>
      <c r="J246" s="63"/>
      <c r="K246" s="63"/>
      <c r="L246" s="61"/>
      <c r="M246" s="206"/>
      <c r="N246" s="42"/>
      <c r="O246" s="42"/>
      <c r="P246" s="42"/>
      <c r="Q246" s="42"/>
      <c r="R246" s="42"/>
      <c r="S246" s="42"/>
      <c r="T246" s="78"/>
      <c r="AT246" s="24" t="s">
        <v>157</v>
      </c>
      <c r="AU246" s="24" t="s">
        <v>83</v>
      </c>
    </row>
    <row r="247" spans="2:65" s="11" customFormat="1" ht="13.5">
      <c r="B247" s="207"/>
      <c r="C247" s="208"/>
      <c r="D247" s="204" t="s">
        <v>159</v>
      </c>
      <c r="E247" s="209" t="s">
        <v>23</v>
      </c>
      <c r="F247" s="210" t="s">
        <v>450</v>
      </c>
      <c r="G247" s="208"/>
      <c r="H247" s="211">
        <v>16</v>
      </c>
      <c r="I247" s="212"/>
      <c r="J247" s="208"/>
      <c r="K247" s="208"/>
      <c r="L247" s="213"/>
      <c r="M247" s="214"/>
      <c r="N247" s="215"/>
      <c r="O247" s="215"/>
      <c r="P247" s="215"/>
      <c r="Q247" s="215"/>
      <c r="R247" s="215"/>
      <c r="S247" s="215"/>
      <c r="T247" s="216"/>
      <c r="AT247" s="217" t="s">
        <v>159</v>
      </c>
      <c r="AU247" s="217" t="s">
        <v>83</v>
      </c>
      <c r="AV247" s="11" t="s">
        <v>83</v>
      </c>
      <c r="AW247" s="11" t="s">
        <v>36</v>
      </c>
      <c r="AX247" s="11" t="s">
        <v>81</v>
      </c>
      <c r="AY247" s="217" t="s">
        <v>148</v>
      </c>
    </row>
    <row r="248" spans="2:65" s="1" customFormat="1" ht="25.5" customHeight="1">
      <c r="B248" s="41"/>
      <c r="C248" s="192" t="s">
        <v>451</v>
      </c>
      <c r="D248" s="192" t="s">
        <v>150</v>
      </c>
      <c r="E248" s="193" t="s">
        <v>452</v>
      </c>
      <c r="F248" s="194" t="s">
        <v>453</v>
      </c>
      <c r="G248" s="195" t="s">
        <v>365</v>
      </c>
      <c r="H248" s="196">
        <v>16</v>
      </c>
      <c r="I248" s="197"/>
      <c r="J248" s="198">
        <f>ROUND(I248*H248,2)</f>
        <v>0</v>
      </c>
      <c r="K248" s="194" t="s">
        <v>23</v>
      </c>
      <c r="L248" s="61"/>
      <c r="M248" s="199" t="s">
        <v>23</v>
      </c>
      <c r="N248" s="200" t="s">
        <v>44</v>
      </c>
      <c r="O248" s="42"/>
      <c r="P248" s="201">
        <f>O248*H248</f>
        <v>0</v>
      </c>
      <c r="Q248" s="201">
        <v>5.9999999999999995E-4</v>
      </c>
      <c r="R248" s="201">
        <f>Q248*H248</f>
        <v>9.5999999999999992E-3</v>
      </c>
      <c r="S248" s="201">
        <v>0</v>
      </c>
      <c r="T248" s="202">
        <f>S248*H248</f>
        <v>0</v>
      </c>
      <c r="AR248" s="24" t="s">
        <v>155</v>
      </c>
      <c r="AT248" s="24" t="s">
        <v>150</v>
      </c>
      <c r="AU248" s="24" t="s">
        <v>83</v>
      </c>
      <c r="AY248" s="24" t="s">
        <v>148</v>
      </c>
      <c r="BE248" s="203">
        <f>IF(N248="základní",J248,0)</f>
        <v>0</v>
      </c>
      <c r="BF248" s="203">
        <f>IF(N248="snížená",J248,0)</f>
        <v>0</v>
      </c>
      <c r="BG248" s="203">
        <f>IF(N248="zákl. přenesená",J248,0)</f>
        <v>0</v>
      </c>
      <c r="BH248" s="203">
        <f>IF(N248="sníž. přenesená",J248,0)</f>
        <v>0</v>
      </c>
      <c r="BI248" s="203">
        <f>IF(N248="nulová",J248,0)</f>
        <v>0</v>
      </c>
      <c r="BJ248" s="24" t="s">
        <v>81</v>
      </c>
      <c r="BK248" s="203">
        <f>ROUND(I248*H248,2)</f>
        <v>0</v>
      </c>
      <c r="BL248" s="24" t="s">
        <v>155</v>
      </c>
      <c r="BM248" s="24" t="s">
        <v>454</v>
      </c>
    </row>
    <row r="249" spans="2:65" s="1" customFormat="1" ht="94.5">
      <c r="B249" s="41"/>
      <c r="C249" s="63"/>
      <c r="D249" s="204" t="s">
        <v>157</v>
      </c>
      <c r="E249" s="63"/>
      <c r="F249" s="205" t="s">
        <v>449</v>
      </c>
      <c r="G249" s="63"/>
      <c r="H249" s="63"/>
      <c r="I249" s="163"/>
      <c r="J249" s="63"/>
      <c r="K249" s="63"/>
      <c r="L249" s="61"/>
      <c r="M249" s="206"/>
      <c r="N249" s="42"/>
      <c r="O249" s="42"/>
      <c r="P249" s="42"/>
      <c r="Q249" s="42"/>
      <c r="R249" s="42"/>
      <c r="S249" s="42"/>
      <c r="T249" s="78"/>
      <c r="AT249" s="24" t="s">
        <v>157</v>
      </c>
      <c r="AU249" s="24" t="s">
        <v>83</v>
      </c>
    </row>
    <row r="250" spans="2:65" s="1" customFormat="1" ht="16.5" customHeight="1">
      <c r="B250" s="41"/>
      <c r="C250" s="192" t="s">
        <v>455</v>
      </c>
      <c r="D250" s="192" t="s">
        <v>150</v>
      </c>
      <c r="E250" s="193" t="s">
        <v>456</v>
      </c>
      <c r="F250" s="194" t="s">
        <v>457</v>
      </c>
      <c r="G250" s="195" t="s">
        <v>176</v>
      </c>
      <c r="H250" s="196">
        <v>9.0839999999999996</v>
      </c>
      <c r="I250" s="197"/>
      <c r="J250" s="198">
        <f>ROUND(I250*H250,2)</f>
        <v>0</v>
      </c>
      <c r="K250" s="194" t="s">
        <v>154</v>
      </c>
      <c r="L250" s="61"/>
      <c r="M250" s="199" t="s">
        <v>23</v>
      </c>
      <c r="N250" s="200" t="s">
        <v>44</v>
      </c>
      <c r="O250" s="42"/>
      <c r="P250" s="201">
        <f>O250*H250</f>
        <v>0</v>
      </c>
      <c r="Q250" s="201">
        <v>0</v>
      </c>
      <c r="R250" s="201">
        <f>Q250*H250</f>
        <v>0</v>
      </c>
      <c r="S250" s="201">
        <v>2.5</v>
      </c>
      <c r="T250" s="202">
        <f>S250*H250</f>
        <v>22.71</v>
      </c>
      <c r="AR250" s="24" t="s">
        <v>155</v>
      </c>
      <c r="AT250" s="24" t="s">
        <v>150</v>
      </c>
      <c r="AU250" s="24" t="s">
        <v>83</v>
      </c>
      <c r="AY250" s="24" t="s">
        <v>148</v>
      </c>
      <c r="BE250" s="203">
        <f>IF(N250="základní",J250,0)</f>
        <v>0</v>
      </c>
      <c r="BF250" s="203">
        <f>IF(N250="snížená",J250,0)</f>
        <v>0</v>
      </c>
      <c r="BG250" s="203">
        <f>IF(N250="zákl. přenesená",J250,0)</f>
        <v>0</v>
      </c>
      <c r="BH250" s="203">
        <f>IF(N250="sníž. přenesená",J250,0)</f>
        <v>0</v>
      </c>
      <c r="BI250" s="203">
        <f>IF(N250="nulová",J250,0)</f>
        <v>0</v>
      </c>
      <c r="BJ250" s="24" t="s">
        <v>81</v>
      </c>
      <c r="BK250" s="203">
        <f>ROUND(I250*H250,2)</f>
        <v>0</v>
      </c>
      <c r="BL250" s="24" t="s">
        <v>155</v>
      </c>
      <c r="BM250" s="24" t="s">
        <v>458</v>
      </c>
    </row>
    <row r="251" spans="2:65" s="13" customFormat="1" ht="13.5">
      <c r="B251" s="239"/>
      <c r="C251" s="240"/>
      <c r="D251" s="204" t="s">
        <v>159</v>
      </c>
      <c r="E251" s="241" t="s">
        <v>23</v>
      </c>
      <c r="F251" s="242" t="s">
        <v>459</v>
      </c>
      <c r="G251" s="240"/>
      <c r="H251" s="241" t="s">
        <v>23</v>
      </c>
      <c r="I251" s="243"/>
      <c r="J251" s="240"/>
      <c r="K251" s="240"/>
      <c r="L251" s="244"/>
      <c r="M251" s="245"/>
      <c r="N251" s="246"/>
      <c r="O251" s="246"/>
      <c r="P251" s="246"/>
      <c r="Q251" s="246"/>
      <c r="R251" s="246"/>
      <c r="S251" s="246"/>
      <c r="T251" s="247"/>
      <c r="AT251" s="248" t="s">
        <v>159</v>
      </c>
      <c r="AU251" s="248" t="s">
        <v>83</v>
      </c>
      <c r="AV251" s="13" t="s">
        <v>81</v>
      </c>
      <c r="AW251" s="13" t="s">
        <v>36</v>
      </c>
      <c r="AX251" s="13" t="s">
        <v>73</v>
      </c>
      <c r="AY251" s="248" t="s">
        <v>148</v>
      </c>
    </row>
    <row r="252" spans="2:65" s="11" customFormat="1" ht="13.5">
      <c r="B252" s="207"/>
      <c r="C252" s="208"/>
      <c r="D252" s="204" t="s">
        <v>159</v>
      </c>
      <c r="E252" s="209" t="s">
        <v>23</v>
      </c>
      <c r="F252" s="210" t="s">
        <v>460</v>
      </c>
      <c r="G252" s="208"/>
      <c r="H252" s="211">
        <v>9.0839999999999996</v>
      </c>
      <c r="I252" s="212"/>
      <c r="J252" s="208"/>
      <c r="K252" s="208"/>
      <c r="L252" s="213"/>
      <c r="M252" s="214"/>
      <c r="N252" s="215"/>
      <c r="O252" s="215"/>
      <c r="P252" s="215"/>
      <c r="Q252" s="215"/>
      <c r="R252" s="215"/>
      <c r="S252" s="215"/>
      <c r="T252" s="216"/>
      <c r="AT252" s="217" t="s">
        <v>159</v>
      </c>
      <c r="AU252" s="217" t="s">
        <v>83</v>
      </c>
      <c r="AV252" s="11" t="s">
        <v>83</v>
      </c>
      <c r="AW252" s="11" t="s">
        <v>36</v>
      </c>
      <c r="AX252" s="11" t="s">
        <v>81</v>
      </c>
      <c r="AY252" s="217" t="s">
        <v>148</v>
      </c>
    </row>
    <row r="253" spans="2:65" s="1" customFormat="1" ht="38.25" customHeight="1">
      <c r="B253" s="41"/>
      <c r="C253" s="192" t="s">
        <v>461</v>
      </c>
      <c r="D253" s="192" t="s">
        <v>150</v>
      </c>
      <c r="E253" s="193" t="s">
        <v>462</v>
      </c>
      <c r="F253" s="194" t="s">
        <v>463</v>
      </c>
      <c r="G253" s="195" t="s">
        <v>194</v>
      </c>
      <c r="H253" s="196">
        <v>7.6</v>
      </c>
      <c r="I253" s="197"/>
      <c r="J253" s="198">
        <f>ROUND(I253*H253,2)</f>
        <v>0</v>
      </c>
      <c r="K253" s="194" t="s">
        <v>154</v>
      </c>
      <c r="L253" s="61"/>
      <c r="M253" s="199" t="s">
        <v>23</v>
      </c>
      <c r="N253" s="200" t="s">
        <v>44</v>
      </c>
      <c r="O253" s="42"/>
      <c r="P253" s="201">
        <f>O253*H253</f>
        <v>0</v>
      </c>
      <c r="Q253" s="201">
        <v>0</v>
      </c>
      <c r="R253" s="201">
        <f>Q253*H253</f>
        <v>0</v>
      </c>
      <c r="S253" s="201">
        <v>0.06</v>
      </c>
      <c r="T253" s="202">
        <f>S253*H253</f>
        <v>0.45599999999999996</v>
      </c>
      <c r="AR253" s="24" t="s">
        <v>155</v>
      </c>
      <c r="AT253" s="24" t="s">
        <v>150</v>
      </c>
      <c r="AU253" s="24" t="s">
        <v>83</v>
      </c>
      <c r="AY253" s="24" t="s">
        <v>148</v>
      </c>
      <c r="BE253" s="203">
        <f>IF(N253="základní",J253,0)</f>
        <v>0</v>
      </c>
      <c r="BF253" s="203">
        <f>IF(N253="snížená",J253,0)</f>
        <v>0</v>
      </c>
      <c r="BG253" s="203">
        <f>IF(N253="zákl. přenesená",J253,0)</f>
        <v>0</v>
      </c>
      <c r="BH253" s="203">
        <f>IF(N253="sníž. přenesená",J253,0)</f>
        <v>0</v>
      </c>
      <c r="BI253" s="203">
        <f>IF(N253="nulová",J253,0)</f>
        <v>0</v>
      </c>
      <c r="BJ253" s="24" t="s">
        <v>81</v>
      </c>
      <c r="BK253" s="203">
        <f>ROUND(I253*H253,2)</f>
        <v>0</v>
      </c>
      <c r="BL253" s="24" t="s">
        <v>155</v>
      </c>
      <c r="BM253" s="24" t="s">
        <v>464</v>
      </c>
    </row>
    <row r="254" spans="2:65" s="13" customFormat="1" ht="13.5">
      <c r="B254" s="239"/>
      <c r="C254" s="240"/>
      <c r="D254" s="204" t="s">
        <v>159</v>
      </c>
      <c r="E254" s="241" t="s">
        <v>23</v>
      </c>
      <c r="F254" s="242" t="s">
        <v>465</v>
      </c>
      <c r="G254" s="240"/>
      <c r="H254" s="241" t="s">
        <v>23</v>
      </c>
      <c r="I254" s="243"/>
      <c r="J254" s="240"/>
      <c r="K254" s="240"/>
      <c r="L254" s="244"/>
      <c r="M254" s="245"/>
      <c r="N254" s="246"/>
      <c r="O254" s="246"/>
      <c r="P254" s="246"/>
      <c r="Q254" s="246"/>
      <c r="R254" s="246"/>
      <c r="S254" s="246"/>
      <c r="T254" s="247"/>
      <c r="AT254" s="248" t="s">
        <v>159</v>
      </c>
      <c r="AU254" s="248" t="s">
        <v>83</v>
      </c>
      <c r="AV254" s="13" t="s">
        <v>81</v>
      </c>
      <c r="AW254" s="13" t="s">
        <v>36</v>
      </c>
      <c r="AX254" s="13" t="s">
        <v>73</v>
      </c>
      <c r="AY254" s="248" t="s">
        <v>148</v>
      </c>
    </row>
    <row r="255" spans="2:65" s="11" customFormat="1" ht="13.5">
      <c r="B255" s="207"/>
      <c r="C255" s="208"/>
      <c r="D255" s="204" t="s">
        <v>159</v>
      </c>
      <c r="E255" s="209" t="s">
        <v>23</v>
      </c>
      <c r="F255" s="210" t="s">
        <v>466</v>
      </c>
      <c r="G255" s="208"/>
      <c r="H255" s="211">
        <v>7.6</v>
      </c>
      <c r="I255" s="212"/>
      <c r="J255" s="208"/>
      <c r="K255" s="208"/>
      <c r="L255" s="213"/>
      <c r="M255" s="214"/>
      <c r="N255" s="215"/>
      <c r="O255" s="215"/>
      <c r="P255" s="215"/>
      <c r="Q255" s="215"/>
      <c r="R255" s="215"/>
      <c r="S255" s="215"/>
      <c r="T255" s="216"/>
      <c r="AT255" s="217" t="s">
        <v>159</v>
      </c>
      <c r="AU255" s="217" t="s">
        <v>83</v>
      </c>
      <c r="AV255" s="11" t="s">
        <v>83</v>
      </c>
      <c r="AW255" s="11" t="s">
        <v>36</v>
      </c>
      <c r="AX255" s="11" t="s">
        <v>81</v>
      </c>
      <c r="AY255" s="217" t="s">
        <v>148</v>
      </c>
    </row>
    <row r="256" spans="2:65" s="10" customFormat="1" ht="29.85" customHeight="1">
      <c r="B256" s="176"/>
      <c r="C256" s="177"/>
      <c r="D256" s="178" t="s">
        <v>72</v>
      </c>
      <c r="E256" s="190" t="s">
        <v>467</v>
      </c>
      <c r="F256" s="190" t="s">
        <v>468</v>
      </c>
      <c r="G256" s="177"/>
      <c r="H256" s="177"/>
      <c r="I256" s="180"/>
      <c r="J256" s="191">
        <f>BK256</f>
        <v>0</v>
      </c>
      <c r="K256" s="177"/>
      <c r="L256" s="182"/>
      <c r="M256" s="183"/>
      <c r="N256" s="184"/>
      <c r="O256" s="184"/>
      <c r="P256" s="185">
        <f>SUM(P257:P283)</f>
        <v>0</v>
      </c>
      <c r="Q256" s="184"/>
      <c r="R256" s="185">
        <f>SUM(R257:R283)</f>
        <v>0</v>
      </c>
      <c r="S256" s="184"/>
      <c r="T256" s="186">
        <f>SUM(T257:T283)</f>
        <v>0</v>
      </c>
      <c r="AR256" s="187" t="s">
        <v>81</v>
      </c>
      <c r="AT256" s="188" t="s">
        <v>72</v>
      </c>
      <c r="AU256" s="188" t="s">
        <v>81</v>
      </c>
      <c r="AY256" s="187" t="s">
        <v>148</v>
      </c>
      <c r="BK256" s="189">
        <f>SUM(BK257:BK283)</f>
        <v>0</v>
      </c>
    </row>
    <row r="257" spans="2:65" s="1" customFormat="1" ht="25.5" customHeight="1">
      <c r="B257" s="41"/>
      <c r="C257" s="192" t="s">
        <v>469</v>
      </c>
      <c r="D257" s="192" t="s">
        <v>150</v>
      </c>
      <c r="E257" s="193" t="s">
        <v>470</v>
      </c>
      <c r="F257" s="194" t="s">
        <v>471</v>
      </c>
      <c r="G257" s="195" t="s">
        <v>202</v>
      </c>
      <c r="H257" s="196">
        <v>23.166</v>
      </c>
      <c r="I257" s="197"/>
      <c r="J257" s="198">
        <f>ROUND(I257*H257,2)</f>
        <v>0</v>
      </c>
      <c r="K257" s="194" t="s">
        <v>154</v>
      </c>
      <c r="L257" s="61"/>
      <c r="M257" s="199" t="s">
        <v>23</v>
      </c>
      <c r="N257" s="200" t="s">
        <v>44</v>
      </c>
      <c r="O257" s="42"/>
      <c r="P257" s="201">
        <f>O257*H257</f>
        <v>0</v>
      </c>
      <c r="Q257" s="201">
        <v>0</v>
      </c>
      <c r="R257" s="201">
        <f>Q257*H257</f>
        <v>0</v>
      </c>
      <c r="S257" s="201">
        <v>0</v>
      </c>
      <c r="T257" s="202">
        <f>S257*H257</f>
        <v>0</v>
      </c>
      <c r="AR257" s="24" t="s">
        <v>155</v>
      </c>
      <c r="AT257" s="24" t="s">
        <v>150</v>
      </c>
      <c r="AU257" s="24" t="s">
        <v>83</v>
      </c>
      <c r="AY257" s="24" t="s">
        <v>148</v>
      </c>
      <c r="BE257" s="203">
        <f>IF(N257="základní",J257,0)</f>
        <v>0</v>
      </c>
      <c r="BF257" s="203">
        <f>IF(N257="snížená",J257,0)</f>
        <v>0</v>
      </c>
      <c r="BG257" s="203">
        <f>IF(N257="zákl. přenesená",J257,0)</f>
        <v>0</v>
      </c>
      <c r="BH257" s="203">
        <f>IF(N257="sníž. přenesená",J257,0)</f>
        <v>0</v>
      </c>
      <c r="BI257" s="203">
        <f>IF(N257="nulová",J257,0)</f>
        <v>0</v>
      </c>
      <c r="BJ257" s="24" t="s">
        <v>81</v>
      </c>
      <c r="BK257" s="203">
        <f>ROUND(I257*H257,2)</f>
        <v>0</v>
      </c>
      <c r="BL257" s="24" t="s">
        <v>155</v>
      </c>
      <c r="BM257" s="24" t="s">
        <v>472</v>
      </c>
    </row>
    <row r="258" spans="2:65" s="1" customFormat="1" ht="81">
      <c r="B258" s="41"/>
      <c r="C258" s="63"/>
      <c r="D258" s="204" t="s">
        <v>157</v>
      </c>
      <c r="E258" s="63"/>
      <c r="F258" s="205" t="s">
        <v>473</v>
      </c>
      <c r="G258" s="63"/>
      <c r="H258" s="63"/>
      <c r="I258" s="163"/>
      <c r="J258" s="63"/>
      <c r="K258" s="63"/>
      <c r="L258" s="61"/>
      <c r="M258" s="206"/>
      <c r="N258" s="42"/>
      <c r="O258" s="42"/>
      <c r="P258" s="42"/>
      <c r="Q258" s="42"/>
      <c r="R258" s="42"/>
      <c r="S258" s="42"/>
      <c r="T258" s="78"/>
      <c r="AT258" s="24" t="s">
        <v>157</v>
      </c>
      <c r="AU258" s="24" t="s">
        <v>83</v>
      </c>
    </row>
    <row r="259" spans="2:65" s="11" customFormat="1" ht="13.5">
      <c r="B259" s="207"/>
      <c r="C259" s="208"/>
      <c r="D259" s="204" t="s">
        <v>159</v>
      </c>
      <c r="E259" s="209" t="s">
        <v>23</v>
      </c>
      <c r="F259" s="210" t="s">
        <v>474</v>
      </c>
      <c r="G259" s="208"/>
      <c r="H259" s="211">
        <v>23.166</v>
      </c>
      <c r="I259" s="212"/>
      <c r="J259" s="208"/>
      <c r="K259" s="208"/>
      <c r="L259" s="213"/>
      <c r="M259" s="214"/>
      <c r="N259" s="215"/>
      <c r="O259" s="215"/>
      <c r="P259" s="215"/>
      <c r="Q259" s="215"/>
      <c r="R259" s="215"/>
      <c r="S259" s="215"/>
      <c r="T259" s="216"/>
      <c r="AT259" s="217" t="s">
        <v>159</v>
      </c>
      <c r="AU259" s="217" t="s">
        <v>83</v>
      </c>
      <c r="AV259" s="11" t="s">
        <v>83</v>
      </c>
      <c r="AW259" s="11" t="s">
        <v>36</v>
      </c>
      <c r="AX259" s="11" t="s">
        <v>81</v>
      </c>
      <c r="AY259" s="217" t="s">
        <v>148</v>
      </c>
    </row>
    <row r="260" spans="2:65" s="1" customFormat="1" ht="25.5" customHeight="1">
      <c r="B260" s="41"/>
      <c r="C260" s="192" t="s">
        <v>475</v>
      </c>
      <c r="D260" s="192" t="s">
        <v>150</v>
      </c>
      <c r="E260" s="193" t="s">
        <v>476</v>
      </c>
      <c r="F260" s="194" t="s">
        <v>477</v>
      </c>
      <c r="G260" s="195" t="s">
        <v>202</v>
      </c>
      <c r="H260" s="196">
        <v>231.66</v>
      </c>
      <c r="I260" s="197"/>
      <c r="J260" s="198">
        <f>ROUND(I260*H260,2)</f>
        <v>0</v>
      </c>
      <c r="K260" s="194" t="s">
        <v>154</v>
      </c>
      <c r="L260" s="61"/>
      <c r="M260" s="199" t="s">
        <v>23</v>
      </c>
      <c r="N260" s="200" t="s">
        <v>44</v>
      </c>
      <c r="O260" s="42"/>
      <c r="P260" s="201">
        <f>O260*H260</f>
        <v>0</v>
      </c>
      <c r="Q260" s="201">
        <v>0</v>
      </c>
      <c r="R260" s="201">
        <f>Q260*H260</f>
        <v>0</v>
      </c>
      <c r="S260" s="201">
        <v>0</v>
      </c>
      <c r="T260" s="202">
        <f>S260*H260</f>
        <v>0</v>
      </c>
      <c r="AR260" s="24" t="s">
        <v>155</v>
      </c>
      <c r="AT260" s="24" t="s">
        <v>150</v>
      </c>
      <c r="AU260" s="24" t="s">
        <v>83</v>
      </c>
      <c r="AY260" s="24" t="s">
        <v>148</v>
      </c>
      <c r="BE260" s="203">
        <f>IF(N260="základní",J260,0)</f>
        <v>0</v>
      </c>
      <c r="BF260" s="203">
        <f>IF(N260="snížená",J260,0)</f>
        <v>0</v>
      </c>
      <c r="BG260" s="203">
        <f>IF(N260="zákl. přenesená",J260,0)</f>
        <v>0</v>
      </c>
      <c r="BH260" s="203">
        <f>IF(N260="sníž. přenesená",J260,0)</f>
        <v>0</v>
      </c>
      <c r="BI260" s="203">
        <f>IF(N260="nulová",J260,0)</f>
        <v>0</v>
      </c>
      <c r="BJ260" s="24" t="s">
        <v>81</v>
      </c>
      <c r="BK260" s="203">
        <f>ROUND(I260*H260,2)</f>
        <v>0</v>
      </c>
      <c r="BL260" s="24" t="s">
        <v>155</v>
      </c>
      <c r="BM260" s="24" t="s">
        <v>478</v>
      </c>
    </row>
    <row r="261" spans="2:65" s="1" customFormat="1" ht="81">
      <c r="B261" s="41"/>
      <c r="C261" s="63"/>
      <c r="D261" s="204" t="s">
        <v>157</v>
      </c>
      <c r="E261" s="63"/>
      <c r="F261" s="205" t="s">
        <v>473</v>
      </c>
      <c r="G261" s="63"/>
      <c r="H261" s="63"/>
      <c r="I261" s="163"/>
      <c r="J261" s="63"/>
      <c r="K261" s="63"/>
      <c r="L261" s="61"/>
      <c r="M261" s="206"/>
      <c r="N261" s="42"/>
      <c r="O261" s="42"/>
      <c r="P261" s="42"/>
      <c r="Q261" s="42"/>
      <c r="R261" s="42"/>
      <c r="S261" s="42"/>
      <c r="T261" s="78"/>
      <c r="AT261" s="24" t="s">
        <v>157</v>
      </c>
      <c r="AU261" s="24" t="s">
        <v>83</v>
      </c>
    </row>
    <row r="262" spans="2:65" s="11" customFormat="1" ht="13.5">
      <c r="B262" s="207"/>
      <c r="C262" s="208"/>
      <c r="D262" s="204" t="s">
        <v>159</v>
      </c>
      <c r="E262" s="208"/>
      <c r="F262" s="210" t="s">
        <v>479</v>
      </c>
      <c r="G262" s="208"/>
      <c r="H262" s="211">
        <v>231.66</v>
      </c>
      <c r="I262" s="212"/>
      <c r="J262" s="208"/>
      <c r="K262" s="208"/>
      <c r="L262" s="213"/>
      <c r="M262" s="214"/>
      <c r="N262" s="215"/>
      <c r="O262" s="215"/>
      <c r="P262" s="215"/>
      <c r="Q262" s="215"/>
      <c r="R262" s="215"/>
      <c r="S262" s="215"/>
      <c r="T262" s="216"/>
      <c r="AT262" s="217" t="s">
        <v>159</v>
      </c>
      <c r="AU262" s="217" t="s">
        <v>83</v>
      </c>
      <c r="AV262" s="11" t="s">
        <v>83</v>
      </c>
      <c r="AW262" s="11" t="s">
        <v>6</v>
      </c>
      <c r="AX262" s="11" t="s">
        <v>81</v>
      </c>
      <c r="AY262" s="217" t="s">
        <v>148</v>
      </c>
    </row>
    <row r="263" spans="2:65" s="1" customFormat="1" ht="25.5" customHeight="1">
      <c r="B263" s="41"/>
      <c r="C263" s="192" t="s">
        <v>480</v>
      </c>
      <c r="D263" s="192" t="s">
        <v>150</v>
      </c>
      <c r="E263" s="193" t="s">
        <v>481</v>
      </c>
      <c r="F263" s="194" t="s">
        <v>482</v>
      </c>
      <c r="G263" s="195" t="s">
        <v>202</v>
      </c>
      <c r="H263" s="196">
        <v>23.166</v>
      </c>
      <c r="I263" s="197"/>
      <c r="J263" s="198">
        <f>ROUND(I263*H263,2)</f>
        <v>0</v>
      </c>
      <c r="K263" s="194" t="s">
        <v>154</v>
      </c>
      <c r="L263" s="61"/>
      <c r="M263" s="199" t="s">
        <v>23</v>
      </c>
      <c r="N263" s="200" t="s">
        <v>44</v>
      </c>
      <c r="O263" s="42"/>
      <c r="P263" s="201">
        <f>O263*H263</f>
        <v>0</v>
      </c>
      <c r="Q263" s="201">
        <v>0</v>
      </c>
      <c r="R263" s="201">
        <f>Q263*H263</f>
        <v>0</v>
      </c>
      <c r="S263" s="201">
        <v>0</v>
      </c>
      <c r="T263" s="202">
        <f>S263*H263</f>
        <v>0</v>
      </c>
      <c r="AR263" s="24" t="s">
        <v>155</v>
      </c>
      <c r="AT263" s="24" t="s">
        <v>150</v>
      </c>
      <c r="AU263" s="24" t="s">
        <v>83</v>
      </c>
      <c r="AY263" s="24" t="s">
        <v>148</v>
      </c>
      <c r="BE263" s="203">
        <f>IF(N263="základní",J263,0)</f>
        <v>0</v>
      </c>
      <c r="BF263" s="203">
        <f>IF(N263="snížená",J263,0)</f>
        <v>0</v>
      </c>
      <c r="BG263" s="203">
        <f>IF(N263="zákl. přenesená",J263,0)</f>
        <v>0</v>
      </c>
      <c r="BH263" s="203">
        <f>IF(N263="sníž. přenesená",J263,0)</f>
        <v>0</v>
      </c>
      <c r="BI263" s="203">
        <f>IF(N263="nulová",J263,0)</f>
        <v>0</v>
      </c>
      <c r="BJ263" s="24" t="s">
        <v>81</v>
      </c>
      <c r="BK263" s="203">
        <f>ROUND(I263*H263,2)</f>
        <v>0</v>
      </c>
      <c r="BL263" s="24" t="s">
        <v>155</v>
      </c>
      <c r="BM263" s="24" t="s">
        <v>483</v>
      </c>
    </row>
    <row r="264" spans="2:65" s="1" customFormat="1" ht="81">
      <c r="B264" s="41"/>
      <c r="C264" s="63"/>
      <c r="D264" s="204" t="s">
        <v>157</v>
      </c>
      <c r="E264" s="63"/>
      <c r="F264" s="205" t="s">
        <v>484</v>
      </c>
      <c r="G264" s="63"/>
      <c r="H264" s="63"/>
      <c r="I264" s="163"/>
      <c r="J264" s="63"/>
      <c r="K264" s="63"/>
      <c r="L264" s="61"/>
      <c r="M264" s="206"/>
      <c r="N264" s="42"/>
      <c r="O264" s="42"/>
      <c r="P264" s="42"/>
      <c r="Q264" s="42"/>
      <c r="R264" s="42"/>
      <c r="S264" s="42"/>
      <c r="T264" s="78"/>
      <c r="AT264" s="24" t="s">
        <v>157</v>
      </c>
      <c r="AU264" s="24" t="s">
        <v>83</v>
      </c>
    </row>
    <row r="265" spans="2:65" s="1" customFormat="1" ht="25.5" customHeight="1">
      <c r="B265" s="41"/>
      <c r="C265" s="192" t="s">
        <v>485</v>
      </c>
      <c r="D265" s="192" t="s">
        <v>150</v>
      </c>
      <c r="E265" s="193" t="s">
        <v>486</v>
      </c>
      <c r="F265" s="194" t="s">
        <v>487</v>
      </c>
      <c r="G265" s="195" t="s">
        <v>202</v>
      </c>
      <c r="H265" s="196">
        <v>6.5229999999999997</v>
      </c>
      <c r="I265" s="197"/>
      <c r="J265" s="198">
        <f>ROUND(I265*H265,2)</f>
        <v>0</v>
      </c>
      <c r="K265" s="194" t="s">
        <v>154</v>
      </c>
      <c r="L265" s="61"/>
      <c r="M265" s="199" t="s">
        <v>23</v>
      </c>
      <c r="N265" s="200" t="s">
        <v>44</v>
      </c>
      <c r="O265" s="42"/>
      <c r="P265" s="201">
        <f>O265*H265</f>
        <v>0</v>
      </c>
      <c r="Q265" s="201">
        <v>0</v>
      </c>
      <c r="R265" s="201">
        <f>Q265*H265</f>
        <v>0</v>
      </c>
      <c r="S265" s="201">
        <v>0</v>
      </c>
      <c r="T265" s="202">
        <f>S265*H265</f>
        <v>0</v>
      </c>
      <c r="AR265" s="24" t="s">
        <v>155</v>
      </c>
      <c r="AT265" s="24" t="s">
        <v>150</v>
      </c>
      <c r="AU265" s="24" t="s">
        <v>83</v>
      </c>
      <c r="AY265" s="24" t="s">
        <v>148</v>
      </c>
      <c r="BE265" s="203">
        <f>IF(N265="základní",J265,0)</f>
        <v>0</v>
      </c>
      <c r="BF265" s="203">
        <f>IF(N265="snížená",J265,0)</f>
        <v>0</v>
      </c>
      <c r="BG265" s="203">
        <f>IF(N265="zákl. přenesená",J265,0)</f>
        <v>0</v>
      </c>
      <c r="BH265" s="203">
        <f>IF(N265="sníž. přenesená",J265,0)</f>
        <v>0</v>
      </c>
      <c r="BI265" s="203">
        <f>IF(N265="nulová",J265,0)</f>
        <v>0</v>
      </c>
      <c r="BJ265" s="24" t="s">
        <v>81</v>
      </c>
      <c r="BK265" s="203">
        <f>ROUND(I265*H265,2)</f>
        <v>0</v>
      </c>
      <c r="BL265" s="24" t="s">
        <v>155</v>
      </c>
      <c r="BM265" s="24" t="s">
        <v>488</v>
      </c>
    </row>
    <row r="266" spans="2:65" s="1" customFormat="1" ht="94.5">
      <c r="B266" s="41"/>
      <c r="C266" s="63"/>
      <c r="D266" s="204" t="s">
        <v>157</v>
      </c>
      <c r="E266" s="63"/>
      <c r="F266" s="205" t="s">
        <v>489</v>
      </c>
      <c r="G266" s="63"/>
      <c r="H266" s="63"/>
      <c r="I266" s="163"/>
      <c r="J266" s="63"/>
      <c r="K266" s="63"/>
      <c r="L266" s="61"/>
      <c r="M266" s="206"/>
      <c r="N266" s="42"/>
      <c r="O266" s="42"/>
      <c r="P266" s="42"/>
      <c r="Q266" s="42"/>
      <c r="R266" s="42"/>
      <c r="S266" s="42"/>
      <c r="T266" s="78"/>
      <c r="AT266" s="24" t="s">
        <v>157</v>
      </c>
      <c r="AU266" s="24" t="s">
        <v>83</v>
      </c>
    </row>
    <row r="267" spans="2:65" s="11" customFormat="1" ht="13.5">
      <c r="B267" s="207"/>
      <c r="C267" s="208"/>
      <c r="D267" s="204" t="s">
        <v>159</v>
      </c>
      <c r="E267" s="209" t="s">
        <v>23</v>
      </c>
      <c r="F267" s="210" t="s">
        <v>490</v>
      </c>
      <c r="G267" s="208"/>
      <c r="H267" s="211">
        <v>4.5519999999999996</v>
      </c>
      <c r="I267" s="212"/>
      <c r="J267" s="208"/>
      <c r="K267" s="208"/>
      <c r="L267" s="213"/>
      <c r="M267" s="214"/>
      <c r="N267" s="215"/>
      <c r="O267" s="215"/>
      <c r="P267" s="215"/>
      <c r="Q267" s="215"/>
      <c r="R267" s="215"/>
      <c r="S267" s="215"/>
      <c r="T267" s="216"/>
      <c r="AT267" s="217" t="s">
        <v>159</v>
      </c>
      <c r="AU267" s="217" t="s">
        <v>83</v>
      </c>
      <c r="AV267" s="11" t="s">
        <v>83</v>
      </c>
      <c r="AW267" s="11" t="s">
        <v>36</v>
      </c>
      <c r="AX267" s="11" t="s">
        <v>73</v>
      </c>
      <c r="AY267" s="217" t="s">
        <v>148</v>
      </c>
    </row>
    <row r="268" spans="2:65" s="11" customFormat="1" ht="13.5">
      <c r="B268" s="207"/>
      <c r="C268" s="208"/>
      <c r="D268" s="204" t="s">
        <v>159</v>
      </c>
      <c r="E268" s="209" t="s">
        <v>23</v>
      </c>
      <c r="F268" s="210" t="s">
        <v>491</v>
      </c>
      <c r="G268" s="208"/>
      <c r="H268" s="211">
        <v>1.9710000000000001</v>
      </c>
      <c r="I268" s="212"/>
      <c r="J268" s="208"/>
      <c r="K268" s="208"/>
      <c r="L268" s="213"/>
      <c r="M268" s="214"/>
      <c r="N268" s="215"/>
      <c r="O268" s="215"/>
      <c r="P268" s="215"/>
      <c r="Q268" s="215"/>
      <c r="R268" s="215"/>
      <c r="S268" s="215"/>
      <c r="T268" s="216"/>
      <c r="AT268" s="217" t="s">
        <v>159</v>
      </c>
      <c r="AU268" s="217" t="s">
        <v>83</v>
      </c>
      <c r="AV268" s="11" t="s">
        <v>83</v>
      </c>
      <c r="AW268" s="11" t="s">
        <v>36</v>
      </c>
      <c r="AX268" s="11" t="s">
        <v>73</v>
      </c>
      <c r="AY268" s="217" t="s">
        <v>148</v>
      </c>
    </row>
    <row r="269" spans="2:65" s="12" customFormat="1" ht="13.5">
      <c r="B269" s="218"/>
      <c r="C269" s="219"/>
      <c r="D269" s="204" t="s">
        <v>159</v>
      </c>
      <c r="E269" s="220" t="s">
        <v>23</v>
      </c>
      <c r="F269" s="221" t="s">
        <v>162</v>
      </c>
      <c r="G269" s="219"/>
      <c r="H269" s="222">
        <v>6.5229999999999997</v>
      </c>
      <c r="I269" s="223"/>
      <c r="J269" s="219"/>
      <c r="K269" s="219"/>
      <c r="L269" s="224"/>
      <c r="M269" s="225"/>
      <c r="N269" s="226"/>
      <c r="O269" s="226"/>
      <c r="P269" s="226"/>
      <c r="Q269" s="226"/>
      <c r="R269" s="226"/>
      <c r="S269" s="226"/>
      <c r="T269" s="227"/>
      <c r="AT269" s="228" t="s">
        <v>159</v>
      </c>
      <c r="AU269" s="228" t="s">
        <v>83</v>
      </c>
      <c r="AV269" s="12" t="s">
        <v>155</v>
      </c>
      <c r="AW269" s="12" t="s">
        <v>36</v>
      </c>
      <c r="AX269" s="12" t="s">
        <v>81</v>
      </c>
      <c r="AY269" s="228" t="s">
        <v>148</v>
      </c>
    </row>
    <row r="270" spans="2:65" s="1" customFormat="1" ht="25.5" customHeight="1">
      <c r="B270" s="41"/>
      <c r="C270" s="192" t="s">
        <v>492</v>
      </c>
      <c r="D270" s="192" t="s">
        <v>150</v>
      </c>
      <c r="E270" s="193" t="s">
        <v>493</v>
      </c>
      <c r="F270" s="194" t="s">
        <v>494</v>
      </c>
      <c r="G270" s="195" t="s">
        <v>202</v>
      </c>
      <c r="H270" s="196">
        <v>123.937</v>
      </c>
      <c r="I270" s="197"/>
      <c r="J270" s="198">
        <f>ROUND(I270*H270,2)</f>
        <v>0</v>
      </c>
      <c r="K270" s="194" t="s">
        <v>154</v>
      </c>
      <c r="L270" s="61"/>
      <c r="M270" s="199" t="s">
        <v>23</v>
      </c>
      <c r="N270" s="200" t="s">
        <v>44</v>
      </c>
      <c r="O270" s="42"/>
      <c r="P270" s="201">
        <f>O270*H270</f>
        <v>0</v>
      </c>
      <c r="Q270" s="201">
        <v>0</v>
      </c>
      <c r="R270" s="201">
        <f>Q270*H270</f>
        <v>0</v>
      </c>
      <c r="S270" s="201">
        <v>0</v>
      </c>
      <c r="T270" s="202">
        <f>S270*H270</f>
        <v>0</v>
      </c>
      <c r="AR270" s="24" t="s">
        <v>155</v>
      </c>
      <c r="AT270" s="24" t="s">
        <v>150</v>
      </c>
      <c r="AU270" s="24" t="s">
        <v>83</v>
      </c>
      <c r="AY270" s="24" t="s">
        <v>148</v>
      </c>
      <c r="BE270" s="203">
        <f>IF(N270="základní",J270,0)</f>
        <v>0</v>
      </c>
      <c r="BF270" s="203">
        <f>IF(N270="snížená",J270,0)</f>
        <v>0</v>
      </c>
      <c r="BG270" s="203">
        <f>IF(N270="zákl. přenesená",J270,0)</f>
        <v>0</v>
      </c>
      <c r="BH270" s="203">
        <f>IF(N270="sníž. přenesená",J270,0)</f>
        <v>0</v>
      </c>
      <c r="BI270" s="203">
        <f>IF(N270="nulová",J270,0)</f>
        <v>0</v>
      </c>
      <c r="BJ270" s="24" t="s">
        <v>81</v>
      </c>
      <c r="BK270" s="203">
        <f>ROUND(I270*H270,2)</f>
        <v>0</v>
      </c>
      <c r="BL270" s="24" t="s">
        <v>155</v>
      </c>
      <c r="BM270" s="24" t="s">
        <v>495</v>
      </c>
    </row>
    <row r="271" spans="2:65" s="1" customFormat="1" ht="94.5">
      <c r="B271" s="41"/>
      <c r="C271" s="63"/>
      <c r="D271" s="204" t="s">
        <v>157</v>
      </c>
      <c r="E271" s="63"/>
      <c r="F271" s="205" t="s">
        <v>489</v>
      </c>
      <c r="G271" s="63"/>
      <c r="H271" s="63"/>
      <c r="I271" s="163"/>
      <c r="J271" s="63"/>
      <c r="K271" s="63"/>
      <c r="L271" s="61"/>
      <c r="M271" s="206"/>
      <c r="N271" s="42"/>
      <c r="O271" s="42"/>
      <c r="P271" s="42"/>
      <c r="Q271" s="42"/>
      <c r="R271" s="42"/>
      <c r="S271" s="42"/>
      <c r="T271" s="78"/>
      <c r="AT271" s="24" t="s">
        <v>157</v>
      </c>
      <c r="AU271" s="24" t="s">
        <v>83</v>
      </c>
    </row>
    <row r="272" spans="2:65" s="11" customFormat="1" ht="13.5">
      <c r="B272" s="207"/>
      <c r="C272" s="208"/>
      <c r="D272" s="204" t="s">
        <v>159</v>
      </c>
      <c r="E272" s="208"/>
      <c r="F272" s="210" t="s">
        <v>496</v>
      </c>
      <c r="G272" s="208"/>
      <c r="H272" s="211">
        <v>123.937</v>
      </c>
      <c r="I272" s="212"/>
      <c r="J272" s="208"/>
      <c r="K272" s="208"/>
      <c r="L272" s="213"/>
      <c r="M272" s="214"/>
      <c r="N272" s="215"/>
      <c r="O272" s="215"/>
      <c r="P272" s="215"/>
      <c r="Q272" s="215"/>
      <c r="R272" s="215"/>
      <c r="S272" s="215"/>
      <c r="T272" s="216"/>
      <c r="AT272" s="217" t="s">
        <v>159</v>
      </c>
      <c r="AU272" s="217" t="s">
        <v>83</v>
      </c>
      <c r="AV272" s="11" t="s">
        <v>83</v>
      </c>
      <c r="AW272" s="11" t="s">
        <v>6</v>
      </c>
      <c r="AX272" s="11" t="s">
        <v>81</v>
      </c>
      <c r="AY272" s="217" t="s">
        <v>148</v>
      </c>
    </row>
    <row r="273" spans="2:65" s="1" customFormat="1" ht="25.5" customHeight="1">
      <c r="B273" s="41"/>
      <c r="C273" s="192" t="s">
        <v>497</v>
      </c>
      <c r="D273" s="192" t="s">
        <v>150</v>
      </c>
      <c r="E273" s="193" t="s">
        <v>498</v>
      </c>
      <c r="F273" s="194" t="s">
        <v>499</v>
      </c>
      <c r="G273" s="195" t="s">
        <v>202</v>
      </c>
      <c r="H273" s="196">
        <v>3.7480000000000002</v>
      </c>
      <c r="I273" s="197"/>
      <c r="J273" s="198">
        <f>ROUND(I273*H273,2)</f>
        <v>0</v>
      </c>
      <c r="K273" s="194" t="s">
        <v>154</v>
      </c>
      <c r="L273" s="61"/>
      <c r="M273" s="199" t="s">
        <v>23</v>
      </c>
      <c r="N273" s="200" t="s">
        <v>44</v>
      </c>
      <c r="O273" s="42"/>
      <c r="P273" s="201">
        <f>O273*H273</f>
        <v>0</v>
      </c>
      <c r="Q273" s="201">
        <v>0</v>
      </c>
      <c r="R273" s="201">
        <f>Q273*H273</f>
        <v>0</v>
      </c>
      <c r="S273" s="201">
        <v>0</v>
      </c>
      <c r="T273" s="202">
        <f>S273*H273</f>
        <v>0</v>
      </c>
      <c r="AR273" s="24" t="s">
        <v>155</v>
      </c>
      <c r="AT273" s="24" t="s">
        <v>150</v>
      </c>
      <c r="AU273" s="24" t="s">
        <v>83</v>
      </c>
      <c r="AY273" s="24" t="s">
        <v>148</v>
      </c>
      <c r="BE273" s="203">
        <f>IF(N273="základní",J273,0)</f>
        <v>0</v>
      </c>
      <c r="BF273" s="203">
        <f>IF(N273="snížená",J273,0)</f>
        <v>0</v>
      </c>
      <c r="BG273" s="203">
        <f>IF(N273="zákl. přenesená",J273,0)</f>
        <v>0</v>
      </c>
      <c r="BH273" s="203">
        <f>IF(N273="sníž. přenesená",J273,0)</f>
        <v>0</v>
      </c>
      <c r="BI273" s="203">
        <f>IF(N273="nulová",J273,0)</f>
        <v>0</v>
      </c>
      <c r="BJ273" s="24" t="s">
        <v>81</v>
      </c>
      <c r="BK273" s="203">
        <f>ROUND(I273*H273,2)</f>
        <v>0</v>
      </c>
      <c r="BL273" s="24" t="s">
        <v>155</v>
      </c>
      <c r="BM273" s="24" t="s">
        <v>500</v>
      </c>
    </row>
    <row r="274" spans="2:65" s="1" customFormat="1" ht="94.5">
      <c r="B274" s="41"/>
      <c r="C274" s="63"/>
      <c r="D274" s="204" t="s">
        <v>157</v>
      </c>
      <c r="E274" s="63"/>
      <c r="F274" s="205" t="s">
        <v>489</v>
      </c>
      <c r="G274" s="63"/>
      <c r="H274" s="63"/>
      <c r="I274" s="163"/>
      <c r="J274" s="63"/>
      <c r="K274" s="63"/>
      <c r="L274" s="61"/>
      <c r="M274" s="206"/>
      <c r="N274" s="42"/>
      <c r="O274" s="42"/>
      <c r="P274" s="42"/>
      <c r="Q274" s="42"/>
      <c r="R274" s="42"/>
      <c r="S274" s="42"/>
      <c r="T274" s="78"/>
      <c r="AT274" s="24" t="s">
        <v>157</v>
      </c>
      <c r="AU274" s="24" t="s">
        <v>83</v>
      </c>
    </row>
    <row r="275" spans="2:65" s="11" customFormat="1" ht="13.5">
      <c r="B275" s="207"/>
      <c r="C275" s="208"/>
      <c r="D275" s="204" t="s">
        <v>159</v>
      </c>
      <c r="E275" s="209" t="s">
        <v>23</v>
      </c>
      <c r="F275" s="210" t="s">
        <v>501</v>
      </c>
      <c r="G275" s="208"/>
      <c r="H275" s="211">
        <v>3.7480000000000002</v>
      </c>
      <c r="I275" s="212"/>
      <c r="J275" s="208"/>
      <c r="K275" s="208"/>
      <c r="L275" s="213"/>
      <c r="M275" s="214"/>
      <c r="N275" s="215"/>
      <c r="O275" s="215"/>
      <c r="P275" s="215"/>
      <c r="Q275" s="215"/>
      <c r="R275" s="215"/>
      <c r="S275" s="215"/>
      <c r="T275" s="216"/>
      <c r="AT275" s="217" t="s">
        <v>159</v>
      </c>
      <c r="AU275" s="217" t="s">
        <v>83</v>
      </c>
      <c r="AV275" s="11" t="s">
        <v>83</v>
      </c>
      <c r="AW275" s="11" t="s">
        <v>36</v>
      </c>
      <c r="AX275" s="11" t="s">
        <v>81</v>
      </c>
      <c r="AY275" s="217" t="s">
        <v>148</v>
      </c>
    </row>
    <row r="276" spans="2:65" s="1" customFormat="1" ht="25.5" customHeight="1">
      <c r="B276" s="41"/>
      <c r="C276" s="192" t="s">
        <v>502</v>
      </c>
      <c r="D276" s="192" t="s">
        <v>150</v>
      </c>
      <c r="E276" s="193" t="s">
        <v>503</v>
      </c>
      <c r="F276" s="194" t="s">
        <v>494</v>
      </c>
      <c r="G276" s="195" t="s">
        <v>202</v>
      </c>
      <c r="H276" s="196">
        <v>29.65</v>
      </c>
      <c r="I276" s="197"/>
      <c r="J276" s="198">
        <f>ROUND(I276*H276,2)</f>
        <v>0</v>
      </c>
      <c r="K276" s="194" t="s">
        <v>154</v>
      </c>
      <c r="L276" s="61"/>
      <c r="M276" s="199" t="s">
        <v>23</v>
      </c>
      <c r="N276" s="200" t="s">
        <v>44</v>
      </c>
      <c r="O276" s="42"/>
      <c r="P276" s="201">
        <f>O276*H276</f>
        <v>0</v>
      </c>
      <c r="Q276" s="201">
        <v>0</v>
      </c>
      <c r="R276" s="201">
        <f>Q276*H276</f>
        <v>0</v>
      </c>
      <c r="S276" s="201">
        <v>0</v>
      </c>
      <c r="T276" s="202">
        <f>S276*H276</f>
        <v>0</v>
      </c>
      <c r="AR276" s="24" t="s">
        <v>155</v>
      </c>
      <c r="AT276" s="24" t="s">
        <v>150</v>
      </c>
      <c r="AU276" s="24" t="s">
        <v>83</v>
      </c>
      <c r="AY276" s="24" t="s">
        <v>148</v>
      </c>
      <c r="BE276" s="203">
        <f>IF(N276="základní",J276,0)</f>
        <v>0</v>
      </c>
      <c r="BF276" s="203">
        <f>IF(N276="snížená",J276,0)</f>
        <v>0</v>
      </c>
      <c r="BG276" s="203">
        <f>IF(N276="zákl. přenesená",J276,0)</f>
        <v>0</v>
      </c>
      <c r="BH276" s="203">
        <f>IF(N276="sníž. přenesená",J276,0)</f>
        <v>0</v>
      </c>
      <c r="BI276" s="203">
        <f>IF(N276="nulová",J276,0)</f>
        <v>0</v>
      </c>
      <c r="BJ276" s="24" t="s">
        <v>81</v>
      </c>
      <c r="BK276" s="203">
        <f>ROUND(I276*H276,2)</f>
        <v>0</v>
      </c>
      <c r="BL276" s="24" t="s">
        <v>155</v>
      </c>
      <c r="BM276" s="24" t="s">
        <v>504</v>
      </c>
    </row>
    <row r="277" spans="2:65" s="1" customFormat="1" ht="94.5">
      <c r="B277" s="41"/>
      <c r="C277" s="63"/>
      <c r="D277" s="204" t="s">
        <v>157</v>
      </c>
      <c r="E277" s="63"/>
      <c r="F277" s="205" t="s">
        <v>489</v>
      </c>
      <c r="G277" s="63"/>
      <c r="H277" s="63"/>
      <c r="I277" s="163"/>
      <c r="J277" s="63"/>
      <c r="K277" s="63"/>
      <c r="L277" s="61"/>
      <c r="M277" s="206"/>
      <c r="N277" s="42"/>
      <c r="O277" s="42"/>
      <c r="P277" s="42"/>
      <c r="Q277" s="42"/>
      <c r="R277" s="42"/>
      <c r="S277" s="42"/>
      <c r="T277" s="78"/>
      <c r="AT277" s="24" t="s">
        <v>157</v>
      </c>
      <c r="AU277" s="24" t="s">
        <v>83</v>
      </c>
    </row>
    <row r="278" spans="2:65" s="11" customFormat="1" ht="13.5">
      <c r="B278" s="207"/>
      <c r="C278" s="208"/>
      <c r="D278" s="204" t="s">
        <v>159</v>
      </c>
      <c r="E278" s="208"/>
      <c r="F278" s="210" t="s">
        <v>505</v>
      </c>
      <c r="G278" s="208"/>
      <c r="H278" s="211">
        <v>29.65</v>
      </c>
      <c r="I278" s="212"/>
      <c r="J278" s="208"/>
      <c r="K278" s="208"/>
      <c r="L278" s="213"/>
      <c r="M278" s="214"/>
      <c r="N278" s="215"/>
      <c r="O278" s="215"/>
      <c r="P278" s="215"/>
      <c r="Q278" s="215"/>
      <c r="R278" s="215"/>
      <c r="S278" s="215"/>
      <c r="T278" s="216"/>
      <c r="AT278" s="217" t="s">
        <v>159</v>
      </c>
      <c r="AU278" s="217" t="s">
        <v>83</v>
      </c>
      <c r="AV278" s="11" t="s">
        <v>83</v>
      </c>
      <c r="AW278" s="11" t="s">
        <v>6</v>
      </c>
      <c r="AX278" s="11" t="s">
        <v>81</v>
      </c>
      <c r="AY278" s="217" t="s">
        <v>148</v>
      </c>
    </row>
    <row r="279" spans="2:65" s="1" customFormat="1" ht="25.5" customHeight="1">
      <c r="B279" s="41"/>
      <c r="C279" s="192" t="s">
        <v>506</v>
      </c>
      <c r="D279" s="192" t="s">
        <v>150</v>
      </c>
      <c r="E279" s="193" t="s">
        <v>507</v>
      </c>
      <c r="F279" s="194" t="s">
        <v>508</v>
      </c>
      <c r="G279" s="195" t="s">
        <v>202</v>
      </c>
      <c r="H279" s="196">
        <v>5.7190000000000003</v>
      </c>
      <c r="I279" s="197"/>
      <c r="J279" s="198">
        <f>ROUND(I279*H279,2)</f>
        <v>0</v>
      </c>
      <c r="K279" s="194" t="s">
        <v>154</v>
      </c>
      <c r="L279" s="61"/>
      <c r="M279" s="199" t="s">
        <v>23</v>
      </c>
      <c r="N279" s="200" t="s">
        <v>44</v>
      </c>
      <c r="O279" s="42"/>
      <c r="P279" s="201">
        <f>O279*H279</f>
        <v>0</v>
      </c>
      <c r="Q279" s="201">
        <v>0</v>
      </c>
      <c r="R279" s="201">
        <f>Q279*H279</f>
        <v>0</v>
      </c>
      <c r="S279" s="201">
        <v>0</v>
      </c>
      <c r="T279" s="202">
        <f>S279*H279</f>
        <v>0</v>
      </c>
      <c r="AR279" s="24" t="s">
        <v>155</v>
      </c>
      <c r="AT279" s="24" t="s">
        <v>150</v>
      </c>
      <c r="AU279" s="24" t="s">
        <v>83</v>
      </c>
      <c r="AY279" s="24" t="s">
        <v>148</v>
      </c>
      <c r="BE279" s="203">
        <f>IF(N279="základní",J279,0)</f>
        <v>0</v>
      </c>
      <c r="BF279" s="203">
        <f>IF(N279="snížená",J279,0)</f>
        <v>0</v>
      </c>
      <c r="BG279" s="203">
        <f>IF(N279="zákl. přenesená",J279,0)</f>
        <v>0</v>
      </c>
      <c r="BH279" s="203">
        <f>IF(N279="sníž. přenesená",J279,0)</f>
        <v>0</v>
      </c>
      <c r="BI279" s="203">
        <f>IF(N279="nulová",J279,0)</f>
        <v>0</v>
      </c>
      <c r="BJ279" s="24" t="s">
        <v>81</v>
      </c>
      <c r="BK279" s="203">
        <f>ROUND(I279*H279,2)</f>
        <v>0</v>
      </c>
      <c r="BL279" s="24" t="s">
        <v>155</v>
      </c>
      <c r="BM279" s="24" t="s">
        <v>509</v>
      </c>
    </row>
    <row r="280" spans="2:65" s="1" customFormat="1" ht="81">
      <c r="B280" s="41"/>
      <c r="C280" s="63"/>
      <c r="D280" s="204" t="s">
        <v>157</v>
      </c>
      <c r="E280" s="63"/>
      <c r="F280" s="205" t="s">
        <v>510</v>
      </c>
      <c r="G280" s="63"/>
      <c r="H280" s="63"/>
      <c r="I280" s="163"/>
      <c r="J280" s="63"/>
      <c r="K280" s="63"/>
      <c r="L280" s="61"/>
      <c r="M280" s="206"/>
      <c r="N280" s="42"/>
      <c r="O280" s="42"/>
      <c r="P280" s="42"/>
      <c r="Q280" s="42"/>
      <c r="R280" s="42"/>
      <c r="S280" s="42"/>
      <c r="T280" s="78"/>
      <c r="AT280" s="24" t="s">
        <v>157</v>
      </c>
      <c r="AU280" s="24" t="s">
        <v>83</v>
      </c>
    </row>
    <row r="281" spans="2:65" s="11" customFormat="1" ht="13.5">
      <c r="B281" s="207"/>
      <c r="C281" s="208"/>
      <c r="D281" s="204" t="s">
        <v>159</v>
      </c>
      <c r="E281" s="209" t="s">
        <v>23</v>
      </c>
      <c r="F281" s="210" t="s">
        <v>511</v>
      </c>
      <c r="G281" s="208"/>
      <c r="H281" s="211">
        <v>5.7190000000000003</v>
      </c>
      <c r="I281" s="212"/>
      <c r="J281" s="208"/>
      <c r="K281" s="208"/>
      <c r="L281" s="213"/>
      <c r="M281" s="214"/>
      <c r="N281" s="215"/>
      <c r="O281" s="215"/>
      <c r="P281" s="215"/>
      <c r="Q281" s="215"/>
      <c r="R281" s="215"/>
      <c r="S281" s="215"/>
      <c r="T281" s="216"/>
      <c r="AT281" s="217" t="s">
        <v>159</v>
      </c>
      <c r="AU281" s="217" t="s">
        <v>83</v>
      </c>
      <c r="AV281" s="11" t="s">
        <v>83</v>
      </c>
      <c r="AW281" s="11" t="s">
        <v>36</v>
      </c>
      <c r="AX281" s="11" t="s">
        <v>81</v>
      </c>
      <c r="AY281" s="217" t="s">
        <v>148</v>
      </c>
    </row>
    <row r="282" spans="2:65" s="1" customFormat="1" ht="25.5" customHeight="1">
      <c r="B282" s="41"/>
      <c r="C282" s="192" t="s">
        <v>512</v>
      </c>
      <c r="D282" s="192" t="s">
        <v>150</v>
      </c>
      <c r="E282" s="193" t="s">
        <v>513</v>
      </c>
      <c r="F282" s="194" t="s">
        <v>514</v>
      </c>
      <c r="G282" s="195" t="s">
        <v>202</v>
      </c>
      <c r="H282" s="196">
        <v>4.5519999999999996</v>
      </c>
      <c r="I282" s="197"/>
      <c r="J282" s="198">
        <f>ROUND(I282*H282,2)</f>
        <v>0</v>
      </c>
      <c r="K282" s="194" t="s">
        <v>154</v>
      </c>
      <c r="L282" s="61"/>
      <c r="M282" s="199" t="s">
        <v>23</v>
      </c>
      <c r="N282" s="200" t="s">
        <v>44</v>
      </c>
      <c r="O282" s="42"/>
      <c r="P282" s="201">
        <f>O282*H282</f>
        <v>0</v>
      </c>
      <c r="Q282" s="201">
        <v>0</v>
      </c>
      <c r="R282" s="201">
        <f>Q282*H282</f>
        <v>0</v>
      </c>
      <c r="S282" s="201">
        <v>0</v>
      </c>
      <c r="T282" s="202">
        <f>S282*H282</f>
        <v>0</v>
      </c>
      <c r="AR282" s="24" t="s">
        <v>155</v>
      </c>
      <c r="AT282" s="24" t="s">
        <v>150</v>
      </c>
      <c r="AU282" s="24" t="s">
        <v>83</v>
      </c>
      <c r="AY282" s="24" t="s">
        <v>148</v>
      </c>
      <c r="BE282" s="203">
        <f>IF(N282="základní",J282,0)</f>
        <v>0</v>
      </c>
      <c r="BF282" s="203">
        <f>IF(N282="snížená",J282,0)</f>
        <v>0</v>
      </c>
      <c r="BG282" s="203">
        <f>IF(N282="zákl. přenesená",J282,0)</f>
        <v>0</v>
      </c>
      <c r="BH282" s="203">
        <f>IF(N282="sníž. přenesená",J282,0)</f>
        <v>0</v>
      </c>
      <c r="BI282" s="203">
        <f>IF(N282="nulová",J282,0)</f>
        <v>0</v>
      </c>
      <c r="BJ282" s="24" t="s">
        <v>81</v>
      </c>
      <c r="BK282" s="203">
        <f>ROUND(I282*H282,2)</f>
        <v>0</v>
      </c>
      <c r="BL282" s="24" t="s">
        <v>155</v>
      </c>
      <c r="BM282" s="24" t="s">
        <v>515</v>
      </c>
    </row>
    <row r="283" spans="2:65" s="1" customFormat="1" ht="81">
      <c r="B283" s="41"/>
      <c r="C283" s="63"/>
      <c r="D283" s="204" t="s">
        <v>157</v>
      </c>
      <c r="E283" s="63"/>
      <c r="F283" s="205" t="s">
        <v>510</v>
      </c>
      <c r="G283" s="63"/>
      <c r="H283" s="63"/>
      <c r="I283" s="163"/>
      <c r="J283" s="63"/>
      <c r="K283" s="63"/>
      <c r="L283" s="61"/>
      <c r="M283" s="206"/>
      <c r="N283" s="42"/>
      <c r="O283" s="42"/>
      <c r="P283" s="42"/>
      <c r="Q283" s="42"/>
      <c r="R283" s="42"/>
      <c r="S283" s="42"/>
      <c r="T283" s="78"/>
      <c r="AT283" s="24" t="s">
        <v>157</v>
      </c>
      <c r="AU283" s="24" t="s">
        <v>83</v>
      </c>
    </row>
    <row r="284" spans="2:65" s="10" customFormat="1" ht="29.85" customHeight="1">
      <c r="B284" s="176"/>
      <c r="C284" s="177"/>
      <c r="D284" s="178" t="s">
        <v>72</v>
      </c>
      <c r="E284" s="190" t="s">
        <v>516</v>
      </c>
      <c r="F284" s="190" t="s">
        <v>517</v>
      </c>
      <c r="G284" s="177"/>
      <c r="H284" s="177"/>
      <c r="I284" s="180"/>
      <c r="J284" s="191">
        <f>BK284</f>
        <v>0</v>
      </c>
      <c r="K284" s="177"/>
      <c r="L284" s="182"/>
      <c r="M284" s="183"/>
      <c r="N284" s="184"/>
      <c r="O284" s="184"/>
      <c r="P284" s="185">
        <f>P285</f>
        <v>0</v>
      </c>
      <c r="Q284" s="184"/>
      <c r="R284" s="185">
        <f>R285</f>
        <v>0</v>
      </c>
      <c r="S284" s="184"/>
      <c r="T284" s="186">
        <f>T285</f>
        <v>0</v>
      </c>
      <c r="AR284" s="187" t="s">
        <v>81</v>
      </c>
      <c r="AT284" s="188" t="s">
        <v>72</v>
      </c>
      <c r="AU284" s="188" t="s">
        <v>81</v>
      </c>
      <c r="AY284" s="187" t="s">
        <v>148</v>
      </c>
      <c r="BK284" s="189">
        <f>BK285</f>
        <v>0</v>
      </c>
    </row>
    <row r="285" spans="2:65" s="1" customFormat="1" ht="38.25" customHeight="1">
      <c r="B285" s="41"/>
      <c r="C285" s="192" t="s">
        <v>518</v>
      </c>
      <c r="D285" s="192" t="s">
        <v>150</v>
      </c>
      <c r="E285" s="193" t="s">
        <v>519</v>
      </c>
      <c r="F285" s="194" t="s">
        <v>520</v>
      </c>
      <c r="G285" s="195" t="s">
        <v>202</v>
      </c>
      <c r="H285" s="196">
        <v>3.3820000000000001</v>
      </c>
      <c r="I285" s="197"/>
      <c r="J285" s="198">
        <f>ROUND(I285*H285,2)</f>
        <v>0</v>
      </c>
      <c r="K285" s="194" t="s">
        <v>154</v>
      </c>
      <c r="L285" s="61"/>
      <c r="M285" s="199" t="s">
        <v>23</v>
      </c>
      <c r="N285" s="200" t="s">
        <v>44</v>
      </c>
      <c r="O285" s="42"/>
      <c r="P285" s="201">
        <f>O285*H285</f>
        <v>0</v>
      </c>
      <c r="Q285" s="201">
        <v>0</v>
      </c>
      <c r="R285" s="201">
        <f>Q285*H285</f>
        <v>0</v>
      </c>
      <c r="S285" s="201">
        <v>0</v>
      </c>
      <c r="T285" s="202">
        <f>S285*H285</f>
        <v>0</v>
      </c>
      <c r="AR285" s="24" t="s">
        <v>155</v>
      </c>
      <c r="AT285" s="24" t="s">
        <v>150</v>
      </c>
      <c r="AU285" s="24" t="s">
        <v>83</v>
      </c>
      <c r="AY285" s="24" t="s">
        <v>148</v>
      </c>
      <c r="BE285" s="203">
        <f>IF(N285="základní",J285,0)</f>
        <v>0</v>
      </c>
      <c r="BF285" s="203">
        <f>IF(N285="snížená",J285,0)</f>
        <v>0</v>
      </c>
      <c r="BG285" s="203">
        <f>IF(N285="zákl. přenesená",J285,0)</f>
        <v>0</v>
      </c>
      <c r="BH285" s="203">
        <f>IF(N285="sníž. přenesená",J285,0)</f>
        <v>0</v>
      </c>
      <c r="BI285" s="203">
        <f>IF(N285="nulová",J285,0)</f>
        <v>0</v>
      </c>
      <c r="BJ285" s="24" t="s">
        <v>81</v>
      </c>
      <c r="BK285" s="203">
        <f>ROUND(I285*H285,2)</f>
        <v>0</v>
      </c>
      <c r="BL285" s="24" t="s">
        <v>155</v>
      </c>
      <c r="BM285" s="24" t="s">
        <v>521</v>
      </c>
    </row>
    <row r="286" spans="2:65" s="10" customFormat="1" ht="37.35" customHeight="1">
      <c r="B286" s="176"/>
      <c r="C286" s="177"/>
      <c r="D286" s="178" t="s">
        <v>72</v>
      </c>
      <c r="E286" s="179" t="s">
        <v>522</v>
      </c>
      <c r="F286" s="179" t="s">
        <v>523</v>
      </c>
      <c r="G286" s="177"/>
      <c r="H286" s="177"/>
      <c r="I286" s="180"/>
      <c r="J286" s="181">
        <f>BK286</f>
        <v>0</v>
      </c>
      <c r="K286" s="177"/>
      <c r="L286" s="182"/>
      <c r="M286" s="183"/>
      <c r="N286" s="184"/>
      <c r="O286" s="184"/>
      <c r="P286" s="185">
        <f>P287</f>
        <v>0</v>
      </c>
      <c r="Q286" s="184"/>
      <c r="R286" s="185">
        <f>R287</f>
        <v>7.0000000000000001E-3</v>
      </c>
      <c r="S286" s="184"/>
      <c r="T286" s="186">
        <f>T287</f>
        <v>0</v>
      </c>
      <c r="AR286" s="187" t="s">
        <v>83</v>
      </c>
      <c r="AT286" s="188" t="s">
        <v>72</v>
      </c>
      <c r="AU286" s="188" t="s">
        <v>73</v>
      </c>
      <c r="AY286" s="187" t="s">
        <v>148</v>
      </c>
      <c r="BK286" s="189">
        <f>BK287</f>
        <v>0</v>
      </c>
    </row>
    <row r="287" spans="2:65" s="10" customFormat="1" ht="19.899999999999999" customHeight="1">
      <c r="B287" s="176"/>
      <c r="C287" s="177"/>
      <c r="D287" s="178" t="s">
        <v>72</v>
      </c>
      <c r="E287" s="190" t="s">
        <v>524</v>
      </c>
      <c r="F287" s="190" t="s">
        <v>525</v>
      </c>
      <c r="G287" s="177"/>
      <c r="H287" s="177"/>
      <c r="I287" s="180"/>
      <c r="J287" s="191">
        <f>BK287</f>
        <v>0</v>
      </c>
      <c r="K287" s="177"/>
      <c r="L287" s="182"/>
      <c r="M287" s="183"/>
      <c r="N287" s="184"/>
      <c r="O287" s="184"/>
      <c r="P287" s="185">
        <f>SUM(P288:P301)</f>
        <v>0</v>
      </c>
      <c r="Q287" s="184"/>
      <c r="R287" s="185">
        <f>SUM(R288:R301)</f>
        <v>7.0000000000000001E-3</v>
      </c>
      <c r="S287" s="184"/>
      <c r="T287" s="186">
        <f>SUM(T288:T301)</f>
        <v>0</v>
      </c>
      <c r="AR287" s="187" t="s">
        <v>83</v>
      </c>
      <c r="AT287" s="188" t="s">
        <v>72</v>
      </c>
      <c r="AU287" s="188" t="s">
        <v>81</v>
      </c>
      <c r="AY287" s="187" t="s">
        <v>148</v>
      </c>
      <c r="BK287" s="189">
        <f>SUM(BK288:BK301)</f>
        <v>0</v>
      </c>
    </row>
    <row r="288" spans="2:65" s="1" customFormat="1" ht="25.5" customHeight="1">
      <c r="B288" s="41"/>
      <c r="C288" s="192" t="s">
        <v>526</v>
      </c>
      <c r="D288" s="192" t="s">
        <v>150</v>
      </c>
      <c r="E288" s="193" t="s">
        <v>527</v>
      </c>
      <c r="F288" s="194" t="s">
        <v>528</v>
      </c>
      <c r="G288" s="195" t="s">
        <v>153</v>
      </c>
      <c r="H288" s="196">
        <v>5.6779999999999999</v>
      </c>
      <c r="I288" s="197"/>
      <c r="J288" s="198">
        <f>ROUND(I288*H288,2)</f>
        <v>0</v>
      </c>
      <c r="K288" s="194" t="s">
        <v>154</v>
      </c>
      <c r="L288" s="61"/>
      <c r="M288" s="199" t="s">
        <v>23</v>
      </c>
      <c r="N288" s="200" t="s">
        <v>44</v>
      </c>
      <c r="O288" s="42"/>
      <c r="P288" s="201">
        <f>O288*H288</f>
        <v>0</v>
      </c>
      <c r="Q288" s="201">
        <v>0</v>
      </c>
      <c r="R288" s="201">
        <f>Q288*H288</f>
        <v>0</v>
      </c>
      <c r="S288" s="201">
        <v>0</v>
      </c>
      <c r="T288" s="202">
        <f>S288*H288</f>
        <v>0</v>
      </c>
      <c r="AR288" s="24" t="s">
        <v>248</v>
      </c>
      <c r="AT288" s="24" t="s">
        <v>150</v>
      </c>
      <c r="AU288" s="24" t="s">
        <v>83</v>
      </c>
      <c r="AY288" s="24" t="s">
        <v>148</v>
      </c>
      <c r="BE288" s="203">
        <f>IF(N288="základní",J288,0)</f>
        <v>0</v>
      </c>
      <c r="BF288" s="203">
        <f>IF(N288="snížená",J288,0)</f>
        <v>0</v>
      </c>
      <c r="BG288" s="203">
        <f>IF(N288="zákl. přenesená",J288,0)</f>
        <v>0</v>
      </c>
      <c r="BH288" s="203">
        <f>IF(N288="sníž. přenesená",J288,0)</f>
        <v>0</v>
      </c>
      <c r="BI288" s="203">
        <f>IF(N288="nulová",J288,0)</f>
        <v>0</v>
      </c>
      <c r="BJ288" s="24" t="s">
        <v>81</v>
      </c>
      <c r="BK288" s="203">
        <f>ROUND(I288*H288,2)</f>
        <v>0</v>
      </c>
      <c r="BL288" s="24" t="s">
        <v>248</v>
      </c>
      <c r="BM288" s="24" t="s">
        <v>529</v>
      </c>
    </row>
    <row r="289" spans="2:65" s="1" customFormat="1" ht="40.5">
      <c r="B289" s="41"/>
      <c r="C289" s="63"/>
      <c r="D289" s="204" t="s">
        <v>157</v>
      </c>
      <c r="E289" s="63"/>
      <c r="F289" s="205" t="s">
        <v>530</v>
      </c>
      <c r="G289" s="63"/>
      <c r="H289" s="63"/>
      <c r="I289" s="163"/>
      <c r="J289" s="63"/>
      <c r="K289" s="63"/>
      <c r="L289" s="61"/>
      <c r="M289" s="206"/>
      <c r="N289" s="42"/>
      <c r="O289" s="42"/>
      <c r="P289" s="42"/>
      <c r="Q289" s="42"/>
      <c r="R289" s="42"/>
      <c r="S289" s="42"/>
      <c r="T289" s="78"/>
      <c r="AT289" s="24" t="s">
        <v>157</v>
      </c>
      <c r="AU289" s="24" t="s">
        <v>83</v>
      </c>
    </row>
    <row r="290" spans="2:65" s="11" customFormat="1" ht="13.5">
      <c r="B290" s="207"/>
      <c r="C290" s="208"/>
      <c r="D290" s="204" t="s">
        <v>159</v>
      </c>
      <c r="E290" s="209" t="s">
        <v>23</v>
      </c>
      <c r="F290" s="210" t="s">
        <v>531</v>
      </c>
      <c r="G290" s="208"/>
      <c r="H290" s="211">
        <v>3.7850000000000001</v>
      </c>
      <c r="I290" s="212"/>
      <c r="J290" s="208"/>
      <c r="K290" s="208"/>
      <c r="L290" s="213"/>
      <c r="M290" s="214"/>
      <c r="N290" s="215"/>
      <c r="O290" s="215"/>
      <c r="P290" s="215"/>
      <c r="Q290" s="215"/>
      <c r="R290" s="215"/>
      <c r="S290" s="215"/>
      <c r="T290" s="216"/>
      <c r="AT290" s="217" t="s">
        <v>159</v>
      </c>
      <c r="AU290" s="217" t="s">
        <v>83</v>
      </c>
      <c r="AV290" s="11" t="s">
        <v>83</v>
      </c>
      <c r="AW290" s="11" t="s">
        <v>36</v>
      </c>
      <c r="AX290" s="11" t="s">
        <v>73</v>
      </c>
      <c r="AY290" s="217" t="s">
        <v>148</v>
      </c>
    </row>
    <row r="291" spans="2:65" s="11" customFormat="1" ht="13.5">
      <c r="B291" s="207"/>
      <c r="C291" s="208"/>
      <c r="D291" s="204" t="s">
        <v>159</v>
      </c>
      <c r="E291" s="209" t="s">
        <v>23</v>
      </c>
      <c r="F291" s="210" t="s">
        <v>532</v>
      </c>
      <c r="G291" s="208"/>
      <c r="H291" s="211">
        <v>1.893</v>
      </c>
      <c r="I291" s="212"/>
      <c r="J291" s="208"/>
      <c r="K291" s="208"/>
      <c r="L291" s="213"/>
      <c r="M291" s="214"/>
      <c r="N291" s="215"/>
      <c r="O291" s="215"/>
      <c r="P291" s="215"/>
      <c r="Q291" s="215"/>
      <c r="R291" s="215"/>
      <c r="S291" s="215"/>
      <c r="T291" s="216"/>
      <c r="AT291" s="217" t="s">
        <v>159</v>
      </c>
      <c r="AU291" s="217" t="s">
        <v>83</v>
      </c>
      <c r="AV291" s="11" t="s">
        <v>83</v>
      </c>
      <c r="AW291" s="11" t="s">
        <v>36</v>
      </c>
      <c r="AX291" s="11" t="s">
        <v>73</v>
      </c>
      <c r="AY291" s="217" t="s">
        <v>148</v>
      </c>
    </row>
    <row r="292" spans="2:65" s="12" customFormat="1" ht="13.5">
      <c r="B292" s="218"/>
      <c r="C292" s="219"/>
      <c r="D292" s="204" t="s">
        <v>159</v>
      </c>
      <c r="E292" s="220" t="s">
        <v>23</v>
      </c>
      <c r="F292" s="221" t="s">
        <v>162</v>
      </c>
      <c r="G292" s="219"/>
      <c r="H292" s="222">
        <v>5.6779999999999999</v>
      </c>
      <c r="I292" s="223"/>
      <c r="J292" s="219"/>
      <c r="K292" s="219"/>
      <c r="L292" s="224"/>
      <c r="M292" s="225"/>
      <c r="N292" s="226"/>
      <c r="O292" s="226"/>
      <c r="P292" s="226"/>
      <c r="Q292" s="226"/>
      <c r="R292" s="226"/>
      <c r="S292" s="226"/>
      <c r="T292" s="227"/>
      <c r="AT292" s="228" t="s">
        <v>159</v>
      </c>
      <c r="AU292" s="228" t="s">
        <v>83</v>
      </c>
      <c r="AV292" s="12" t="s">
        <v>155</v>
      </c>
      <c r="AW292" s="12" t="s">
        <v>36</v>
      </c>
      <c r="AX292" s="12" t="s">
        <v>81</v>
      </c>
      <c r="AY292" s="228" t="s">
        <v>148</v>
      </c>
    </row>
    <row r="293" spans="2:65" s="1" customFormat="1" ht="16.5" customHeight="1">
      <c r="B293" s="41"/>
      <c r="C293" s="229" t="s">
        <v>533</v>
      </c>
      <c r="D293" s="229" t="s">
        <v>199</v>
      </c>
      <c r="E293" s="230" t="s">
        <v>534</v>
      </c>
      <c r="F293" s="231" t="s">
        <v>535</v>
      </c>
      <c r="G293" s="232" t="s">
        <v>202</v>
      </c>
      <c r="H293" s="233">
        <v>2E-3</v>
      </c>
      <c r="I293" s="234"/>
      <c r="J293" s="235">
        <f>ROUND(I293*H293,2)</f>
        <v>0</v>
      </c>
      <c r="K293" s="231" t="s">
        <v>154</v>
      </c>
      <c r="L293" s="236"/>
      <c r="M293" s="237" t="s">
        <v>23</v>
      </c>
      <c r="N293" s="238" t="s">
        <v>44</v>
      </c>
      <c r="O293" s="42"/>
      <c r="P293" s="201">
        <f>O293*H293</f>
        <v>0</v>
      </c>
      <c r="Q293" s="201">
        <v>1</v>
      </c>
      <c r="R293" s="201">
        <f>Q293*H293</f>
        <v>2E-3</v>
      </c>
      <c r="S293" s="201">
        <v>0</v>
      </c>
      <c r="T293" s="202">
        <f>S293*H293</f>
        <v>0</v>
      </c>
      <c r="AR293" s="24" t="s">
        <v>258</v>
      </c>
      <c r="AT293" s="24" t="s">
        <v>199</v>
      </c>
      <c r="AU293" s="24" t="s">
        <v>83</v>
      </c>
      <c r="AY293" s="24" t="s">
        <v>148</v>
      </c>
      <c r="BE293" s="203">
        <f>IF(N293="základní",J293,0)</f>
        <v>0</v>
      </c>
      <c r="BF293" s="203">
        <f>IF(N293="snížená",J293,0)</f>
        <v>0</v>
      </c>
      <c r="BG293" s="203">
        <f>IF(N293="zákl. přenesená",J293,0)</f>
        <v>0</v>
      </c>
      <c r="BH293" s="203">
        <f>IF(N293="sníž. přenesená",J293,0)</f>
        <v>0</v>
      </c>
      <c r="BI293" s="203">
        <f>IF(N293="nulová",J293,0)</f>
        <v>0</v>
      </c>
      <c r="BJ293" s="24" t="s">
        <v>81</v>
      </c>
      <c r="BK293" s="203">
        <f>ROUND(I293*H293,2)</f>
        <v>0</v>
      </c>
      <c r="BL293" s="24" t="s">
        <v>248</v>
      </c>
      <c r="BM293" s="24" t="s">
        <v>536</v>
      </c>
    </row>
    <row r="294" spans="2:65" s="11" customFormat="1" ht="13.5">
      <c r="B294" s="207"/>
      <c r="C294" s="208"/>
      <c r="D294" s="204" t="s">
        <v>159</v>
      </c>
      <c r="E294" s="208"/>
      <c r="F294" s="210" t="s">
        <v>537</v>
      </c>
      <c r="G294" s="208"/>
      <c r="H294" s="211">
        <v>2E-3</v>
      </c>
      <c r="I294" s="212"/>
      <c r="J294" s="208"/>
      <c r="K294" s="208"/>
      <c r="L294" s="213"/>
      <c r="M294" s="214"/>
      <c r="N294" s="215"/>
      <c r="O294" s="215"/>
      <c r="P294" s="215"/>
      <c r="Q294" s="215"/>
      <c r="R294" s="215"/>
      <c r="S294" s="215"/>
      <c r="T294" s="216"/>
      <c r="AT294" s="217" t="s">
        <v>159</v>
      </c>
      <c r="AU294" s="217" t="s">
        <v>83</v>
      </c>
      <c r="AV294" s="11" t="s">
        <v>83</v>
      </c>
      <c r="AW294" s="11" t="s">
        <v>6</v>
      </c>
      <c r="AX294" s="11" t="s">
        <v>81</v>
      </c>
      <c r="AY294" s="217" t="s">
        <v>148</v>
      </c>
    </row>
    <row r="295" spans="2:65" s="1" customFormat="1" ht="25.5" customHeight="1">
      <c r="B295" s="41"/>
      <c r="C295" s="192" t="s">
        <v>538</v>
      </c>
      <c r="D295" s="192" t="s">
        <v>150</v>
      </c>
      <c r="E295" s="193" t="s">
        <v>539</v>
      </c>
      <c r="F295" s="194" t="s">
        <v>540</v>
      </c>
      <c r="G295" s="195" t="s">
        <v>153</v>
      </c>
      <c r="H295" s="196">
        <v>11.356</v>
      </c>
      <c r="I295" s="197"/>
      <c r="J295" s="198">
        <f>ROUND(I295*H295,2)</f>
        <v>0</v>
      </c>
      <c r="K295" s="194" t="s">
        <v>154</v>
      </c>
      <c r="L295" s="61"/>
      <c r="M295" s="199" t="s">
        <v>23</v>
      </c>
      <c r="N295" s="200" t="s">
        <v>44</v>
      </c>
      <c r="O295" s="42"/>
      <c r="P295" s="201">
        <f>O295*H295</f>
        <v>0</v>
      </c>
      <c r="Q295" s="201">
        <v>0</v>
      </c>
      <c r="R295" s="201">
        <f>Q295*H295</f>
        <v>0</v>
      </c>
      <c r="S295" s="201">
        <v>0</v>
      </c>
      <c r="T295" s="202">
        <f>S295*H295</f>
        <v>0</v>
      </c>
      <c r="AR295" s="24" t="s">
        <v>248</v>
      </c>
      <c r="AT295" s="24" t="s">
        <v>150</v>
      </c>
      <c r="AU295" s="24" t="s">
        <v>83</v>
      </c>
      <c r="AY295" s="24" t="s">
        <v>148</v>
      </c>
      <c r="BE295" s="203">
        <f>IF(N295="základní",J295,0)</f>
        <v>0</v>
      </c>
      <c r="BF295" s="203">
        <f>IF(N295="snížená",J295,0)</f>
        <v>0</v>
      </c>
      <c r="BG295" s="203">
        <f>IF(N295="zákl. přenesená",J295,0)</f>
        <v>0</v>
      </c>
      <c r="BH295" s="203">
        <f>IF(N295="sníž. přenesená",J295,0)</f>
        <v>0</v>
      </c>
      <c r="BI295" s="203">
        <f>IF(N295="nulová",J295,0)</f>
        <v>0</v>
      </c>
      <c r="BJ295" s="24" t="s">
        <v>81</v>
      </c>
      <c r="BK295" s="203">
        <f>ROUND(I295*H295,2)</f>
        <v>0</v>
      </c>
      <c r="BL295" s="24" t="s">
        <v>248</v>
      </c>
      <c r="BM295" s="24" t="s">
        <v>541</v>
      </c>
    </row>
    <row r="296" spans="2:65" s="1" customFormat="1" ht="40.5">
      <c r="B296" s="41"/>
      <c r="C296" s="63"/>
      <c r="D296" s="204" t="s">
        <v>157</v>
      </c>
      <c r="E296" s="63"/>
      <c r="F296" s="205" t="s">
        <v>530</v>
      </c>
      <c r="G296" s="63"/>
      <c r="H296" s="63"/>
      <c r="I296" s="163"/>
      <c r="J296" s="63"/>
      <c r="K296" s="63"/>
      <c r="L296" s="61"/>
      <c r="M296" s="206"/>
      <c r="N296" s="42"/>
      <c r="O296" s="42"/>
      <c r="P296" s="42"/>
      <c r="Q296" s="42"/>
      <c r="R296" s="42"/>
      <c r="S296" s="42"/>
      <c r="T296" s="78"/>
      <c r="AT296" s="24" t="s">
        <v>157</v>
      </c>
      <c r="AU296" s="24" t="s">
        <v>83</v>
      </c>
    </row>
    <row r="297" spans="2:65" s="11" customFormat="1" ht="13.5">
      <c r="B297" s="207"/>
      <c r="C297" s="208"/>
      <c r="D297" s="204" t="s">
        <v>159</v>
      </c>
      <c r="E297" s="209" t="s">
        <v>23</v>
      </c>
      <c r="F297" s="210" t="s">
        <v>542</v>
      </c>
      <c r="G297" s="208"/>
      <c r="H297" s="211">
        <v>11.356</v>
      </c>
      <c r="I297" s="212"/>
      <c r="J297" s="208"/>
      <c r="K297" s="208"/>
      <c r="L297" s="213"/>
      <c r="M297" s="214"/>
      <c r="N297" s="215"/>
      <c r="O297" s="215"/>
      <c r="P297" s="215"/>
      <c r="Q297" s="215"/>
      <c r="R297" s="215"/>
      <c r="S297" s="215"/>
      <c r="T297" s="216"/>
      <c r="AT297" s="217" t="s">
        <v>159</v>
      </c>
      <c r="AU297" s="217" t="s">
        <v>83</v>
      </c>
      <c r="AV297" s="11" t="s">
        <v>83</v>
      </c>
      <c r="AW297" s="11" t="s">
        <v>36</v>
      </c>
      <c r="AX297" s="11" t="s">
        <v>81</v>
      </c>
      <c r="AY297" s="217" t="s">
        <v>148</v>
      </c>
    </row>
    <row r="298" spans="2:65" s="1" customFormat="1" ht="16.5" customHeight="1">
      <c r="B298" s="41"/>
      <c r="C298" s="229" t="s">
        <v>543</v>
      </c>
      <c r="D298" s="229" t="s">
        <v>199</v>
      </c>
      <c r="E298" s="230" t="s">
        <v>544</v>
      </c>
      <c r="F298" s="231" t="s">
        <v>545</v>
      </c>
      <c r="G298" s="232" t="s">
        <v>202</v>
      </c>
      <c r="H298" s="233">
        <v>5.0000000000000001E-3</v>
      </c>
      <c r="I298" s="234"/>
      <c r="J298" s="235">
        <f>ROUND(I298*H298,2)</f>
        <v>0</v>
      </c>
      <c r="K298" s="231" t="s">
        <v>154</v>
      </c>
      <c r="L298" s="236"/>
      <c r="M298" s="237" t="s">
        <v>23</v>
      </c>
      <c r="N298" s="238" t="s">
        <v>44</v>
      </c>
      <c r="O298" s="42"/>
      <c r="P298" s="201">
        <f>O298*H298</f>
        <v>0</v>
      </c>
      <c r="Q298" s="201">
        <v>1</v>
      </c>
      <c r="R298" s="201">
        <f>Q298*H298</f>
        <v>5.0000000000000001E-3</v>
      </c>
      <c r="S298" s="201">
        <v>0</v>
      </c>
      <c r="T298" s="202">
        <f>S298*H298</f>
        <v>0</v>
      </c>
      <c r="AR298" s="24" t="s">
        <v>258</v>
      </c>
      <c r="AT298" s="24" t="s">
        <v>199</v>
      </c>
      <c r="AU298" s="24" t="s">
        <v>83</v>
      </c>
      <c r="AY298" s="24" t="s">
        <v>148</v>
      </c>
      <c r="BE298" s="203">
        <f>IF(N298="základní",J298,0)</f>
        <v>0</v>
      </c>
      <c r="BF298" s="203">
        <f>IF(N298="snížená",J298,0)</f>
        <v>0</v>
      </c>
      <c r="BG298" s="203">
        <f>IF(N298="zákl. přenesená",J298,0)</f>
        <v>0</v>
      </c>
      <c r="BH298" s="203">
        <f>IF(N298="sníž. přenesená",J298,0)</f>
        <v>0</v>
      </c>
      <c r="BI298" s="203">
        <f>IF(N298="nulová",J298,0)</f>
        <v>0</v>
      </c>
      <c r="BJ298" s="24" t="s">
        <v>81</v>
      </c>
      <c r="BK298" s="203">
        <f>ROUND(I298*H298,2)</f>
        <v>0</v>
      </c>
      <c r="BL298" s="24" t="s">
        <v>248</v>
      </c>
      <c r="BM298" s="24" t="s">
        <v>546</v>
      </c>
    </row>
    <row r="299" spans="2:65" s="11" customFormat="1" ht="13.5">
      <c r="B299" s="207"/>
      <c r="C299" s="208"/>
      <c r="D299" s="204" t="s">
        <v>159</v>
      </c>
      <c r="E299" s="208"/>
      <c r="F299" s="210" t="s">
        <v>547</v>
      </c>
      <c r="G299" s="208"/>
      <c r="H299" s="211">
        <v>5.0000000000000001E-3</v>
      </c>
      <c r="I299" s="212"/>
      <c r="J299" s="208"/>
      <c r="K299" s="208"/>
      <c r="L299" s="213"/>
      <c r="M299" s="214"/>
      <c r="N299" s="215"/>
      <c r="O299" s="215"/>
      <c r="P299" s="215"/>
      <c r="Q299" s="215"/>
      <c r="R299" s="215"/>
      <c r="S299" s="215"/>
      <c r="T299" s="216"/>
      <c r="AT299" s="217" t="s">
        <v>159</v>
      </c>
      <c r="AU299" s="217" t="s">
        <v>83</v>
      </c>
      <c r="AV299" s="11" t="s">
        <v>83</v>
      </c>
      <c r="AW299" s="11" t="s">
        <v>6</v>
      </c>
      <c r="AX299" s="11" t="s">
        <v>81</v>
      </c>
      <c r="AY299" s="217" t="s">
        <v>148</v>
      </c>
    </row>
    <row r="300" spans="2:65" s="1" customFormat="1" ht="38.25" customHeight="1">
      <c r="B300" s="41"/>
      <c r="C300" s="192" t="s">
        <v>548</v>
      </c>
      <c r="D300" s="192" t="s">
        <v>150</v>
      </c>
      <c r="E300" s="193" t="s">
        <v>549</v>
      </c>
      <c r="F300" s="194" t="s">
        <v>550</v>
      </c>
      <c r="G300" s="195" t="s">
        <v>202</v>
      </c>
      <c r="H300" s="196">
        <v>7.0000000000000001E-3</v>
      </c>
      <c r="I300" s="197"/>
      <c r="J300" s="198">
        <f>ROUND(I300*H300,2)</f>
        <v>0</v>
      </c>
      <c r="K300" s="194" t="s">
        <v>154</v>
      </c>
      <c r="L300" s="61"/>
      <c r="M300" s="199" t="s">
        <v>23</v>
      </c>
      <c r="N300" s="200" t="s">
        <v>44</v>
      </c>
      <c r="O300" s="42"/>
      <c r="P300" s="201">
        <f>O300*H300</f>
        <v>0</v>
      </c>
      <c r="Q300" s="201">
        <v>0</v>
      </c>
      <c r="R300" s="201">
        <f>Q300*H300</f>
        <v>0</v>
      </c>
      <c r="S300" s="201">
        <v>0</v>
      </c>
      <c r="T300" s="202">
        <f>S300*H300</f>
        <v>0</v>
      </c>
      <c r="AR300" s="24" t="s">
        <v>248</v>
      </c>
      <c r="AT300" s="24" t="s">
        <v>150</v>
      </c>
      <c r="AU300" s="24" t="s">
        <v>83</v>
      </c>
      <c r="AY300" s="24" t="s">
        <v>148</v>
      </c>
      <c r="BE300" s="203">
        <f>IF(N300="základní",J300,0)</f>
        <v>0</v>
      </c>
      <c r="BF300" s="203">
        <f>IF(N300="snížená",J300,0)</f>
        <v>0</v>
      </c>
      <c r="BG300" s="203">
        <f>IF(N300="zákl. přenesená",J300,0)</f>
        <v>0</v>
      </c>
      <c r="BH300" s="203">
        <f>IF(N300="sníž. přenesená",J300,0)</f>
        <v>0</v>
      </c>
      <c r="BI300" s="203">
        <f>IF(N300="nulová",J300,0)</f>
        <v>0</v>
      </c>
      <c r="BJ300" s="24" t="s">
        <v>81</v>
      </c>
      <c r="BK300" s="203">
        <f>ROUND(I300*H300,2)</f>
        <v>0</v>
      </c>
      <c r="BL300" s="24" t="s">
        <v>248</v>
      </c>
      <c r="BM300" s="24" t="s">
        <v>551</v>
      </c>
    </row>
    <row r="301" spans="2:65" s="1" customFormat="1" ht="121.5">
      <c r="B301" s="41"/>
      <c r="C301" s="63"/>
      <c r="D301" s="204" t="s">
        <v>157</v>
      </c>
      <c r="E301" s="63"/>
      <c r="F301" s="205" t="s">
        <v>552</v>
      </c>
      <c r="G301" s="63"/>
      <c r="H301" s="63"/>
      <c r="I301" s="163"/>
      <c r="J301" s="63"/>
      <c r="K301" s="63"/>
      <c r="L301" s="61"/>
      <c r="M301" s="249"/>
      <c r="N301" s="250"/>
      <c r="O301" s="250"/>
      <c r="P301" s="250"/>
      <c r="Q301" s="250"/>
      <c r="R301" s="250"/>
      <c r="S301" s="250"/>
      <c r="T301" s="251"/>
      <c r="AT301" s="24" t="s">
        <v>157</v>
      </c>
      <c r="AU301" s="24" t="s">
        <v>83</v>
      </c>
    </row>
    <row r="302" spans="2:65" s="1" customFormat="1" ht="6.95" customHeight="1">
      <c r="B302" s="56"/>
      <c r="C302" s="57"/>
      <c r="D302" s="57"/>
      <c r="E302" s="57"/>
      <c r="F302" s="57"/>
      <c r="G302" s="57"/>
      <c r="H302" s="57"/>
      <c r="I302" s="139"/>
      <c r="J302" s="57"/>
      <c r="K302" s="57"/>
      <c r="L302" s="61"/>
    </row>
  </sheetData>
  <sheetProtection algorithmName="SHA-512" hashValue="INhxyIyEMDqHkDKF0XdxVvzpRE/wijLsdbnj91dbZW7JQ7wOi69QOHHA3bt3Oh/psVRLVLr0eD7MYZVXTiBOVg==" saltValue="4CehVccQIkP0kjjednzsDwQCiDDlk8sVqdSGNe+djbhiAbLUGzlSixLzydKe/2opHePncGaVC+5TE+6NUOSe+A==" spinCount="100000" sheet="1" objects="1" scenarios="1" formatColumns="0" formatRows="0" autoFilter="0"/>
  <autoFilter ref="C85:K301"/>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109</v>
      </c>
      <c r="G1" s="393" t="s">
        <v>110</v>
      </c>
      <c r="H1" s="393"/>
      <c r="I1" s="115"/>
      <c r="J1" s="114" t="s">
        <v>111</v>
      </c>
      <c r="K1" s="113" t="s">
        <v>112</v>
      </c>
      <c r="L1" s="114" t="s">
        <v>113</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86</v>
      </c>
    </row>
    <row r="3" spans="1:70" ht="6.95" customHeight="1">
      <c r="B3" s="25"/>
      <c r="C3" s="26"/>
      <c r="D3" s="26"/>
      <c r="E3" s="26"/>
      <c r="F3" s="26"/>
      <c r="G3" s="26"/>
      <c r="H3" s="26"/>
      <c r="I3" s="116"/>
      <c r="J3" s="26"/>
      <c r="K3" s="27"/>
      <c r="AT3" s="24" t="s">
        <v>83</v>
      </c>
    </row>
    <row r="4" spans="1:70" ht="36.950000000000003" customHeight="1">
      <c r="B4" s="28"/>
      <c r="C4" s="29"/>
      <c r="D4" s="30" t="s">
        <v>114</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5" t="str">
        <f>'Rekapitulace stavby'!K6</f>
        <v>Opravy opěrných zdí</v>
      </c>
      <c r="F7" s="386"/>
      <c r="G7" s="386"/>
      <c r="H7" s="386"/>
      <c r="I7" s="117"/>
      <c r="J7" s="29"/>
      <c r="K7" s="31"/>
    </row>
    <row r="8" spans="1:70" s="1" customFormat="1">
      <c r="B8" s="41"/>
      <c r="C8" s="42"/>
      <c r="D8" s="37" t="s">
        <v>115</v>
      </c>
      <c r="E8" s="42"/>
      <c r="F8" s="42"/>
      <c r="G8" s="42"/>
      <c r="H8" s="42"/>
      <c r="I8" s="118"/>
      <c r="J8" s="42"/>
      <c r="K8" s="45"/>
    </row>
    <row r="9" spans="1:70" s="1" customFormat="1" ht="36.950000000000003" customHeight="1">
      <c r="B9" s="41"/>
      <c r="C9" s="42"/>
      <c r="D9" s="42"/>
      <c r="E9" s="387" t="s">
        <v>553</v>
      </c>
      <c r="F9" s="388"/>
      <c r="G9" s="388"/>
      <c r="H9" s="388"/>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23</v>
      </c>
      <c r="K11" s="45"/>
    </row>
    <row r="12" spans="1:70" s="1" customFormat="1" ht="14.45" customHeight="1">
      <c r="B12" s="41"/>
      <c r="C12" s="42"/>
      <c r="D12" s="37" t="s">
        <v>24</v>
      </c>
      <c r="E12" s="42"/>
      <c r="F12" s="35" t="s">
        <v>25</v>
      </c>
      <c r="G12" s="42"/>
      <c r="H12" s="42"/>
      <c r="I12" s="119" t="s">
        <v>26</v>
      </c>
      <c r="J12" s="120" t="str">
        <f>'Rekapitulace stavby'!AN8</f>
        <v>13. 4. 2018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30</v>
      </c>
      <c r="F15" s="42"/>
      <c r="G15" s="42"/>
      <c r="H15" s="42"/>
      <c r="I15" s="119" t="s">
        <v>31</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29</v>
      </c>
      <c r="J20" s="35" t="s">
        <v>23</v>
      </c>
      <c r="K20" s="45"/>
    </row>
    <row r="21" spans="2:11" s="1" customFormat="1" ht="18" customHeight="1">
      <c r="B21" s="41"/>
      <c r="C21" s="42"/>
      <c r="D21" s="42"/>
      <c r="E21" s="35" t="s">
        <v>35</v>
      </c>
      <c r="F21" s="42"/>
      <c r="G21" s="42"/>
      <c r="H21" s="42"/>
      <c r="I21" s="119" t="s">
        <v>31</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54" t="s">
        <v>23</v>
      </c>
      <c r="F24" s="354"/>
      <c r="G24" s="354"/>
      <c r="H24" s="354"/>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ROUND(SUM(BE86:BE278), 2)</f>
        <v>0</v>
      </c>
      <c r="G30" s="42"/>
      <c r="H30" s="42"/>
      <c r="I30" s="131">
        <v>0.21</v>
      </c>
      <c r="J30" s="130">
        <f>ROUND(ROUND((SUM(BE86:BE278)), 2)*I30, 2)</f>
        <v>0</v>
      </c>
      <c r="K30" s="45"/>
    </row>
    <row r="31" spans="2:11" s="1" customFormat="1" ht="14.45" customHeight="1">
      <c r="B31" s="41"/>
      <c r="C31" s="42"/>
      <c r="D31" s="42"/>
      <c r="E31" s="49" t="s">
        <v>45</v>
      </c>
      <c r="F31" s="130">
        <f>ROUND(SUM(BF86:BF278), 2)</f>
        <v>0</v>
      </c>
      <c r="G31" s="42"/>
      <c r="H31" s="42"/>
      <c r="I31" s="131">
        <v>0.15</v>
      </c>
      <c r="J31" s="130">
        <f>ROUND(ROUND((SUM(BF86:BF278)), 2)*I31, 2)</f>
        <v>0</v>
      </c>
      <c r="K31" s="45"/>
    </row>
    <row r="32" spans="2:11" s="1" customFormat="1" ht="14.45" hidden="1" customHeight="1">
      <c r="B32" s="41"/>
      <c r="C32" s="42"/>
      <c r="D32" s="42"/>
      <c r="E32" s="49" t="s">
        <v>46</v>
      </c>
      <c r="F32" s="130">
        <f>ROUND(SUM(BG86:BG278), 2)</f>
        <v>0</v>
      </c>
      <c r="G32" s="42"/>
      <c r="H32" s="42"/>
      <c r="I32" s="131">
        <v>0.21</v>
      </c>
      <c r="J32" s="130">
        <v>0</v>
      </c>
      <c r="K32" s="45"/>
    </row>
    <row r="33" spans="2:11" s="1" customFormat="1" ht="14.45" hidden="1" customHeight="1">
      <c r="B33" s="41"/>
      <c r="C33" s="42"/>
      <c r="D33" s="42"/>
      <c r="E33" s="49" t="s">
        <v>47</v>
      </c>
      <c r="F33" s="130">
        <f>ROUND(SUM(BH86:BH278), 2)</f>
        <v>0</v>
      </c>
      <c r="G33" s="42"/>
      <c r="H33" s="42"/>
      <c r="I33" s="131">
        <v>0.15</v>
      </c>
      <c r="J33" s="130">
        <v>0</v>
      </c>
      <c r="K33" s="45"/>
    </row>
    <row r="34" spans="2:11" s="1" customFormat="1" ht="14.45" hidden="1" customHeight="1">
      <c r="B34" s="41"/>
      <c r="C34" s="42"/>
      <c r="D34" s="42"/>
      <c r="E34" s="49" t="s">
        <v>48</v>
      </c>
      <c r="F34" s="130">
        <f>ROUND(SUM(BI86:BI278),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117</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5" t="str">
        <f>E7</f>
        <v>Opravy opěrných zdí</v>
      </c>
      <c r="F45" s="386"/>
      <c r="G45" s="386"/>
      <c r="H45" s="386"/>
      <c r="I45" s="118"/>
      <c r="J45" s="42"/>
      <c r="K45" s="45"/>
    </row>
    <row r="46" spans="2:11" s="1" customFormat="1" ht="14.45" customHeight="1">
      <c r="B46" s="41"/>
      <c r="C46" s="37" t="s">
        <v>115</v>
      </c>
      <c r="D46" s="42"/>
      <c r="E46" s="42"/>
      <c r="F46" s="42"/>
      <c r="G46" s="42"/>
      <c r="H46" s="42"/>
      <c r="I46" s="118"/>
      <c r="J46" s="42"/>
      <c r="K46" s="45"/>
    </row>
    <row r="47" spans="2:11" s="1" customFormat="1" ht="17.25" customHeight="1">
      <c r="B47" s="41"/>
      <c r="C47" s="42"/>
      <c r="D47" s="42"/>
      <c r="E47" s="387" t="str">
        <f>E9</f>
        <v>SO 02 - Jeseninova</v>
      </c>
      <c r="F47" s="388"/>
      <c r="G47" s="388"/>
      <c r="H47" s="388"/>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 xml:space="preserve">Ústí nad Labem </v>
      </c>
      <c r="G49" s="42"/>
      <c r="H49" s="42"/>
      <c r="I49" s="119" t="s">
        <v>26</v>
      </c>
      <c r="J49" s="120" t="str">
        <f>IF(J12="","",J12)</f>
        <v>13. 4. 2018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Ústí nad Labem</v>
      </c>
      <c r="G51" s="42"/>
      <c r="H51" s="42"/>
      <c r="I51" s="119" t="s">
        <v>34</v>
      </c>
      <c r="J51" s="354" t="str">
        <f>E21</f>
        <v>AZ Consult spol. s r.o.</v>
      </c>
      <c r="K51" s="45"/>
    </row>
    <row r="52" spans="2:47" s="1" customFormat="1" ht="14.45" customHeight="1">
      <c r="B52" s="41"/>
      <c r="C52" s="37" t="s">
        <v>32</v>
      </c>
      <c r="D52" s="42"/>
      <c r="E52" s="42"/>
      <c r="F52" s="35" t="str">
        <f>IF(E18="","",E18)</f>
        <v/>
      </c>
      <c r="G52" s="42"/>
      <c r="H52" s="42"/>
      <c r="I52" s="118"/>
      <c r="J52" s="389"/>
      <c r="K52" s="45"/>
    </row>
    <row r="53" spans="2:47" s="1" customFormat="1" ht="10.35" customHeight="1">
      <c r="B53" s="41"/>
      <c r="C53" s="42"/>
      <c r="D53" s="42"/>
      <c r="E53" s="42"/>
      <c r="F53" s="42"/>
      <c r="G53" s="42"/>
      <c r="H53" s="42"/>
      <c r="I53" s="118"/>
      <c r="J53" s="42"/>
      <c r="K53" s="45"/>
    </row>
    <row r="54" spans="2:47" s="1" customFormat="1" ht="29.25" customHeight="1">
      <c r="B54" s="41"/>
      <c r="C54" s="144" t="s">
        <v>118</v>
      </c>
      <c r="D54" s="132"/>
      <c r="E54" s="132"/>
      <c r="F54" s="132"/>
      <c r="G54" s="132"/>
      <c r="H54" s="132"/>
      <c r="I54" s="145"/>
      <c r="J54" s="146" t="s">
        <v>119</v>
      </c>
      <c r="K54" s="147"/>
    </row>
    <row r="55" spans="2:47" s="1" customFormat="1" ht="10.35" customHeight="1">
      <c r="B55" s="41"/>
      <c r="C55" s="42"/>
      <c r="D55" s="42"/>
      <c r="E55" s="42"/>
      <c r="F55" s="42"/>
      <c r="G55" s="42"/>
      <c r="H55" s="42"/>
      <c r="I55" s="118"/>
      <c r="J55" s="42"/>
      <c r="K55" s="45"/>
    </row>
    <row r="56" spans="2:47" s="1" customFormat="1" ht="29.25" customHeight="1">
      <c r="B56" s="41"/>
      <c r="C56" s="148" t="s">
        <v>120</v>
      </c>
      <c r="D56" s="42"/>
      <c r="E56" s="42"/>
      <c r="F56" s="42"/>
      <c r="G56" s="42"/>
      <c r="H56" s="42"/>
      <c r="I56" s="118"/>
      <c r="J56" s="128">
        <f>J86</f>
        <v>0</v>
      </c>
      <c r="K56" s="45"/>
      <c r="AU56" s="24" t="s">
        <v>121</v>
      </c>
    </row>
    <row r="57" spans="2:47" s="7" customFormat="1" ht="24.95" customHeight="1">
      <c r="B57" s="149"/>
      <c r="C57" s="150"/>
      <c r="D57" s="151" t="s">
        <v>122</v>
      </c>
      <c r="E57" s="152"/>
      <c r="F57" s="152"/>
      <c r="G57" s="152"/>
      <c r="H57" s="152"/>
      <c r="I57" s="153"/>
      <c r="J57" s="154">
        <f>J87</f>
        <v>0</v>
      </c>
      <c r="K57" s="155"/>
    </row>
    <row r="58" spans="2:47" s="8" customFormat="1" ht="19.899999999999999" customHeight="1">
      <c r="B58" s="156"/>
      <c r="C58" s="157"/>
      <c r="D58" s="158" t="s">
        <v>123</v>
      </c>
      <c r="E58" s="159"/>
      <c r="F58" s="159"/>
      <c r="G58" s="159"/>
      <c r="H58" s="159"/>
      <c r="I58" s="160"/>
      <c r="J58" s="161">
        <f>J88</f>
        <v>0</v>
      </c>
      <c r="K58" s="162"/>
    </row>
    <row r="59" spans="2:47" s="8" customFormat="1" ht="19.899999999999999" customHeight="1">
      <c r="B59" s="156"/>
      <c r="C59" s="157"/>
      <c r="D59" s="158" t="s">
        <v>124</v>
      </c>
      <c r="E59" s="159"/>
      <c r="F59" s="159"/>
      <c r="G59" s="159"/>
      <c r="H59" s="159"/>
      <c r="I59" s="160"/>
      <c r="J59" s="161">
        <f>J125</f>
        <v>0</v>
      </c>
      <c r="K59" s="162"/>
    </row>
    <row r="60" spans="2:47" s="8" customFormat="1" ht="19.899999999999999" customHeight="1">
      <c r="B60" s="156"/>
      <c r="C60" s="157"/>
      <c r="D60" s="158" t="s">
        <v>125</v>
      </c>
      <c r="E60" s="159"/>
      <c r="F60" s="159"/>
      <c r="G60" s="159"/>
      <c r="H60" s="159"/>
      <c r="I60" s="160"/>
      <c r="J60" s="161">
        <f>J149</f>
        <v>0</v>
      </c>
      <c r="K60" s="162"/>
    </row>
    <row r="61" spans="2:47" s="8" customFormat="1" ht="19.899999999999999" customHeight="1">
      <c r="B61" s="156"/>
      <c r="C61" s="157"/>
      <c r="D61" s="158" t="s">
        <v>554</v>
      </c>
      <c r="E61" s="159"/>
      <c r="F61" s="159"/>
      <c r="G61" s="159"/>
      <c r="H61" s="159"/>
      <c r="I61" s="160"/>
      <c r="J61" s="161">
        <f>J191</f>
        <v>0</v>
      </c>
      <c r="K61" s="162"/>
    </row>
    <row r="62" spans="2:47" s="8" customFormat="1" ht="19.899999999999999" customHeight="1">
      <c r="B62" s="156"/>
      <c r="C62" s="157"/>
      <c r="D62" s="158" t="s">
        <v>127</v>
      </c>
      <c r="E62" s="159"/>
      <c r="F62" s="159"/>
      <c r="G62" s="159"/>
      <c r="H62" s="159"/>
      <c r="I62" s="160"/>
      <c r="J62" s="161">
        <f>J195</f>
        <v>0</v>
      </c>
      <c r="K62" s="162"/>
    </row>
    <row r="63" spans="2:47" s="8" customFormat="1" ht="19.899999999999999" customHeight="1">
      <c r="B63" s="156"/>
      <c r="C63" s="157"/>
      <c r="D63" s="158" t="s">
        <v>128</v>
      </c>
      <c r="E63" s="159"/>
      <c r="F63" s="159"/>
      <c r="G63" s="159"/>
      <c r="H63" s="159"/>
      <c r="I63" s="160"/>
      <c r="J63" s="161">
        <f>J249</f>
        <v>0</v>
      </c>
      <c r="K63" s="162"/>
    </row>
    <row r="64" spans="2:47" s="8" customFormat="1" ht="19.899999999999999" customHeight="1">
      <c r="B64" s="156"/>
      <c r="C64" s="157"/>
      <c r="D64" s="158" t="s">
        <v>129</v>
      </c>
      <c r="E64" s="159"/>
      <c r="F64" s="159"/>
      <c r="G64" s="159"/>
      <c r="H64" s="159"/>
      <c r="I64" s="160"/>
      <c r="J64" s="161">
        <f>J272</f>
        <v>0</v>
      </c>
      <c r="K64" s="162"/>
    </row>
    <row r="65" spans="2:12" s="7" customFormat="1" ht="24.95" customHeight="1">
      <c r="B65" s="149"/>
      <c r="C65" s="150"/>
      <c r="D65" s="151" t="s">
        <v>130</v>
      </c>
      <c r="E65" s="152"/>
      <c r="F65" s="152"/>
      <c r="G65" s="152"/>
      <c r="H65" s="152"/>
      <c r="I65" s="153"/>
      <c r="J65" s="154">
        <f>J274</f>
        <v>0</v>
      </c>
      <c r="K65" s="155"/>
    </row>
    <row r="66" spans="2:12" s="8" customFormat="1" ht="19.899999999999999" customHeight="1">
      <c r="B66" s="156"/>
      <c r="C66" s="157"/>
      <c r="D66" s="158" t="s">
        <v>555</v>
      </c>
      <c r="E66" s="159"/>
      <c r="F66" s="159"/>
      <c r="G66" s="159"/>
      <c r="H66" s="159"/>
      <c r="I66" s="160"/>
      <c r="J66" s="161">
        <f>J275</f>
        <v>0</v>
      </c>
      <c r="K66" s="162"/>
    </row>
    <row r="67" spans="2:12" s="1" customFormat="1" ht="21.75" customHeight="1">
      <c r="B67" s="41"/>
      <c r="C67" s="42"/>
      <c r="D67" s="42"/>
      <c r="E67" s="42"/>
      <c r="F67" s="42"/>
      <c r="G67" s="42"/>
      <c r="H67" s="42"/>
      <c r="I67" s="118"/>
      <c r="J67" s="42"/>
      <c r="K67" s="45"/>
    </row>
    <row r="68" spans="2:12" s="1" customFormat="1" ht="6.95" customHeight="1">
      <c r="B68" s="56"/>
      <c r="C68" s="57"/>
      <c r="D68" s="57"/>
      <c r="E68" s="57"/>
      <c r="F68" s="57"/>
      <c r="G68" s="57"/>
      <c r="H68" s="57"/>
      <c r="I68" s="139"/>
      <c r="J68" s="57"/>
      <c r="K68" s="58"/>
    </row>
    <row r="72" spans="2:12" s="1" customFormat="1" ht="6.95" customHeight="1">
      <c r="B72" s="59"/>
      <c r="C72" s="60"/>
      <c r="D72" s="60"/>
      <c r="E72" s="60"/>
      <c r="F72" s="60"/>
      <c r="G72" s="60"/>
      <c r="H72" s="60"/>
      <c r="I72" s="142"/>
      <c r="J72" s="60"/>
      <c r="K72" s="60"/>
      <c r="L72" s="61"/>
    </row>
    <row r="73" spans="2:12" s="1" customFormat="1" ht="36.950000000000003" customHeight="1">
      <c r="B73" s="41"/>
      <c r="C73" s="62" t="s">
        <v>132</v>
      </c>
      <c r="D73" s="63"/>
      <c r="E73" s="63"/>
      <c r="F73" s="63"/>
      <c r="G73" s="63"/>
      <c r="H73" s="63"/>
      <c r="I73" s="163"/>
      <c r="J73" s="63"/>
      <c r="K73" s="63"/>
      <c r="L73" s="61"/>
    </row>
    <row r="74" spans="2:12" s="1" customFormat="1" ht="6.95" customHeight="1">
      <c r="B74" s="41"/>
      <c r="C74" s="63"/>
      <c r="D74" s="63"/>
      <c r="E74" s="63"/>
      <c r="F74" s="63"/>
      <c r="G74" s="63"/>
      <c r="H74" s="63"/>
      <c r="I74" s="163"/>
      <c r="J74" s="63"/>
      <c r="K74" s="63"/>
      <c r="L74" s="61"/>
    </row>
    <row r="75" spans="2:12" s="1" customFormat="1" ht="14.45" customHeight="1">
      <c r="B75" s="41"/>
      <c r="C75" s="65" t="s">
        <v>18</v>
      </c>
      <c r="D75" s="63"/>
      <c r="E75" s="63"/>
      <c r="F75" s="63"/>
      <c r="G75" s="63"/>
      <c r="H75" s="63"/>
      <c r="I75" s="163"/>
      <c r="J75" s="63"/>
      <c r="K75" s="63"/>
      <c r="L75" s="61"/>
    </row>
    <row r="76" spans="2:12" s="1" customFormat="1" ht="16.5" customHeight="1">
      <c r="B76" s="41"/>
      <c r="C76" s="63"/>
      <c r="D76" s="63"/>
      <c r="E76" s="390" t="str">
        <f>E7</f>
        <v>Opravy opěrných zdí</v>
      </c>
      <c r="F76" s="391"/>
      <c r="G76" s="391"/>
      <c r="H76" s="391"/>
      <c r="I76" s="163"/>
      <c r="J76" s="63"/>
      <c r="K76" s="63"/>
      <c r="L76" s="61"/>
    </row>
    <row r="77" spans="2:12" s="1" customFormat="1" ht="14.45" customHeight="1">
      <c r="B77" s="41"/>
      <c r="C77" s="65" t="s">
        <v>115</v>
      </c>
      <c r="D77" s="63"/>
      <c r="E77" s="63"/>
      <c r="F77" s="63"/>
      <c r="G77" s="63"/>
      <c r="H77" s="63"/>
      <c r="I77" s="163"/>
      <c r="J77" s="63"/>
      <c r="K77" s="63"/>
      <c r="L77" s="61"/>
    </row>
    <row r="78" spans="2:12" s="1" customFormat="1" ht="17.25" customHeight="1">
      <c r="B78" s="41"/>
      <c r="C78" s="63"/>
      <c r="D78" s="63"/>
      <c r="E78" s="365" t="str">
        <f>E9</f>
        <v>SO 02 - Jeseninova</v>
      </c>
      <c r="F78" s="392"/>
      <c r="G78" s="392"/>
      <c r="H78" s="392"/>
      <c r="I78" s="163"/>
      <c r="J78" s="63"/>
      <c r="K78" s="63"/>
      <c r="L78" s="61"/>
    </row>
    <row r="79" spans="2:12" s="1" customFormat="1" ht="6.95" customHeight="1">
      <c r="B79" s="41"/>
      <c r="C79" s="63"/>
      <c r="D79" s="63"/>
      <c r="E79" s="63"/>
      <c r="F79" s="63"/>
      <c r="G79" s="63"/>
      <c r="H79" s="63"/>
      <c r="I79" s="163"/>
      <c r="J79" s="63"/>
      <c r="K79" s="63"/>
      <c r="L79" s="61"/>
    </row>
    <row r="80" spans="2:12" s="1" customFormat="1" ht="18" customHeight="1">
      <c r="B80" s="41"/>
      <c r="C80" s="65" t="s">
        <v>24</v>
      </c>
      <c r="D80" s="63"/>
      <c r="E80" s="63"/>
      <c r="F80" s="164" t="str">
        <f>F12</f>
        <v xml:space="preserve">Ústí nad Labem </v>
      </c>
      <c r="G80" s="63"/>
      <c r="H80" s="63"/>
      <c r="I80" s="165" t="s">
        <v>26</v>
      </c>
      <c r="J80" s="73" t="str">
        <f>IF(J12="","",J12)</f>
        <v>13. 4. 2018</v>
      </c>
      <c r="K80" s="63"/>
      <c r="L80" s="61"/>
    </row>
    <row r="81" spans="2:65" s="1" customFormat="1" ht="6.95" customHeight="1">
      <c r="B81" s="41"/>
      <c r="C81" s="63"/>
      <c r="D81" s="63"/>
      <c r="E81" s="63"/>
      <c r="F81" s="63"/>
      <c r="G81" s="63"/>
      <c r="H81" s="63"/>
      <c r="I81" s="163"/>
      <c r="J81" s="63"/>
      <c r="K81" s="63"/>
      <c r="L81" s="61"/>
    </row>
    <row r="82" spans="2:65" s="1" customFormat="1">
      <c r="B82" s="41"/>
      <c r="C82" s="65" t="s">
        <v>28</v>
      </c>
      <c r="D82" s="63"/>
      <c r="E82" s="63"/>
      <c r="F82" s="164" t="str">
        <f>E15</f>
        <v>Statutární město Ústí nad Labem</v>
      </c>
      <c r="G82" s="63"/>
      <c r="H82" s="63"/>
      <c r="I82" s="165" t="s">
        <v>34</v>
      </c>
      <c r="J82" s="164" t="str">
        <f>E21</f>
        <v>AZ Consult spol. s r.o.</v>
      </c>
      <c r="K82" s="63"/>
      <c r="L82" s="61"/>
    </row>
    <row r="83" spans="2:65" s="1" customFormat="1" ht="14.45" customHeight="1">
      <c r="B83" s="41"/>
      <c r="C83" s="65" t="s">
        <v>32</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133</v>
      </c>
      <c r="D85" s="168" t="s">
        <v>58</v>
      </c>
      <c r="E85" s="168" t="s">
        <v>54</v>
      </c>
      <c r="F85" s="168" t="s">
        <v>134</v>
      </c>
      <c r="G85" s="168" t="s">
        <v>135</v>
      </c>
      <c r="H85" s="168" t="s">
        <v>136</v>
      </c>
      <c r="I85" s="169" t="s">
        <v>137</v>
      </c>
      <c r="J85" s="168" t="s">
        <v>119</v>
      </c>
      <c r="K85" s="170" t="s">
        <v>138</v>
      </c>
      <c r="L85" s="171"/>
      <c r="M85" s="81" t="s">
        <v>139</v>
      </c>
      <c r="N85" s="82" t="s">
        <v>43</v>
      </c>
      <c r="O85" s="82" t="s">
        <v>140</v>
      </c>
      <c r="P85" s="82" t="s">
        <v>141</v>
      </c>
      <c r="Q85" s="82" t="s">
        <v>142</v>
      </c>
      <c r="R85" s="82" t="s">
        <v>143</v>
      </c>
      <c r="S85" s="82" t="s">
        <v>144</v>
      </c>
      <c r="T85" s="83" t="s">
        <v>145</v>
      </c>
    </row>
    <row r="86" spans="2:65" s="1" customFormat="1" ht="29.25" customHeight="1">
      <c r="B86" s="41"/>
      <c r="C86" s="87" t="s">
        <v>120</v>
      </c>
      <c r="D86" s="63"/>
      <c r="E86" s="63"/>
      <c r="F86" s="63"/>
      <c r="G86" s="63"/>
      <c r="H86" s="63"/>
      <c r="I86" s="163"/>
      <c r="J86" s="172">
        <f>BK86</f>
        <v>0</v>
      </c>
      <c r="K86" s="63"/>
      <c r="L86" s="61"/>
      <c r="M86" s="84"/>
      <c r="N86" s="85"/>
      <c r="O86" s="85"/>
      <c r="P86" s="173">
        <f>P87+P274</f>
        <v>0</v>
      </c>
      <c r="Q86" s="85"/>
      <c r="R86" s="173">
        <f>R87+R274</f>
        <v>6.8778953000000005</v>
      </c>
      <c r="S86" s="85"/>
      <c r="T86" s="174">
        <f>T87+T274</f>
        <v>11.213939499999999</v>
      </c>
      <c r="AT86" s="24" t="s">
        <v>72</v>
      </c>
      <c r="AU86" s="24" t="s">
        <v>121</v>
      </c>
      <c r="BK86" s="175">
        <f>BK87+BK274</f>
        <v>0</v>
      </c>
    </row>
    <row r="87" spans="2:65" s="10" customFormat="1" ht="37.35" customHeight="1">
      <c r="B87" s="176"/>
      <c r="C87" s="177"/>
      <c r="D87" s="178" t="s">
        <v>72</v>
      </c>
      <c r="E87" s="179" t="s">
        <v>146</v>
      </c>
      <c r="F87" s="179" t="s">
        <v>147</v>
      </c>
      <c r="G87" s="177"/>
      <c r="H87" s="177"/>
      <c r="I87" s="180"/>
      <c r="J87" s="181">
        <f>BK87</f>
        <v>0</v>
      </c>
      <c r="K87" s="177"/>
      <c r="L87" s="182"/>
      <c r="M87" s="183"/>
      <c r="N87" s="184"/>
      <c r="O87" s="184"/>
      <c r="P87" s="185">
        <f>P88+P125+P149+P191+P195+P249+P272</f>
        <v>0</v>
      </c>
      <c r="Q87" s="184"/>
      <c r="R87" s="185">
        <f>R88+R125+R149+R191+R195+R249+R272</f>
        <v>6.8776924400000006</v>
      </c>
      <c r="S87" s="184"/>
      <c r="T87" s="186">
        <f>T88+T125+T149+T191+T195+T249+T272</f>
        <v>11.213939499999999</v>
      </c>
      <c r="AR87" s="187" t="s">
        <v>81</v>
      </c>
      <c r="AT87" s="188" t="s">
        <v>72</v>
      </c>
      <c r="AU87" s="188" t="s">
        <v>73</v>
      </c>
      <c r="AY87" s="187" t="s">
        <v>148</v>
      </c>
      <c r="BK87" s="189">
        <f>BK88+BK125+BK149+BK191+BK195+BK249+BK272</f>
        <v>0</v>
      </c>
    </row>
    <row r="88" spans="2:65" s="10" customFormat="1" ht="19.899999999999999" customHeight="1">
      <c r="B88" s="176"/>
      <c r="C88" s="177"/>
      <c r="D88" s="178" t="s">
        <v>72</v>
      </c>
      <c r="E88" s="190" t="s">
        <v>81</v>
      </c>
      <c r="F88" s="190" t="s">
        <v>149</v>
      </c>
      <c r="G88" s="177"/>
      <c r="H88" s="177"/>
      <c r="I88" s="180"/>
      <c r="J88" s="191">
        <f>BK88</f>
        <v>0</v>
      </c>
      <c r="K88" s="177"/>
      <c r="L88" s="182"/>
      <c r="M88" s="183"/>
      <c r="N88" s="184"/>
      <c r="O88" s="184"/>
      <c r="P88" s="185">
        <f>SUM(P89:P124)</f>
        <v>0</v>
      </c>
      <c r="Q88" s="184"/>
      <c r="R88" s="185">
        <f>SUM(R89:R124)</f>
        <v>9.1619999999999993E-2</v>
      </c>
      <c r="S88" s="184"/>
      <c r="T88" s="186">
        <f>SUM(T89:T124)</f>
        <v>0</v>
      </c>
      <c r="AR88" s="187" t="s">
        <v>81</v>
      </c>
      <c r="AT88" s="188" t="s">
        <v>72</v>
      </c>
      <c r="AU88" s="188" t="s">
        <v>81</v>
      </c>
      <c r="AY88" s="187" t="s">
        <v>148</v>
      </c>
      <c r="BK88" s="189">
        <f>SUM(BK89:BK124)</f>
        <v>0</v>
      </c>
    </row>
    <row r="89" spans="2:65" s="1" customFormat="1" ht="25.5" customHeight="1">
      <c r="B89" s="41"/>
      <c r="C89" s="192" t="s">
        <v>81</v>
      </c>
      <c r="D89" s="192" t="s">
        <v>150</v>
      </c>
      <c r="E89" s="193" t="s">
        <v>556</v>
      </c>
      <c r="F89" s="194" t="s">
        <v>557</v>
      </c>
      <c r="G89" s="195" t="s">
        <v>176</v>
      </c>
      <c r="H89" s="196">
        <v>2.25</v>
      </c>
      <c r="I89" s="197"/>
      <c r="J89" s="198">
        <f>ROUND(I89*H89,2)</f>
        <v>0</v>
      </c>
      <c r="K89" s="194" t="s">
        <v>154</v>
      </c>
      <c r="L89" s="61"/>
      <c r="M89" s="199" t="s">
        <v>23</v>
      </c>
      <c r="N89" s="200" t="s">
        <v>44</v>
      </c>
      <c r="O89" s="42"/>
      <c r="P89" s="201">
        <f>O89*H89</f>
        <v>0</v>
      </c>
      <c r="Q89" s="201">
        <v>0</v>
      </c>
      <c r="R89" s="201">
        <f>Q89*H89</f>
        <v>0</v>
      </c>
      <c r="S89" s="201">
        <v>0</v>
      </c>
      <c r="T89" s="202">
        <f>S89*H89</f>
        <v>0</v>
      </c>
      <c r="AR89" s="24" t="s">
        <v>155</v>
      </c>
      <c r="AT89" s="24" t="s">
        <v>150</v>
      </c>
      <c r="AU89" s="24" t="s">
        <v>83</v>
      </c>
      <c r="AY89" s="24" t="s">
        <v>148</v>
      </c>
      <c r="BE89" s="203">
        <f>IF(N89="základní",J89,0)</f>
        <v>0</v>
      </c>
      <c r="BF89" s="203">
        <f>IF(N89="snížená",J89,0)</f>
        <v>0</v>
      </c>
      <c r="BG89" s="203">
        <f>IF(N89="zákl. přenesená",J89,0)</f>
        <v>0</v>
      </c>
      <c r="BH89" s="203">
        <f>IF(N89="sníž. přenesená",J89,0)</f>
        <v>0</v>
      </c>
      <c r="BI89" s="203">
        <f>IF(N89="nulová",J89,0)</f>
        <v>0</v>
      </c>
      <c r="BJ89" s="24" t="s">
        <v>81</v>
      </c>
      <c r="BK89" s="203">
        <f>ROUND(I89*H89,2)</f>
        <v>0</v>
      </c>
      <c r="BL89" s="24" t="s">
        <v>155</v>
      </c>
      <c r="BM89" s="24" t="s">
        <v>558</v>
      </c>
    </row>
    <row r="90" spans="2:65" s="1" customFormat="1" ht="121.5">
      <c r="B90" s="41"/>
      <c r="C90" s="63"/>
      <c r="D90" s="204" t="s">
        <v>157</v>
      </c>
      <c r="E90" s="63"/>
      <c r="F90" s="205" t="s">
        <v>559</v>
      </c>
      <c r="G90" s="63"/>
      <c r="H90" s="63"/>
      <c r="I90" s="163"/>
      <c r="J90" s="63"/>
      <c r="K90" s="63"/>
      <c r="L90" s="61"/>
      <c r="M90" s="206"/>
      <c r="N90" s="42"/>
      <c r="O90" s="42"/>
      <c r="P90" s="42"/>
      <c r="Q90" s="42"/>
      <c r="R90" s="42"/>
      <c r="S90" s="42"/>
      <c r="T90" s="78"/>
      <c r="AT90" s="24" t="s">
        <v>157</v>
      </c>
      <c r="AU90" s="24" t="s">
        <v>83</v>
      </c>
    </row>
    <row r="91" spans="2:65" s="11" customFormat="1" ht="13.5">
      <c r="B91" s="207"/>
      <c r="C91" s="208"/>
      <c r="D91" s="204" t="s">
        <v>159</v>
      </c>
      <c r="E91" s="209" t="s">
        <v>23</v>
      </c>
      <c r="F91" s="210" t="s">
        <v>560</v>
      </c>
      <c r="G91" s="208"/>
      <c r="H91" s="211">
        <v>2.25</v>
      </c>
      <c r="I91" s="212"/>
      <c r="J91" s="208"/>
      <c r="K91" s="208"/>
      <c r="L91" s="213"/>
      <c r="M91" s="214"/>
      <c r="N91" s="215"/>
      <c r="O91" s="215"/>
      <c r="P91" s="215"/>
      <c r="Q91" s="215"/>
      <c r="R91" s="215"/>
      <c r="S91" s="215"/>
      <c r="T91" s="216"/>
      <c r="AT91" s="217" t="s">
        <v>159</v>
      </c>
      <c r="AU91" s="217" t="s">
        <v>83</v>
      </c>
      <c r="AV91" s="11" t="s">
        <v>83</v>
      </c>
      <c r="AW91" s="11" t="s">
        <v>36</v>
      </c>
      <c r="AX91" s="11" t="s">
        <v>81</v>
      </c>
      <c r="AY91" s="217" t="s">
        <v>148</v>
      </c>
    </row>
    <row r="92" spans="2:65" s="1" customFormat="1" ht="38.25" customHeight="1">
      <c r="B92" s="41"/>
      <c r="C92" s="192" t="s">
        <v>83</v>
      </c>
      <c r="D92" s="192" t="s">
        <v>150</v>
      </c>
      <c r="E92" s="193" t="s">
        <v>561</v>
      </c>
      <c r="F92" s="194" t="s">
        <v>562</v>
      </c>
      <c r="G92" s="195" t="s">
        <v>176</v>
      </c>
      <c r="H92" s="196">
        <v>2.3039999999999998</v>
      </c>
      <c r="I92" s="197"/>
      <c r="J92" s="198">
        <f>ROUND(I92*H92,2)</f>
        <v>0</v>
      </c>
      <c r="K92" s="194" t="s">
        <v>154</v>
      </c>
      <c r="L92" s="61"/>
      <c r="M92" s="199" t="s">
        <v>23</v>
      </c>
      <c r="N92" s="200" t="s">
        <v>44</v>
      </c>
      <c r="O92" s="42"/>
      <c r="P92" s="201">
        <f>O92*H92</f>
        <v>0</v>
      </c>
      <c r="Q92" s="201">
        <v>0</v>
      </c>
      <c r="R92" s="201">
        <f>Q92*H92</f>
        <v>0</v>
      </c>
      <c r="S92" s="201">
        <v>0</v>
      </c>
      <c r="T92" s="202">
        <f>S92*H92</f>
        <v>0</v>
      </c>
      <c r="AR92" s="24" t="s">
        <v>155</v>
      </c>
      <c r="AT92" s="24" t="s">
        <v>150</v>
      </c>
      <c r="AU92" s="24" t="s">
        <v>83</v>
      </c>
      <c r="AY92" s="24" t="s">
        <v>148</v>
      </c>
      <c r="BE92" s="203">
        <f>IF(N92="základní",J92,0)</f>
        <v>0</v>
      </c>
      <c r="BF92" s="203">
        <f>IF(N92="snížená",J92,0)</f>
        <v>0</v>
      </c>
      <c r="BG92" s="203">
        <f>IF(N92="zákl. přenesená",J92,0)</f>
        <v>0</v>
      </c>
      <c r="BH92" s="203">
        <f>IF(N92="sníž. přenesená",J92,0)</f>
        <v>0</v>
      </c>
      <c r="BI92" s="203">
        <f>IF(N92="nulová",J92,0)</f>
        <v>0</v>
      </c>
      <c r="BJ92" s="24" t="s">
        <v>81</v>
      </c>
      <c r="BK92" s="203">
        <f>ROUND(I92*H92,2)</f>
        <v>0</v>
      </c>
      <c r="BL92" s="24" t="s">
        <v>155</v>
      </c>
      <c r="BM92" s="24" t="s">
        <v>563</v>
      </c>
    </row>
    <row r="93" spans="2:65" s="1" customFormat="1" ht="94.5">
      <c r="B93" s="41"/>
      <c r="C93" s="63"/>
      <c r="D93" s="204" t="s">
        <v>157</v>
      </c>
      <c r="E93" s="63"/>
      <c r="F93" s="205" t="s">
        <v>564</v>
      </c>
      <c r="G93" s="63"/>
      <c r="H93" s="63"/>
      <c r="I93" s="163"/>
      <c r="J93" s="63"/>
      <c r="K93" s="63"/>
      <c r="L93" s="61"/>
      <c r="M93" s="206"/>
      <c r="N93" s="42"/>
      <c r="O93" s="42"/>
      <c r="P93" s="42"/>
      <c r="Q93" s="42"/>
      <c r="R93" s="42"/>
      <c r="S93" s="42"/>
      <c r="T93" s="78"/>
      <c r="AT93" s="24" t="s">
        <v>157</v>
      </c>
      <c r="AU93" s="24" t="s">
        <v>83</v>
      </c>
    </row>
    <row r="94" spans="2:65" s="11" customFormat="1" ht="13.5">
      <c r="B94" s="207"/>
      <c r="C94" s="208"/>
      <c r="D94" s="204" t="s">
        <v>159</v>
      </c>
      <c r="E94" s="209" t="s">
        <v>23</v>
      </c>
      <c r="F94" s="210" t="s">
        <v>565</v>
      </c>
      <c r="G94" s="208"/>
      <c r="H94" s="211">
        <v>1.542</v>
      </c>
      <c r="I94" s="212"/>
      <c r="J94" s="208"/>
      <c r="K94" s="208"/>
      <c r="L94" s="213"/>
      <c r="M94" s="214"/>
      <c r="N94" s="215"/>
      <c r="O94" s="215"/>
      <c r="P94" s="215"/>
      <c r="Q94" s="215"/>
      <c r="R94" s="215"/>
      <c r="S94" s="215"/>
      <c r="T94" s="216"/>
      <c r="AT94" s="217" t="s">
        <v>159</v>
      </c>
      <c r="AU94" s="217" t="s">
        <v>83</v>
      </c>
      <c r="AV94" s="11" t="s">
        <v>83</v>
      </c>
      <c r="AW94" s="11" t="s">
        <v>36</v>
      </c>
      <c r="AX94" s="11" t="s">
        <v>73</v>
      </c>
      <c r="AY94" s="217" t="s">
        <v>148</v>
      </c>
    </row>
    <row r="95" spans="2:65" s="11" customFormat="1" ht="13.5">
      <c r="B95" s="207"/>
      <c r="C95" s="208"/>
      <c r="D95" s="204" t="s">
        <v>159</v>
      </c>
      <c r="E95" s="209" t="s">
        <v>23</v>
      </c>
      <c r="F95" s="210" t="s">
        <v>566</v>
      </c>
      <c r="G95" s="208"/>
      <c r="H95" s="211">
        <v>0.46200000000000002</v>
      </c>
      <c r="I95" s="212"/>
      <c r="J95" s="208"/>
      <c r="K95" s="208"/>
      <c r="L95" s="213"/>
      <c r="M95" s="214"/>
      <c r="N95" s="215"/>
      <c r="O95" s="215"/>
      <c r="P95" s="215"/>
      <c r="Q95" s="215"/>
      <c r="R95" s="215"/>
      <c r="S95" s="215"/>
      <c r="T95" s="216"/>
      <c r="AT95" s="217" t="s">
        <v>159</v>
      </c>
      <c r="AU95" s="217" t="s">
        <v>83</v>
      </c>
      <c r="AV95" s="11" t="s">
        <v>83</v>
      </c>
      <c r="AW95" s="11" t="s">
        <v>36</v>
      </c>
      <c r="AX95" s="11" t="s">
        <v>73</v>
      </c>
      <c r="AY95" s="217" t="s">
        <v>148</v>
      </c>
    </row>
    <row r="96" spans="2:65" s="11" customFormat="1" ht="13.5">
      <c r="B96" s="207"/>
      <c r="C96" s="208"/>
      <c r="D96" s="204" t="s">
        <v>159</v>
      </c>
      <c r="E96" s="209" t="s">
        <v>23</v>
      </c>
      <c r="F96" s="210" t="s">
        <v>567</v>
      </c>
      <c r="G96" s="208"/>
      <c r="H96" s="211">
        <v>0.3</v>
      </c>
      <c r="I96" s="212"/>
      <c r="J96" s="208"/>
      <c r="K96" s="208"/>
      <c r="L96" s="213"/>
      <c r="M96" s="214"/>
      <c r="N96" s="215"/>
      <c r="O96" s="215"/>
      <c r="P96" s="215"/>
      <c r="Q96" s="215"/>
      <c r="R96" s="215"/>
      <c r="S96" s="215"/>
      <c r="T96" s="216"/>
      <c r="AT96" s="217" t="s">
        <v>159</v>
      </c>
      <c r="AU96" s="217" t="s">
        <v>83</v>
      </c>
      <c r="AV96" s="11" t="s">
        <v>83</v>
      </c>
      <c r="AW96" s="11" t="s">
        <v>36</v>
      </c>
      <c r="AX96" s="11" t="s">
        <v>73</v>
      </c>
      <c r="AY96" s="217" t="s">
        <v>148</v>
      </c>
    </row>
    <row r="97" spans="2:65" s="12" customFormat="1" ht="13.5">
      <c r="B97" s="218"/>
      <c r="C97" s="219"/>
      <c r="D97" s="204" t="s">
        <v>159</v>
      </c>
      <c r="E97" s="220" t="s">
        <v>23</v>
      </c>
      <c r="F97" s="221" t="s">
        <v>162</v>
      </c>
      <c r="G97" s="219"/>
      <c r="H97" s="222">
        <v>2.3039999999999998</v>
      </c>
      <c r="I97" s="223"/>
      <c r="J97" s="219"/>
      <c r="K97" s="219"/>
      <c r="L97" s="224"/>
      <c r="M97" s="225"/>
      <c r="N97" s="226"/>
      <c r="O97" s="226"/>
      <c r="P97" s="226"/>
      <c r="Q97" s="226"/>
      <c r="R97" s="226"/>
      <c r="S97" s="226"/>
      <c r="T97" s="227"/>
      <c r="AT97" s="228" t="s">
        <v>159</v>
      </c>
      <c r="AU97" s="228" t="s">
        <v>83</v>
      </c>
      <c r="AV97" s="12" t="s">
        <v>155</v>
      </c>
      <c r="AW97" s="12" t="s">
        <v>36</v>
      </c>
      <c r="AX97" s="12" t="s">
        <v>81</v>
      </c>
      <c r="AY97" s="228" t="s">
        <v>148</v>
      </c>
    </row>
    <row r="98" spans="2:65" s="1" customFormat="1" ht="25.5" customHeight="1">
      <c r="B98" s="41"/>
      <c r="C98" s="192" t="s">
        <v>168</v>
      </c>
      <c r="D98" s="192" t="s">
        <v>150</v>
      </c>
      <c r="E98" s="193" t="s">
        <v>568</v>
      </c>
      <c r="F98" s="194" t="s">
        <v>569</v>
      </c>
      <c r="G98" s="195" t="s">
        <v>365</v>
      </c>
      <c r="H98" s="196">
        <v>4</v>
      </c>
      <c r="I98" s="197"/>
      <c r="J98" s="198">
        <f>ROUND(I98*H98,2)</f>
        <v>0</v>
      </c>
      <c r="K98" s="194" t="s">
        <v>23</v>
      </c>
      <c r="L98" s="61"/>
      <c r="M98" s="199" t="s">
        <v>23</v>
      </c>
      <c r="N98" s="200" t="s">
        <v>44</v>
      </c>
      <c r="O98" s="42"/>
      <c r="P98" s="201">
        <f>O98*H98</f>
        <v>0</v>
      </c>
      <c r="Q98" s="201">
        <v>2.2875E-2</v>
      </c>
      <c r="R98" s="201">
        <f>Q98*H98</f>
        <v>9.1499999999999998E-2</v>
      </c>
      <c r="S98" s="201">
        <v>0</v>
      </c>
      <c r="T98" s="202">
        <f>S98*H98</f>
        <v>0</v>
      </c>
      <c r="AR98" s="24" t="s">
        <v>155</v>
      </c>
      <c r="AT98" s="24" t="s">
        <v>150</v>
      </c>
      <c r="AU98" s="24" t="s">
        <v>83</v>
      </c>
      <c r="AY98" s="24" t="s">
        <v>148</v>
      </c>
      <c r="BE98" s="203">
        <f>IF(N98="základní",J98,0)</f>
        <v>0</v>
      </c>
      <c r="BF98" s="203">
        <f>IF(N98="snížená",J98,0)</f>
        <v>0</v>
      </c>
      <c r="BG98" s="203">
        <f>IF(N98="zákl. přenesená",J98,0)</f>
        <v>0</v>
      </c>
      <c r="BH98" s="203">
        <f>IF(N98="sníž. přenesená",J98,0)</f>
        <v>0</v>
      </c>
      <c r="BI98" s="203">
        <f>IF(N98="nulová",J98,0)</f>
        <v>0</v>
      </c>
      <c r="BJ98" s="24" t="s">
        <v>81</v>
      </c>
      <c r="BK98" s="203">
        <f>ROUND(I98*H98,2)</f>
        <v>0</v>
      </c>
      <c r="BL98" s="24" t="s">
        <v>155</v>
      </c>
      <c r="BM98" s="24" t="s">
        <v>570</v>
      </c>
    </row>
    <row r="99" spans="2:65" s="1" customFormat="1" ht="40.5">
      <c r="B99" s="41"/>
      <c r="C99" s="63"/>
      <c r="D99" s="204" t="s">
        <v>157</v>
      </c>
      <c r="E99" s="63"/>
      <c r="F99" s="205" t="s">
        <v>571</v>
      </c>
      <c r="G99" s="63"/>
      <c r="H99" s="63"/>
      <c r="I99" s="163"/>
      <c r="J99" s="63"/>
      <c r="K99" s="63"/>
      <c r="L99" s="61"/>
      <c r="M99" s="206"/>
      <c r="N99" s="42"/>
      <c r="O99" s="42"/>
      <c r="P99" s="42"/>
      <c r="Q99" s="42"/>
      <c r="R99" s="42"/>
      <c r="S99" s="42"/>
      <c r="T99" s="78"/>
      <c r="AT99" s="24" t="s">
        <v>157</v>
      </c>
      <c r="AU99" s="24" t="s">
        <v>83</v>
      </c>
    </row>
    <row r="100" spans="2:65" s="11" customFormat="1" ht="13.5">
      <c r="B100" s="207"/>
      <c r="C100" s="208"/>
      <c r="D100" s="204" t="s">
        <v>159</v>
      </c>
      <c r="E100" s="209" t="s">
        <v>23</v>
      </c>
      <c r="F100" s="210" t="s">
        <v>572</v>
      </c>
      <c r="G100" s="208"/>
      <c r="H100" s="211">
        <v>4</v>
      </c>
      <c r="I100" s="212"/>
      <c r="J100" s="208"/>
      <c r="K100" s="208"/>
      <c r="L100" s="213"/>
      <c r="M100" s="214"/>
      <c r="N100" s="215"/>
      <c r="O100" s="215"/>
      <c r="P100" s="215"/>
      <c r="Q100" s="215"/>
      <c r="R100" s="215"/>
      <c r="S100" s="215"/>
      <c r="T100" s="216"/>
      <c r="AT100" s="217" t="s">
        <v>159</v>
      </c>
      <c r="AU100" s="217" t="s">
        <v>83</v>
      </c>
      <c r="AV100" s="11" t="s">
        <v>83</v>
      </c>
      <c r="AW100" s="11" t="s">
        <v>36</v>
      </c>
      <c r="AX100" s="11" t="s">
        <v>81</v>
      </c>
      <c r="AY100" s="217" t="s">
        <v>148</v>
      </c>
    </row>
    <row r="101" spans="2:65" s="1" customFormat="1" ht="38.25" customHeight="1">
      <c r="B101" s="41"/>
      <c r="C101" s="192" t="s">
        <v>155</v>
      </c>
      <c r="D101" s="192" t="s">
        <v>150</v>
      </c>
      <c r="E101" s="193" t="s">
        <v>573</v>
      </c>
      <c r="F101" s="194" t="s">
        <v>574</v>
      </c>
      <c r="G101" s="195" t="s">
        <v>176</v>
      </c>
      <c r="H101" s="196">
        <v>4.008</v>
      </c>
      <c r="I101" s="197"/>
      <c r="J101" s="198">
        <f>ROUND(I101*H101,2)</f>
        <v>0</v>
      </c>
      <c r="K101" s="194" t="s">
        <v>154</v>
      </c>
      <c r="L101" s="61"/>
      <c r="M101" s="199" t="s">
        <v>23</v>
      </c>
      <c r="N101" s="200" t="s">
        <v>44</v>
      </c>
      <c r="O101" s="42"/>
      <c r="P101" s="201">
        <f>O101*H101</f>
        <v>0</v>
      </c>
      <c r="Q101" s="201">
        <v>0</v>
      </c>
      <c r="R101" s="201">
        <f>Q101*H101</f>
        <v>0</v>
      </c>
      <c r="S101" s="201">
        <v>0</v>
      </c>
      <c r="T101" s="202">
        <f>S101*H101</f>
        <v>0</v>
      </c>
      <c r="AR101" s="24" t="s">
        <v>155</v>
      </c>
      <c r="AT101" s="24" t="s">
        <v>150</v>
      </c>
      <c r="AU101" s="24" t="s">
        <v>83</v>
      </c>
      <c r="AY101" s="24" t="s">
        <v>148</v>
      </c>
      <c r="BE101" s="203">
        <f>IF(N101="základní",J101,0)</f>
        <v>0</v>
      </c>
      <c r="BF101" s="203">
        <f>IF(N101="snížená",J101,0)</f>
        <v>0</v>
      </c>
      <c r="BG101" s="203">
        <f>IF(N101="zákl. přenesená",J101,0)</f>
        <v>0</v>
      </c>
      <c r="BH101" s="203">
        <f>IF(N101="sníž. přenesená",J101,0)</f>
        <v>0</v>
      </c>
      <c r="BI101" s="203">
        <f>IF(N101="nulová",J101,0)</f>
        <v>0</v>
      </c>
      <c r="BJ101" s="24" t="s">
        <v>81</v>
      </c>
      <c r="BK101" s="203">
        <f>ROUND(I101*H101,2)</f>
        <v>0</v>
      </c>
      <c r="BL101" s="24" t="s">
        <v>155</v>
      </c>
      <c r="BM101" s="24" t="s">
        <v>575</v>
      </c>
    </row>
    <row r="102" spans="2:65" s="1" customFormat="1" ht="189">
      <c r="B102" s="41"/>
      <c r="C102" s="63"/>
      <c r="D102" s="204" t="s">
        <v>157</v>
      </c>
      <c r="E102" s="63"/>
      <c r="F102" s="205" t="s">
        <v>223</v>
      </c>
      <c r="G102" s="63"/>
      <c r="H102" s="63"/>
      <c r="I102" s="163"/>
      <c r="J102" s="63"/>
      <c r="K102" s="63"/>
      <c r="L102" s="61"/>
      <c r="M102" s="206"/>
      <c r="N102" s="42"/>
      <c r="O102" s="42"/>
      <c r="P102" s="42"/>
      <c r="Q102" s="42"/>
      <c r="R102" s="42"/>
      <c r="S102" s="42"/>
      <c r="T102" s="78"/>
      <c r="AT102" s="24" t="s">
        <v>157</v>
      </c>
      <c r="AU102" s="24" t="s">
        <v>83</v>
      </c>
    </row>
    <row r="103" spans="2:65" s="11" customFormat="1" ht="13.5">
      <c r="B103" s="207"/>
      <c r="C103" s="208"/>
      <c r="D103" s="204" t="s">
        <v>159</v>
      </c>
      <c r="E103" s="209" t="s">
        <v>23</v>
      </c>
      <c r="F103" s="210" t="s">
        <v>576</v>
      </c>
      <c r="G103" s="208"/>
      <c r="H103" s="211">
        <v>4.008</v>
      </c>
      <c r="I103" s="212"/>
      <c r="J103" s="208"/>
      <c r="K103" s="208"/>
      <c r="L103" s="213"/>
      <c r="M103" s="214"/>
      <c r="N103" s="215"/>
      <c r="O103" s="215"/>
      <c r="P103" s="215"/>
      <c r="Q103" s="215"/>
      <c r="R103" s="215"/>
      <c r="S103" s="215"/>
      <c r="T103" s="216"/>
      <c r="AT103" s="217" t="s">
        <v>159</v>
      </c>
      <c r="AU103" s="217" t="s">
        <v>83</v>
      </c>
      <c r="AV103" s="11" t="s">
        <v>83</v>
      </c>
      <c r="AW103" s="11" t="s">
        <v>36</v>
      </c>
      <c r="AX103" s="11" t="s">
        <v>81</v>
      </c>
      <c r="AY103" s="217" t="s">
        <v>148</v>
      </c>
    </row>
    <row r="104" spans="2:65" s="1" customFormat="1" ht="38.25" customHeight="1">
      <c r="B104" s="41"/>
      <c r="C104" s="192" t="s">
        <v>180</v>
      </c>
      <c r="D104" s="192" t="s">
        <v>150</v>
      </c>
      <c r="E104" s="193" t="s">
        <v>577</v>
      </c>
      <c r="F104" s="194" t="s">
        <v>578</v>
      </c>
      <c r="G104" s="195" t="s">
        <v>176</v>
      </c>
      <c r="H104" s="196">
        <v>0.3</v>
      </c>
      <c r="I104" s="197"/>
      <c r="J104" s="198">
        <f>ROUND(I104*H104,2)</f>
        <v>0</v>
      </c>
      <c r="K104" s="194" t="s">
        <v>154</v>
      </c>
      <c r="L104" s="61"/>
      <c r="M104" s="199" t="s">
        <v>23</v>
      </c>
      <c r="N104" s="200" t="s">
        <v>44</v>
      </c>
      <c r="O104" s="42"/>
      <c r="P104" s="201">
        <f>O104*H104</f>
        <v>0</v>
      </c>
      <c r="Q104" s="201">
        <v>0</v>
      </c>
      <c r="R104" s="201">
        <f>Q104*H104</f>
        <v>0</v>
      </c>
      <c r="S104" s="201">
        <v>0</v>
      </c>
      <c r="T104" s="202">
        <f>S104*H104</f>
        <v>0</v>
      </c>
      <c r="AR104" s="24" t="s">
        <v>155</v>
      </c>
      <c r="AT104" s="24" t="s">
        <v>150</v>
      </c>
      <c r="AU104" s="24" t="s">
        <v>83</v>
      </c>
      <c r="AY104" s="24" t="s">
        <v>148</v>
      </c>
      <c r="BE104" s="203">
        <f>IF(N104="základní",J104,0)</f>
        <v>0</v>
      </c>
      <c r="BF104" s="203">
        <f>IF(N104="snížená",J104,0)</f>
        <v>0</v>
      </c>
      <c r="BG104" s="203">
        <f>IF(N104="zákl. přenesená",J104,0)</f>
        <v>0</v>
      </c>
      <c r="BH104" s="203">
        <f>IF(N104="sníž. přenesená",J104,0)</f>
        <v>0</v>
      </c>
      <c r="BI104" s="203">
        <f>IF(N104="nulová",J104,0)</f>
        <v>0</v>
      </c>
      <c r="BJ104" s="24" t="s">
        <v>81</v>
      </c>
      <c r="BK104" s="203">
        <f>ROUND(I104*H104,2)</f>
        <v>0</v>
      </c>
      <c r="BL104" s="24" t="s">
        <v>155</v>
      </c>
      <c r="BM104" s="24" t="s">
        <v>579</v>
      </c>
    </row>
    <row r="105" spans="2:65" s="1" customFormat="1" ht="189">
      <c r="B105" s="41"/>
      <c r="C105" s="63"/>
      <c r="D105" s="204" t="s">
        <v>157</v>
      </c>
      <c r="E105" s="63"/>
      <c r="F105" s="205" t="s">
        <v>223</v>
      </c>
      <c r="G105" s="63"/>
      <c r="H105" s="63"/>
      <c r="I105" s="163"/>
      <c r="J105" s="63"/>
      <c r="K105" s="63"/>
      <c r="L105" s="61"/>
      <c r="M105" s="206"/>
      <c r="N105" s="42"/>
      <c r="O105" s="42"/>
      <c r="P105" s="42"/>
      <c r="Q105" s="42"/>
      <c r="R105" s="42"/>
      <c r="S105" s="42"/>
      <c r="T105" s="78"/>
      <c r="AT105" s="24" t="s">
        <v>157</v>
      </c>
      <c r="AU105" s="24" t="s">
        <v>83</v>
      </c>
    </row>
    <row r="106" spans="2:65" s="11" customFormat="1" ht="13.5">
      <c r="B106" s="207"/>
      <c r="C106" s="208"/>
      <c r="D106" s="204" t="s">
        <v>159</v>
      </c>
      <c r="E106" s="209" t="s">
        <v>23</v>
      </c>
      <c r="F106" s="210" t="s">
        <v>567</v>
      </c>
      <c r="G106" s="208"/>
      <c r="H106" s="211">
        <v>0.3</v>
      </c>
      <c r="I106" s="212"/>
      <c r="J106" s="208"/>
      <c r="K106" s="208"/>
      <c r="L106" s="213"/>
      <c r="M106" s="214"/>
      <c r="N106" s="215"/>
      <c r="O106" s="215"/>
      <c r="P106" s="215"/>
      <c r="Q106" s="215"/>
      <c r="R106" s="215"/>
      <c r="S106" s="215"/>
      <c r="T106" s="216"/>
      <c r="AT106" s="217" t="s">
        <v>159</v>
      </c>
      <c r="AU106" s="217" t="s">
        <v>83</v>
      </c>
      <c r="AV106" s="11" t="s">
        <v>83</v>
      </c>
      <c r="AW106" s="11" t="s">
        <v>36</v>
      </c>
      <c r="AX106" s="11" t="s">
        <v>81</v>
      </c>
      <c r="AY106" s="217" t="s">
        <v>148</v>
      </c>
    </row>
    <row r="107" spans="2:65" s="1" customFormat="1" ht="25.5" customHeight="1">
      <c r="B107" s="41"/>
      <c r="C107" s="192" t="s">
        <v>185</v>
      </c>
      <c r="D107" s="192" t="s">
        <v>150</v>
      </c>
      <c r="E107" s="193" t="s">
        <v>580</v>
      </c>
      <c r="F107" s="194" t="s">
        <v>514</v>
      </c>
      <c r="G107" s="195" t="s">
        <v>202</v>
      </c>
      <c r="H107" s="196">
        <v>0.54</v>
      </c>
      <c r="I107" s="197"/>
      <c r="J107" s="198">
        <f>ROUND(I107*H107,2)</f>
        <v>0</v>
      </c>
      <c r="K107" s="194" t="s">
        <v>154</v>
      </c>
      <c r="L107" s="61"/>
      <c r="M107" s="199" t="s">
        <v>23</v>
      </c>
      <c r="N107" s="200" t="s">
        <v>44</v>
      </c>
      <c r="O107" s="42"/>
      <c r="P107" s="201">
        <f>O107*H107</f>
        <v>0</v>
      </c>
      <c r="Q107" s="201">
        <v>0</v>
      </c>
      <c r="R107" s="201">
        <f>Q107*H107</f>
        <v>0</v>
      </c>
      <c r="S107" s="201">
        <v>0</v>
      </c>
      <c r="T107" s="202">
        <f>S107*H107</f>
        <v>0</v>
      </c>
      <c r="AR107" s="24" t="s">
        <v>155</v>
      </c>
      <c r="AT107" s="24" t="s">
        <v>150</v>
      </c>
      <c r="AU107" s="24" t="s">
        <v>83</v>
      </c>
      <c r="AY107" s="24" t="s">
        <v>148</v>
      </c>
      <c r="BE107" s="203">
        <f>IF(N107="základní",J107,0)</f>
        <v>0</v>
      </c>
      <c r="BF107" s="203">
        <f>IF(N107="snížená",J107,0)</f>
        <v>0</v>
      </c>
      <c r="BG107" s="203">
        <f>IF(N107="zákl. přenesená",J107,0)</f>
        <v>0</v>
      </c>
      <c r="BH107" s="203">
        <f>IF(N107="sníž. přenesená",J107,0)</f>
        <v>0</v>
      </c>
      <c r="BI107" s="203">
        <f>IF(N107="nulová",J107,0)</f>
        <v>0</v>
      </c>
      <c r="BJ107" s="24" t="s">
        <v>81</v>
      </c>
      <c r="BK107" s="203">
        <f>ROUND(I107*H107,2)</f>
        <v>0</v>
      </c>
      <c r="BL107" s="24" t="s">
        <v>155</v>
      </c>
      <c r="BM107" s="24" t="s">
        <v>581</v>
      </c>
    </row>
    <row r="108" spans="2:65" s="1" customFormat="1" ht="27">
      <c r="B108" s="41"/>
      <c r="C108" s="63"/>
      <c r="D108" s="204" t="s">
        <v>157</v>
      </c>
      <c r="E108" s="63"/>
      <c r="F108" s="205" t="s">
        <v>582</v>
      </c>
      <c r="G108" s="63"/>
      <c r="H108" s="63"/>
      <c r="I108" s="163"/>
      <c r="J108" s="63"/>
      <c r="K108" s="63"/>
      <c r="L108" s="61"/>
      <c r="M108" s="206"/>
      <c r="N108" s="42"/>
      <c r="O108" s="42"/>
      <c r="P108" s="42"/>
      <c r="Q108" s="42"/>
      <c r="R108" s="42"/>
      <c r="S108" s="42"/>
      <c r="T108" s="78"/>
      <c r="AT108" s="24" t="s">
        <v>157</v>
      </c>
      <c r="AU108" s="24" t="s">
        <v>83</v>
      </c>
    </row>
    <row r="109" spans="2:65" s="11" customFormat="1" ht="13.5">
      <c r="B109" s="207"/>
      <c r="C109" s="208"/>
      <c r="D109" s="204" t="s">
        <v>159</v>
      </c>
      <c r="E109" s="209" t="s">
        <v>23</v>
      </c>
      <c r="F109" s="210" t="s">
        <v>583</v>
      </c>
      <c r="G109" s="208"/>
      <c r="H109" s="211">
        <v>0.54</v>
      </c>
      <c r="I109" s="212"/>
      <c r="J109" s="208"/>
      <c r="K109" s="208"/>
      <c r="L109" s="213"/>
      <c r="M109" s="214"/>
      <c r="N109" s="215"/>
      <c r="O109" s="215"/>
      <c r="P109" s="215"/>
      <c r="Q109" s="215"/>
      <c r="R109" s="215"/>
      <c r="S109" s="215"/>
      <c r="T109" s="216"/>
      <c r="AT109" s="217" t="s">
        <v>159</v>
      </c>
      <c r="AU109" s="217" t="s">
        <v>83</v>
      </c>
      <c r="AV109" s="11" t="s">
        <v>83</v>
      </c>
      <c r="AW109" s="11" t="s">
        <v>36</v>
      </c>
      <c r="AX109" s="11" t="s">
        <v>81</v>
      </c>
      <c r="AY109" s="217" t="s">
        <v>148</v>
      </c>
    </row>
    <row r="110" spans="2:65" s="1" customFormat="1" ht="25.5" customHeight="1">
      <c r="B110" s="41"/>
      <c r="C110" s="192" t="s">
        <v>191</v>
      </c>
      <c r="D110" s="192" t="s">
        <v>150</v>
      </c>
      <c r="E110" s="193" t="s">
        <v>226</v>
      </c>
      <c r="F110" s="194" t="s">
        <v>227</v>
      </c>
      <c r="G110" s="195" t="s">
        <v>176</v>
      </c>
      <c r="H110" s="196">
        <v>2.004</v>
      </c>
      <c r="I110" s="197"/>
      <c r="J110" s="198">
        <f>ROUND(I110*H110,2)</f>
        <v>0</v>
      </c>
      <c r="K110" s="194" t="s">
        <v>154</v>
      </c>
      <c r="L110" s="61"/>
      <c r="M110" s="199" t="s">
        <v>23</v>
      </c>
      <c r="N110" s="200" t="s">
        <v>44</v>
      </c>
      <c r="O110" s="42"/>
      <c r="P110" s="201">
        <f>O110*H110</f>
        <v>0</v>
      </c>
      <c r="Q110" s="201">
        <v>0</v>
      </c>
      <c r="R110" s="201">
        <f>Q110*H110</f>
        <v>0</v>
      </c>
      <c r="S110" s="201">
        <v>0</v>
      </c>
      <c r="T110" s="202">
        <f>S110*H110</f>
        <v>0</v>
      </c>
      <c r="AR110" s="24" t="s">
        <v>155</v>
      </c>
      <c r="AT110" s="24" t="s">
        <v>150</v>
      </c>
      <c r="AU110" s="24" t="s">
        <v>83</v>
      </c>
      <c r="AY110" s="24" t="s">
        <v>148</v>
      </c>
      <c r="BE110" s="203">
        <f>IF(N110="základní",J110,0)</f>
        <v>0</v>
      </c>
      <c r="BF110" s="203">
        <f>IF(N110="snížená",J110,0)</f>
        <v>0</v>
      </c>
      <c r="BG110" s="203">
        <f>IF(N110="zákl. přenesená",J110,0)</f>
        <v>0</v>
      </c>
      <c r="BH110" s="203">
        <f>IF(N110="sníž. přenesená",J110,0)</f>
        <v>0</v>
      </c>
      <c r="BI110" s="203">
        <f>IF(N110="nulová",J110,0)</f>
        <v>0</v>
      </c>
      <c r="BJ110" s="24" t="s">
        <v>81</v>
      </c>
      <c r="BK110" s="203">
        <f>ROUND(I110*H110,2)</f>
        <v>0</v>
      </c>
      <c r="BL110" s="24" t="s">
        <v>155</v>
      </c>
      <c r="BM110" s="24" t="s">
        <v>584</v>
      </c>
    </row>
    <row r="111" spans="2:65" s="1" customFormat="1" ht="409.5">
      <c r="B111" s="41"/>
      <c r="C111" s="63"/>
      <c r="D111" s="204" t="s">
        <v>157</v>
      </c>
      <c r="E111" s="63"/>
      <c r="F111" s="205" t="s">
        <v>229</v>
      </c>
      <c r="G111" s="63"/>
      <c r="H111" s="63"/>
      <c r="I111" s="163"/>
      <c r="J111" s="63"/>
      <c r="K111" s="63"/>
      <c r="L111" s="61"/>
      <c r="M111" s="206"/>
      <c r="N111" s="42"/>
      <c r="O111" s="42"/>
      <c r="P111" s="42"/>
      <c r="Q111" s="42"/>
      <c r="R111" s="42"/>
      <c r="S111" s="42"/>
      <c r="T111" s="78"/>
      <c r="AT111" s="24" t="s">
        <v>157</v>
      </c>
      <c r="AU111" s="24" t="s">
        <v>83</v>
      </c>
    </row>
    <row r="112" spans="2:65" s="13" customFormat="1" ht="13.5">
      <c r="B112" s="239"/>
      <c r="C112" s="240"/>
      <c r="D112" s="204" t="s">
        <v>159</v>
      </c>
      <c r="E112" s="241" t="s">
        <v>23</v>
      </c>
      <c r="F112" s="242" t="s">
        <v>230</v>
      </c>
      <c r="G112" s="240"/>
      <c r="H112" s="241" t="s">
        <v>23</v>
      </c>
      <c r="I112" s="243"/>
      <c r="J112" s="240"/>
      <c r="K112" s="240"/>
      <c r="L112" s="244"/>
      <c r="M112" s="245"/>
      <c r="N112" s="246"/>
      <c r="O112" s="246"/>
      <c r="P112" s="246"/>
      <c r="Q112" s="246"/>
      <c r="R112" s="246"/>
      <c r="S112" s="246"/>
      <c r="T112" s="247"/>
      <c r="AT112" s="248" t="s">
        <v>159</v>
      </c>
      <c r="AU112" s="248" t="s">
        <v>83</v>
      </c>
      <c r="AV112" s="13" t="s">
        <v>81</v>
      </c>
      <c r="AW112" s="13" t="s">
        <v>36</v>
      </c>
      <c r="AX112" s="13" t="s">
        <v>73</v>
      </c>
      <c r="AY112" s="248" t="s">
        <v>148</v>
      </c>
    </row>
    <row r="113" spans="2:65" s="11" customFormat="1" ht="13.5">
      <c r="B113" s="207"/>
      <c r="C113" s="208"/>
      <c r="D113" s="204" t="s">
        <v>159</v>
      </c>
      <c r="E113" s="209" t="s">
        <v>23</v>
      </c>
      <c r="F113" s="210" t="s">
        <v>585</v>
      </c>
      <c r="G113" s="208"/>
      <c r="H113" s="211">
        <v>1.542</v>
      </c>
      <c r="I113" s="212"/>
      <c r="J113" s="208"/>
      <c r="K113" s="208"/>
      <c r="L113" s="213"/>
      <c r="M113" s="214"/>
      <c r="N113" s="215"/>
      <c r="O113" s="215"/>
      <c r="P113" s="215"/>
      <c r="Q113" s="215"/>
      <c r="R113" s="215"/>
      <c r="S113" s="215"/>
      <c r="T113" s="216"/>
      <c r="AT113" s="217" t="s">
        <v>159</v>
      </c>
      <c r="AU113" s="217" t="s">
        <v>83</v>
      </c>
      <c r="AV113" s="11" t="s">
        <v>83</v>
      </c>
      <c r="AW113" s="11" t="s">
        <v>36</v>
      </c>
      <c r="AX113" s="11" t="s">
        <v>73</v>
      </c>
      <c r="AY113" s="217" t="s">
        <v>148</v>
      </c>
    </row>
    <row r="114" spans="2:65" s="11" customFormat="1" ht="13.5">
      <c r="B114" s="207"/>
      <c r="C114" s="208"/>
      <c r="D114" s="204" t="s">
        <v>159</v>
      </c>
      <c r="E114" s="209" t="s">
        <v>23</v>
      </c>
      <c r="F114" s="210" t="s">
        <v>586</v>
      </c>
      <c r="G114" s="208"/>
      <c r="H114" s="211">
        <v>0.46200000000000002</v>
      </c>
      <c r="I114" s="212"/>
      <c r="J114" s="208"/>
      <c r="K114" s="208"/>
      <c r="L114" s="213"/>
      <c r="M114" s="214"/>
      <c r="N114" s="215"/>
      <c r="O114" s="215"/>
      <c r="P114" s="215"/>
      <c r="Q114" s="215"/>
      <c r="R114" s="215"/>
      <c r="S114" s="215"/>
      <c r="T114" s="216"/>
      <c r="AT114" s="217" t="s">
        <v>159</v>
      </c>
      <c r="AU114" s="217" t="s">
        <v>83</v>
      </c>
      <c r="AV114" s="11" t="s">
        <v>83</v>
      </c>
      <c r="AW114" s="11" t="s">
        <v>36</v>
      </c>
      <c r="AX114" s="11" t="s">
        <v>73</v>
      </c>
      <c r="AY114" s="217" t="s">
        <v>148</v>
      </c>
    </row>
    <row r="115" spans="2:65" s="12" customFormat="1" ht="13.5">
      <c r="B115" s="218"/>
      <c r="C115" s="219"/>
      <c r="D115" s="204" t="s">
        <v>159</v>
      </c>
      <c r="E115" s="220" t="s">
        <v>23</v>
      </c>
      <c r="F115" s="221" t="s">
        <v>162</v>
      </c>
      <c r="G115" s="219"/>
      <c r="H115" s="222">
        <v>2.004</v>
      </c>
      <c r="I115" s="223"/>
      <c r="J115" s="219"/>
      <c r="K115" s="219"/>
      <c r="L115" s="224"/>
      <c r="M115" s="225"/>
      <c r="N115" s="226"/>
      <c r="O115" s="226"/>
      <c r="P115" s="226"/>
      <c r="Q115" s="226"/>
      <c r="R115" s="226"/>
      <c r="S115" s="226"/>
      <c r="T115" s="227"/>
      <c r="AT115" s="228" t="s">
        <v>159</v>
      </c>
      <c r="AU115" s="228" t="s">
        <v>83</v>
      </c>
      <c r="AV115" s="12" t="s">
        <v>155</v>
      </c>
      <c r="AW115" s="12" t="s">
        <v>36</v>
      </c>
      <c r="AX115" s="12" t="s">
        <v>81</v>
      </c>
      <c r="AY115" s="228" t="s">
        <v>148</v>
      </c>
    </row>
    <row r="116" spans="2:65" s="1" customFormat="1" ht="25.5" customHeight="1">
      <c r="B116" s="41"/>
      <c r="C116" s="192" t="s">
        <v>198</v>
      </c>
      <c r="D116" s="192" t="s">
        <v>150</v>
      </c>
      <c r="E116" s="193" t="s">
        <v>587</v>
      </c>
      <c r="F116" s="194" t="s">
        <v>588</v>
      </c>
      <c r="G116" s="195" t="s">
        <v>153</v>
      </c>
      <c r="H116" s="196">
        <v>8.01</v>
      </c>
      <c r="I116" s="197"/>
      <c r="J116" s="198">
        <f>ROUND(I116*H116,2)</f>
        <v>0</v>
      </c>
      <c r="K116" s="194" t="s">
        <v>154</v>
      </c>
      <c r="L116" s="61"/>
      <c r="M116" s="199" t="s">
        <v>23</v>
      </c>
      <c r="N116" s="200" t="s">
        <v>44</v>
      </c>
      <c r="O116" s="42"/>
      <c r="P116" s="201">
        <f>O116*H116</f>
        <v>0</v>
      </c>
      <c r="Q116" s="201">
        <v>0</v>
      </c>
      <c r="R116" s="201">
        <f>Q116*H116</f>
        <v>0</v>
      </c>
      <c r="S116" s="201">
        <v>0</v>
      </c>
      <c r="T116" s="202">
        <f>S116*H116</f>
        <v>0</v>
      </c>
      <c r="AR116" s="24" t="s">
        <v>155</v>
      </c>
      <c r="AT116" s="24" t="s">
        <v>150</v>
      </c>
      <c r="AU116" s="24" t="s">
        <v>83</v>
      </c>
      <c r="AY116" s="24" t="s">
        <v>148</v>
      </c>
      <c r="BE116" s="203">
        <f>IF(N116="základní",J116,0)</f>
        <v>0</v>
      </c>
      <c r="BF116" s="203">
        <f>IF(N116="snížená",J116,0)</f>
        <v>0</v>
      </c>
      <c r="BG116" s="203">
        <f>IF(N116="zákl. přenesená",J116,0)</f>
        <v>0</v>
      </c>
      <c r="BH116" s="203">
        <f>IF(N116="sníž. přenesená",J116,0)</f>
        <v>0</v>
      </c>
      <c r="BI116" s="203">
        <f>IF(N116="nulová",J116,0)</f>
        <v>0</v>
      </c>
      <c r="BJ116" s="24" t="s">
        <v>81</v>
      </c>
      <c r="BK116" s="203">
        <f>ROUND(I116*H116,2)</f>
        <v>0</v>
      </c>
      <c r="BL116" s="24" t="s">
        <v>155</v>
      </c>
      <c r="BM116" s="24" t="s">
        <v>589</v>
      </c>
    </row>
    <row r="117" spans="2:65" s="1" customFormat="1" ht="121.5">
      <c r="B117" s="41"/>
      <c r="C117" s="63"/>
      <c r="D117" s="204" t="s">
        <v>157</v>
      </c>
      <c r="E117" s="63"/>
      <c r="F117" s="205" t="s">
        <v>236</v>
      </c>
      <c r="G117" s="63"/>
      <c r="H117" s="63"/>
      <c r="I117" s="163"/>
      <c r="J117" s="63"/>
      <c r="K117" s="63"/>
      <c r="L117" s="61"/>
      <c r="M117" s="206"/>
      <c r="N117" s="42"/>
      <c r="O117" s="42"/>
      <c r="P117" s="42"/>
      <c r="Q117" s="42"/>
      <c r="R117" s="42"/>
      <c r="S117" s="42"/>
      <c r="T117" s="78"/>
      <c r="AT117" s="24" t="s">
        <v>157</v>
      </c>
      <c r="AU117" s="24" t="s">
        <v>83</v>
      </c>
    </row>
    <row r="118" spans="2:65" s="11" customFormat="1" ht="13.5">
      <c r="B118" s="207"/>
      <c r="C118" s="208"/>
      <c r="D118" s="204" t="s">
        <v>159</v>
      </c>
      <c r="E118" s="209" t="s">
        <v>23</v>
      </c>
      <c r="F118" s="210" t="s">
        <v>590</v>
      </c>
      <c r="G118" s="208"/>
      <c r="H118" s="211">
        <v>6.1680000000000001</v>
      </c>
      <c r="I118" s="212"/>
      <c r="J118" s="208"/>
      <c r="K118" s="208"/>
      <c r="L118" s="213"/>
      <c r="M118" s="214"/>
      <c r="N118" s="215"/>
      <c r="O118" s="215"/>
      <c r="P118" s="215"/>
      <c r="Q118" s="215"/>
      <c r="R118" s="215"/>
      <c r="S118" s="215"/>
      <c r="T118" s="216"/>
      <c r="AT118" s="217" t="s">
        <v>159</v>
      </c>
      <c r="AU118" s="217" t="s">
        <v>83</v>
      </c>
      <c r="AV118" s="11" t="s">
        <v>83</v>
      </c>
      <c r="AW118" s="11" t="s">
        <v>36</v>
      </c>
      <c r="AX118" s="11" t="s">
        <v>73</v>
      </c>
      <c r="AY118" s="217" t="s">
        <v>148</v>
      </c>
    </row>
    <row r="119" spans="2:65" s="11" customFormat="1" ht="13.5">
      <c r="B119" s="207"/>
      <c r="C119" s="208"/>
      <c r="D119" s="204" t="s">
        <v>159</v>
      </c>
      <c r="E119" s="209" t="s">
        <v>23</v>
      </c>
      <c r="F119" s="210" t="s">
        <v>591</v>
      </c>
      <c r="G119" s="208"/>
      <c r="H119" s="211">
        <v>1.8420000000000001</v>
      </c>
      <c r="I119" s="212"/>
      <c r="J119" s="208"/>
      <c r="K119" s="208"/>
      <c r="L119" s="213"/>
      <c r="M119" s="214"/>
      <c r="N119" s="215"/>
      <c r="O119" s="215"/>
      <c r="P119" s="215"/>
      <c r="Q119" s="215"/>
      <c r="R119" s="215"/>
      <c r="S119" s="215"/>
      <c r="T119" s="216"/>
      <c r="AT119" s="217" t="s">
        <v>159</v>
      </c>
      <c r="AU119" s="217" t="s">
        <v>83</v>
      </c>
      <c r="AV119" s="11" t="s">
        <v>83</v>
      </c>
      <c r="AW119" s="11" t="s">
        <v>36</v>
      </c>
      <c r="AX119" s="11" t="s">
        <v>73</v>
      </c>
      <c r="AY119" s="217" t="s">
        <v>148</v>
      </c>
    </row>
    <row r="120" spans="2:65" s="12" customFormat="1" ht="13.5">
      <c r="B120" s="218"/>
      <c r="C120" s="219"/>
      <c r="D120" s="204" t="s">
        <v>159</v>
      </c>
      <c r="E120" s="220" t="s">
        <v>23</v>
      </c>
      <c r="F120" s="221" t="s">
        <v>162</v>
      </c>
      <c r="G120" s="219"/>
      <c r="H120" s="222">
        <v>8.01</v>
      </c>
      <c r="I120" s="223"/>
      <c r="J120" s="219"/>
      <c r="K120" s="219"/>
      <c r="L120" s="224"/>
      <c r="M120" s="225"/>
      <c r="N120" s="226"/>
      <c r="O120" s="226"/>
      <c r="P120" s="226"/>
      <c r="Q120" s="226"/>
      <c r="R120" s="226"/>
      <c r="S120" s="226"/>
      <c r="T120" s="227"/>
      <c r="AT120" s="228" t="s">
        <v>159</v>
      </c>
      <c r="AU120" s="228" t="s">
        <v>83</v>
      </c>
      <c r="AV120" s="12" t="s">
        <v>155</v>
      </c>
      <c r="AW120" s="12" t="s">
        <v>36</v>
      </c>
      <c r="AX120" s="12" t="s">
        <v>81</v>
      </c>
      <c r="AY120" s="228" t="s">
        <v>148</v>
      </c>
    </row>
    <row r="121" spans="2:65" s="1" customFormat="1" ht="25.5" customHeight="1">
      <c r="B121" s="41"/>
      <c r="C121" s="192" t="s">
        <v>207</v>
      </c>
      <c r="D121" s="192" t="s">
        <v>150</v>
      </c>
      <c r="E121" s="193" t="s">
        <v>238</v>
      </c>
      <c r="F121" s="194" t="s">
        <v>239</v>
      </c>
      <c r="G121" s="195" t="s">
        <v>153</v>
      </c>
      <c r="H121" s="196">
        <v>8.01</v>
      </c>
      <c r="I121" s="197"/>
      <c r="J121" s="198">
        <f>ROUND(I121*H121,2)</f>
        <v>0</v>
      </c>
      <c r="K121" s="194" t="s">
        <v>154</v>
      </c>
      <c r="L121" s="61"/>
      <c r="M121" s="199" t="s">
        <v>23</v>
      </c>
      <c r="N121" s="200" t="s">
        <v>44</v>
      </c>
      <c r="O121" s="42"/>
      <c r="P121" s="201">
        <f>O121*H121</f>
        <v>0</v>
      </c>
      <c r="Q121" s="201">
        <v>0</v>
      </c>
      <c r="R121" s="201">
        <f>Q121*H121</f>
        <v>0</v>
      </c>
      <c r="S121" s="201">
        <v>0</v>
      </c>
      <c r="T121" s="202">
        <f>S121*H121</f>
        <v>0</v>
      </c>
      <c r="AR121" s="24" t="s">
        <v>155</v>
      </c>
      <c r="AT121" s="24" t="s">
        <v>150</v>
      </c>
      <c r="AU121" s="24" t="s">
        <v>83</v>
      </c>
      <c r="AY121" s="24" t="s">
        <v>148</v>
      </c>
      <c r="BE121" s="203">
        <f>IF(N121="základní",J121,0)</f>
        <v>0</v>
      </c>
      <c r="BF121" s="203">
        <f>IF(N121="snížená",J121,0)</f>
        <v>0</v>
      </c>
      <c r="BG121" s="203">
        <f>IF(N121="zákl. přenesená",J121,0)</f>
        <v>0</v>
      </c>
      <c r="BH121" s="203">
        <f>IF(N121="sníž. přenesená",J121,0)</f>
        <v>0</v>
      </c>
      <c r="BI121" s="203">
        <f>IF(N121="nulová",J121,0)</f>
        <v>0</v>
      </c>
      <c r="BJ121" s="24" t="s">
        <v>81</v>
      </c>
      <c r="BK121" s="203">
        <f>ROUND(I121*H121,2)</f>
        <v>0</v>
      </c>
      <c r="BL121" s="24" t="s">
        <v>155</v>
      </c>
      <c r="BM121" s="24" t="s">
        <v>592</v>
      </c>
    </row>
    <row r="122" spans="2:65" s="1" customFormat="1" ht="121.5">
      <c r="B122" s="41"/>
      <c r="C122" s="63"/>
      <c r="D122" s="204" t="s">
        <v>157</v>
      </c>
      <c r="E122" s="63"/>
      <c r="F122" s="205" t="s">
        <v>241</v>
      </c>
      <c r="G122" s="63"/>
      <c r="H122" s="63"/>
      <c r="I122" s="163"/>
      <c r="J122" s="63"/>
      <c r="K122" s="63"/>
      <c r="L122" s="61"/>
      <c r="M122" s="206"/>
      <c r="N122" s="42"/>
      <c r="O122" s="42"/>
      <c r="P122" s="42"/>
      <c r="Q122" s="42"/>
      <c r="R122" s="42"/>
      <c r="S122" s="42"/>
      <c r="T122" s="78"/>
      <c r="AT122" s="24" t="s">
        <v>157</v>
      </c>
      <c r="AU122" s="24" t="s">
        <v>83</v>
      </c>
    </row>
    <row r="123" spans="2:65" s="1" customFormat="1" ht="16.5" customHeight="1">
      <c r="B123" s="41"/>
      <c r="C123" s="229" t="s">
        <v>213</v>
      </c>
      <c r="D123" s="229" t="s">
        <v>199</v>
      </c>
      <c r="E123" s="230" t="s">
        <v>593</v>
      </c>
      <c r="F123" s="231" t="s">
        <v>594</v>
      </c>
      <c r="G123" s="232" t="s">
        <v>244</v>
      </c>
      <c r="H123" s="233">
        <v>0.12</v>
      </c>
      <c r="I123" s="234"/>
      <c r="J123" s="235">
        <f>ROUND(I123*H123,2)</f>
        <v>0</v>
      </c>
      <c r="K123" s="231" t="s">
        <v>154</v>
      </c>
      <c r="L123" s="236"/>
      <c r="M123" s="237" t="s">
        <v>23</v>
      </c>
      <c r="N123" s="238" t="s">
        <v>44</v>
      </c>
      <c r="O123" s="42"/>
      <c r="P123" s="201">
        <f>O123*H123</f>
        <v>0</v>
      </c>
      <c r="Q123" s="201">
        <v>1E-3</v>
      </c>
      <c r="R123" s="201">
        <f>Q123*H123</f>
        <v>1.2E-4</v>
      </c>
      <c r="S123" s="201">
        <v>0</v>
      </c>
      <c r="T123" s="202">
        <f>S123*H123</f>
        <v>0</v>
      </c>
      <c r="AR123" s="24" t="s">
        <v>198</v>
      </c>
      <c r="AT123" s="24" t="s">
        <v>199</v>
      </c>
      <c r="AU123" s="24" t="s">
        <v>83</v>
      </c>
      <c r="AY123" s="24" t="s">
        <v>148</v>
      </c>
      <c r="BE123" s="203">
        <f>IF(N123="základní",J123,0)</f>
        <v>0</v>
      </c>
      <c r="BF123" s="203">
        <f>IF(N123="snížená",J123,0)</f>
        <v>0</v>
      </c>
      <c r="BG123" s="203">
        <f>IF(N123="zákl. přenesená",J123,0)</f>
        <v>0</v>
      </c>
      <c r="BH123" s="203">
        <f>IF(N123="sníž. přenesená",J123,0)</f>
        <v>0</v>
      </c>
      <c r="BI123" s="203">
        <f>IF(N123="nulová",J123,0)</f>
        <v>0</v>
      </c>
      <c r="BJ123" s="24" t="s">
        <v>81</v>
      </c>
      <c r="BK123" s="203">
        <f>ROUND(I123*H123,2)</f>
        <v>0</v>
      </c>
      <c r="BL123" s="24" t="s">
        <v>155</v>
      </c>
      <c r="BM123" s="24" t="s">
        <v>595</v>
      </c>
    </row>
    <row r="124" spans="2:65" s="11" customFormat="1" ht="13.5">
      <c r="B124" s="207"/>
      <c r="C124" s="208"/>
      <c r="D124" s="204" t="s">
        <v>159</v>
      </c>
      <c r="E124" s="208"/>
      <c r="F124" s="210" t="s">
        <v>596</v>
      </c>
      <c r="G124" s="208"/>
      <c r="H124" s="211">
        <v>0.12</v>
      </c>
      <c r="I124" s="212"/>
      <c r="J124" s="208"/>
      <c r="K124" s="208"/>
      <c r="L124" s="213"/>
      <c r="M124" s="214"/>
      <c r="N124" s="215"/>
      <c r="O124" s="215"/>
      <c r="P124" s="215"/>
      <c r="Q124" s="215"/>
      <c r="R124" s="215"/>
      <c r="S124" s="215"/>
      <c r="T124" s="216"/>
      <c r="AT124" s="217" t="s">
        <v>159</v>
      </c>
      <c r="AU124" s="217" t="s">
        <v>83</v>
      </c>
      <c r="AV124" s="11" t="s">
        <v>83</v>
      </c>
      <c r="AW124" s="11" t="s">
        <v>6</v>
      </c>
      <c r="AX124" s="11" t="s">
        <v>81</v>
      </c>
      <c r="AY124" s="217" t="s">
        <v>148</v>
      </c>
    </row>
    <row r="125" spans="2:65" s="10" customFormat="1" ht="29.85" customHeight="1">
      <c r="B125" s="176"/>
      <c r="C125" s="177"/>
      <c r="D125" s="178" t="s">
        <v>72</v>
      </c>
      <c r="E125" s="190" t="s">
        <v>83</v>
      </c>
      <c r="F125" s="190" t="s">
        <v>247</v>
      </c>
      <c r="G125" s="177"/>
      <c r="H125" s="177"/>
      <c r="I125" s="180"/>
      <c r="J125" s="191">
        <f>BK125</f>
        <v>0</v>
      </c>
      <c r="K125" s="177"/>
      <c r="L125" s="182"/>
      <c r="M125" s="183"/>
      <c r="N125" s="184"/>
      <c r="O125" s="184"/>
      <c r="P125" s="185">
        <f>SUM(P126:P148)</f>
        <v>0</v>
      </c>
      <c r="Q125" s="184"/>
      <c r="R125" s="185">
        <f>SUM(R126:R148)</f>
        <v>1.1834599999999999E-2</v>
      </c>
      <c r="S125" s="184"/>
      <c r="T125" s="186">
        <f>SUM(T126:T148)</f>
        <v>0</v>
      </c>
      <c r="AR125" s="187" t="s">
        <v>81</v>
      </c>
      <c r="AT125" s="188" t="s">
        <v>72</v>
      </c>
      <c r="AU125" s="188" t="s">
        <v>81</v>
      </c>
      <c r="AY125" s="187" t="s">
        <v>148</v>
      </c>
      <c r="BK125" s="189">
        <f>SUM(BK126:BK148)</f>
        <v>0</v>
      </c>
    </row>
    <row r="126" spans="2:65" s="1" customFormat="1" ht="16.5" customHeight="1">
      <c r="B126" s="41"/>
      <c r="C126" s="192" t="s">
        <v>219</v>
      </c>
      <c r="D126" s="192" t="s">
        <v>150</v>
      </c>
      <c r="E126" s="193" t="s">
        <v>597</v>
      </c>
      <c r="F126" s="194" t="s">
        <v>598</v>
      </c>
      <c r="G126" s="195" t="s">
        <v>194</v>
      </c>
      <c r="H126" s="196">
        <v>8.25</v>
      </c>
      <c r="I126" s="197"/>
      <c r="J126" s="198">
        <f>ROUND(I126*H126,2)</f>
        <v>0</v>
      </c>
      <c r="K126" s="194" t="s">
        <v>23</v>
      </c>
      <c r="L126" s="61"/>
      <c r="M126" s="199" t="s">
        <v>23</v>
      </c>
      <c r="N126" s="200" t="s">
        <v>44</v>
      </c>
      <c r="O126" s="42"/>
      <c r="P126" s="201">
        <f>O126*H126</f>
        <v>0</v>
      </c>
      <c r="Q126" s="201">
        <v>6.8999999999999997E-4</v>
      </c>
      <c r="R126" s="201">
        <f>Q126*H126</f>
        <v>5.6924999999999996E-3</v>
      </c>
      <c r="S126" s="201">
        <v>0</v>
      </c>
      <c r="T126" s="202">
        <f>S126*H126</f>
        <v>0</v>
      </c>
      <c r="AR126" s="24" t="s">
        <v>155</v>
      </c>
      <c r="AT126" s="24" t="s">
        <v>150</v>
      </c>
      <c r="AU126" s="24" t="s">
        <v>83</v>
      </c>
      <c r="AY126" s="24" t="s">
        <v>148</v>
      </c>
      <c r="BE126" s="203">
        <f>IF(N126="základní",J126,0)</f>
        <v>0</v>
      </c>
      <c r="BF126" s="203">
        <f>IF(N126="snížená",J126,0)</f>
        <v>0</v>
      </c>
      <c r="BG126" s="203">
        <f>IF(N126="zákl. přenesená",J126,0)</f>
        <v>0</v>
      </c>
      <c r="BH126" s="203">
        <f>IF(N126="sníž. přenesená",J126,0)</f>
        <v>0</v>
      </c>
      <c r="BI126" s="203">
        <f>IF(N126="nulová",J126,0)</f>
        <v>0</v>
      </c>
      <c r="BJ126" s="24" t="s">
        <v>81</v>
      </c>
      <c r="BK126" s="203">
        <f>ROUND(I126*H126,2)</f>
        <v>0</v>
      </c>
      <c r="BL126" s="24" t="s">
        <v>155</v>
      </c>
      <c r="BM126" s="24" t="s">
        <v>599</v>
      </c>
    </row>
    <row r="127" spans="2:65" s="1" customFormat="1" ht="108">
      <c r="B127" s="41"/>
      <c r="C127" s="63"/>
      <c r="D127" s="204" t="s">
        <v>157</v>
      </c>
      <c r="E127" s="63"/>
      <c r="F127" s="205" t="s">
        <v>600</v>
      </c>
      <c r="G127" s="63"/>
      <c r="H127" s="63"/>
      <c r="I127" s="163"/>
      <c r="J127" s="63"/>
      <c r="K127" s="63"/>
      <c r="L127" s="61"/>
      <c r="M127" s="206"/>
      <c r="N127" s="42"/>
      <c r="O127" s="42"/>
      <c r="P127" s="42"/>
      <c r="Q127" s="42"/>
      <c r="R127" s="42"/>
      <c r="S127" s="42"/>
      <c r="T127" s="78"/>
      <c r="AT127" s="24" t="s">
        <v>157</v>
      </c>
      <c r="AU127" s="24" t="s">
        <v>83</v>
      </c>
    </row>
    <row r="128" spans="2:65" s="13" customFormat="1" ht="13.5">
      <c r="B128" s="239"/>
      <c r="C128" s="240"/>
      <c r="D128" s="204" t="s">
        <v>159</v>
      </c>
      <c r="E128" s="241" t="s">
        <v>23</v>
      </c>
      <c r="F128" s="242" t="s">
        <v>601</v>
      </c>
      <c r="G128" s="240"/>
      <c r="H128" s="241" t="s">
        <v>23</v>
      </c>
      <c r="I128" s="243"/>
      <c r="J128" s="240"/>
      <c r="K128" s="240"/>
      <c r="L128" s="244"/>
      <c r="M128" s="245"/>
      <c r="N128" s="246"/>
      <c r="O128" s="246"/>
      <c r="P128" s="246"/>
      <c r="Q128" s="246"/>
      <c r="R128" s="246"/>
      <c r="S128" s="246"/>
      <c r="T128" s="247"/>
      <c r="AT128" s="248" t="s">
        <v>159</v>
      </c>
      <c r="AU128" s="248" t="s">
        <v>83</v>
      </c>
      <c r="AV128" s="13" t="s">
        <v>81</v>
      </c>
      <c r="AW128" s="13" t="s">
        <v>36</v>
      </c>
      <c r="AX128" s="13" t="s">
        <v>73</v>
      </c>
      <c r="AY128" s="248" t="s">
        <v>148</v>
      </c>
    </row>
    <row r="129" spans="2:65" s="11" customFormat="1" ht="13.5">
      <c r="B129" s="207"/>
      <c r="C129" s="208"/>
      <c r="D129" s="204" t="s">
        <v>159</v>
      </c>
      <c r="E129" s="209" t="s">
        <v>23</v>
      </c>
      <c r="F129" s="210" t="s">
        <v>602</v>
      </c>
      <c r="G129" s="208"/>
      <c r="H129" s="211">
        <v>6</v>
      </c>
      <c r="I129" s="212"/>
      <c r="J129" s="208"/>
      <c r="K129" s="208"/>
      <c r="L129" s="213"/>
      <c r="M129" s="214"/>
      <c r="N129" s="215"/>
      <c r="O129" s="215"/>
      <c r="P129" s="215"/>
      <c r="Q129" s="215"/>
      <c r="R129" s="215"/>
      <c r="S129" s="215"/>
      <c r="T129" s="216"/>
      <c r="AT129" s="217" t="s">
        <v>159</v>
      </c>
      <c r="AU129" s="217" t="s">
        <v>83</v>
      </c>
      <c r="AV129" s="11" t="s">
        <v>83</v>
      </c>
      <c r="AW129" s="11" t="s">
        <v>36</v>
      </c>
      <c r="AX129" s="11" t="s">
        <v>73</v>
      </c>
      <c r="AY129" s="217" t="s">
        <v>148</v>
      </c>
    </row>
    <row r="130" spans="2:65" s="11" customFormat="1" ht="13.5">
      <c r="B130" s="207"/>
      <c r="C130" s="208"/>
      <c r="D130" s="204" t="s">
        <v>159</v>
      </c>
      <c r="E130" s="209" t="s">
        <v>23</v>
      </c>
      <c r="F130" s="210" t="s">
        <v>603</v>
      </c>
      <c r="G130" s="208"/>
      <c r="H130" s="211">
        <v>2.25</v>
      </c>
      <c r="I130" s="212"/>
      <c r="J130" s="208"/>
      <c r="K130" s="208"/>
      <c r="L130" s="213"/>
      <c r="M130" s="214"/>
      <c r="N130" s="215"/>
      <c r="O130" s="215"/>
      <c r="P130" s="215"/>
      <c r="Q130" s="215"/>
      <c r="R130" s="215"/>
      <c r="S130" s="215"/>
      <c r="T130" s="216"/>
      <c r="AT130" s="217" t="s">
        <v>159</v>
      </c>
      <c r="AU130" s="217" t="s">
        <v>83</v>
      </c>
      <c r="AV130" s="11" t="s">
        <v>83</v>
      </c>
      <c r="AW130" s="11" t="s">
        <v>36</v>
      </c>
      <c r="AX130" s="11" t="s">
        <v>73</v>
      </c>
      <c r="AY130" s="217" t="s">
        <v>148</v>
      </c>
    </row>
    <row r="131" spans="2:65" s="12" customFormat="1" ht="13.5">
      <c r="B131" s="218"/>
      <c r="C131" s="219"/>
      <c r="D131" s="204" t="s">
        <v>159</v>
      </c>
      <c r="E131" s="220" t="s">
        <v>23</v>
      </c>
      <c r="F131" s="221" t="s">
        <v>162</v>
      </c>
      <c r="G131" s="219"/>
      <c r="H131" s="222">
        <v>8.25</v>
      </c>
      <c r="I131" s="223"/>
      <c r="J131" s="219"/>
      <c r="K131" s="219"/>
      <c r="L131" s="224"/>
      <c r="M131" s="225"/>
      <c r="N131" s="226"/>
      <c r="O131" s="226"/>
      <c r="P131" s="226"/>
      <c r="Q131" s="226"/>
      <c r="R131" s="226"/>
      <c r="S131" s="226"/>
      <c r="T131" s="227"/>
      <c r="AT131" s="228" t="s">
        <v>159</v>
      </c>
      <c r="AU131" s="228" t="s">
        <v>83</v>
      </c>
      <c r="AV131" s="12" t="s">
        <v>155</v>
      </c>
      <c r="AW131" s="12" t="s">
        <v>36</v>
      </c>
      <c r="AX131" s="12" t="s">
        <v>81</v>
      </c>
      <c r="AY131" s="228" t="s">
        <v>148</v>
      </c>
    </row>
    <row r="132" spans="2:65" s="1" customFormat="1" ht="16.5" customHeight="1">
      <c r="B132" s="41"/>
      <c r="C132" s="192" t="s">
        <v>225</v>
      </c>
      <c r="D132" s="192" t="s">
        <v>150</v>
      </c>
      <c r="E132" s="193" t="s">
        <v>604</v>
      </c>
      <c r="F132" s="194" t="s">
        <v>605</v>
      </c>
      <c r="G132" s="195" t="s">
        <v>194</v>
      </c>
      <c r="H132" s="196">
        <v>7.35</v>
      </c>
      <c r="I132" s="197"/>
      <c r="J132" s="198">
        <f>ROUND(I132*H132,2)</f>
        <v>0</v>
      </c>
      <c r="K132" s="194" t="s">
        <v>23</v>
      </c>
      <c r="L132" s="61"/>
      <c r="M132" s="199" t="s">
        <v>23</v>
      </c>
      <c r="N132" s="200" t="s">
        <v>44</v>
      </c>
      <c r="O132" s="42"/>
      <c r="P132" s="201">
        <f>O132*H132</f>
        <v>0</v>
      </c>
      <c r="Q132" s="201">
        <v>6.8999999999999997E-4</v>
      </c>
      <c r="R132" s="201">
        <f>Q132*H132</f>
        <v>5.0714999999999996E-3</v>
      </c>
      <c r="S132" s="201">
        <v>0</v>
      </c>
      <c r="T132" s="202">
        <f>S132*H132</f>
        <v>0</v>
      </c>
      <c r="AR132" s="24" t="s">
        <v>155</v>
      </c>
      <c r="AT132" s="24" t="s">
        <v>150</v>
      </c>
      <c r="AU132" s="24" t="s">
        <v>83</v>
      </c>
      <c r="AY132" s="24" t="s">
        <v>148</v>
      </c>
      <c r="BE132" s="203">
        <f>IF(N132="základní",J132,0)</f>
        <v>0</v>
      </c>
      <c r="BF132" s="203">
        <f>IF(N132="snížená",J132,0)</f>
        <v>0</v>
      </c>
      <c r="BG132" s="203">
        <f>IF(N132="zákl. přenesená",J132,0)</f>
        <v>0</v>
      </c>
      <c r="BH132" s="203">
        <f>IF(N132="sníž. přenesená",J132,0)</f>
        <v>0</v>
      </c>
      <c r="BI132" s="203">
        <f>IF(N132="nulová",J132,0)</f>
        <v>0</v>
      </c>
      <c r="BJ132" s="24" t="s">
        <v>81</v>
      </c>
      <c r="BK132" s="203">
        <f>ROUND(I132*H132,2)</f>
        <v>0</v>
      </c>
      <c r="BL132" s="24" t="s">
        <v>155</v>
      </c>
      <c r="BM132" s="24" t="s">
        <v>606</v>
      </c>
    </row>
    <row r="133" spans="2:65" s="1" customFormat="1" ht="108">
      <c r="B133" s="41"/>
      <c r="C133" s="63"/>
      <c r="D133" s="204" t="s">
        <v>157</v>
      </c>
      <c r="E133" s="63"/>
      <c r="F133" s="205" t="s">
        <v>600</v>
      </c>
      <c r="G133" s="63"/>
      <c r="H133" s="63"/>
      <c r="I133" s="163"/>
      <c r="J133" s="63"/>
      <c r="K133" s="63"/>
      <c r="L133" s="61"/>
      <c r="M133" s="206"/>
      <c r="N133" s="42"/>
      <c r="O133" s="42"/>
      <c r="P133" s="42"/>
      <c r="Q133" s="42"/>
      <c r="R133" s="42"/>
      <c r="S133" s="42"/>
      <c r="T133" s="78"/>
      <c r="AT133" s="24" t="s">
        <v>157</v>
      </c>
      <c r="AU133" s="24" t="s">
        <v>83</v>
      </c>
    </row>
    <row r="134" spans="2:65" s="13" customFormat="1" ht="13.5">
      <c r="B134" s="239"/>
      <c r="C134" s="240"/>
      <c r="D134" s="204" t="s">
        <v>159</v>
      </c>
      <c r="E134" s="241" t="s">
        <v>23</v>
      </c>
      <c r="F134" s="242" t="s">
        <v>607</v>
      </c>
      <c r="G134" s="240"/>
      <c r="H134" s="241" t="s">
        <v>23</v>
      </c>
      <c r="I134" s="243"/>
      <c r="J134" s="240"/>
      <c r="K134" s="240"/>
      <c r="L134" s="244"/>
      <c r="M134" s="245"/>
      <c r="N134" s="246"/>
      <c r="O134" s="246"/>
      <c r="P134" s="246"/>
      <c r="Q134" s="246"/>
      <c r="R134" s="246"/>
      <c r="S134" s="246"/>
      <c r="T134" s="247"/>
      <c r="AT134" s="248" t="s">
        <v>159</v>
      </c>
      <c r="AU134" s="248" t="s">
        <v>83</v>
      </c>
      <c r="AV134" s="13" t="s">
        <v>81</v>
      </c>
      <c r="AW134" s="13" t="s">
        <v>36</v>
      </c>
      <c r="AX134" s="13" t="s">
        <v>73</v>
      </c>
      <c r="AY134" s="248" t="s">
        <v>148</v>
      </c>
    </row>
    <row r="135" spans="2:65" s="11" customFormat="1" ht="13.5">
      <c r="B135" s="207"/>
      <c r="C135" s="208"/>
      <c r="D135" s="204" t="s">
        <v>159</v>
      </c>
      <c r="E135" s="209" t="s">
        <v>23</v>
      </c>
      <c r="F135" s="210" t="s">
        <v>608</v>
      </c>
      <c r="G135" s="208"/>
      <c r="H135" s="211">
        <v>4.8</v>
      </c>
      <c r="I135" s="212"/>
      <c r="J135" s="208"/>
      <c r="K135" s="208"/>
      <c r="L135" s="213"/>
      <c r="M135" s="214"/>
      <c r="N135" s="215"/>
      <c r="O135" s="215"/>
      <c r="P135" s="215"/>
      <c r="Q135" s="215"/>
      <c r="R135" s="215"/>
      <c r="S135" s="215"/>
      <c r="T135" s="216"/>
      <c r="AT135" s="217" t="s">
        <v>159</v>
      </c>
      <c r="AU135" s="217" t="s">
        <v>83</v>
      </c>
      <c r="AV135" s="11" t="s">
        <v>83</v>
      </c>
      <c r="AW135" s="11" t="s">
        <v>36</v>
      </c>
      <c r="AX135" s="11" t="s">
        <v>73</v>
      </c>
      <c r="AY135" s="217" t="s">
        <v>148</v>
      </c>
    </row>
    <row r="136" spans="2:65" s="11" customFormat="1" ht="13.5">
      <c r="B136" s="207"/>
      <c r="C136" s="208"/>
      <c r="D136" s="204" t="s">
        <v>159</v>
      </c>
      <c r="E136" s="209" t="s">
        <v>23</v>
      </c>
      <c r="F136" s="210" t="s">
        <v>609</v>
      </c>
      <c r="G136" s="208"/>
      <c r="H136" s="211">
        <v>2.5499999999999998</v>
      </c>
      <c r="I136" s="212"/>
      <c r="J136" s="208"/>
      <c r="K136" s="208"/>
      <c r="L136" s="213"/>
      <c r="M136" s="214"/>
      <c r="N136" s="215"/>
      <c r="O136" s="215"/>
      <c r="P136" s="215"/>
      <c r="Q136" s="215"/>
      <c r="R136" s="215"/>
      <c r="S136" s="215"/>
      <c r="T136" s="216"/>
      <c r="AT136" s="217" t="s">
        <v>159</v>
      </c>
      <c r="AU136" s="217" t="s">
        <v>83</v>
      </c>
      <c r="AV136" s="11" t="s">
        <v>83</v>
      </c>
      <c r="AW136" s="11" t="s">
        <v>36</v>
      </c>
      <c r="AX136" s="11" t="s">
        <v>73</v>
      </c>
      <c r="AY136" s="217" t="s">
        <v>148</v>
      </c>
    </row>
    <row r="137" spans="2:65" s="12" customFormat="1" ht="13.5">
      <c r="B137" s="218"/>
      <c r="C137" s="219"/>
      <c r="D137" s="204" t="s">
        <v>159</v>
      </c>
      <c r="E137" s="220" t="s">
        <v>23</v>
      </c>
      <c r="F137" s="221" t="s">
        <v>162</v>
      </c>
      <c r="G137" s="219"/>
      <c r="H137" s="222">
        <v>7.35</v>
      </c>
      <c r="I137" s="223"/>
      <c r="J137" s="219"/>
      <c r="K137" s="219"/>
      <c r="L137" s="224"/>
      <c r="M137" s="225"/>
      <c r="N137" s="226"/>
      <c r="O137" s="226"/>
      <c r="P137" s="226"/>
      <c r="Q137" s="226"/>
      <c r="R137" s="226"/>
      <c r="S137" s="226"/>
      <c r="T137" s="227"/>
      <c r="AT137" s="228" t="s">
        <v>159</v>
      </c>
      <c r="AU137" s="228" t="s">
        <v>83</v>
      </c>
      <c r="AV137" s="12" t="s">
        <v>155</v>
      </c>
      <c r="AW137" s="12" t="s">
        <v>36</v>
      </c>
      <c r="AX137" s="12" t="s">
        <v>81</v>
      </c>
      <c r="AY137" s="228" t="s">
        <v>148</v>
      </c>
    </row>
    <row r="138" spans="2:65" s="1" customFormat="1" ht="16.5" customHeight="1">
      <c r="B138" s="41"/>
      <c r="C138" s="192" t="s">
        <v>232</v>
      </c>
      <c r="D138" s="192" t="s">
        <v>150</v>
      </c>
      <c r="E138" s="193" t="s">
        <v>610</v>
      </c>
      <c r="F138" s="194" t="s">
        <v>611</v>
      </c>
      <c r="G138" s="195" t="s">
        <v>194</v>
      </c>
      <c r="H138" s="196">
        <v>8.25</v>
      </c>
      <c r="I138" s="197"/>
      <c r="J138" s="198">
        <f>ROUND(I138*H138,2)</f>
        <v>0</v>
      </c>
      <c r="K138" s="194" t="s">
        <v>23</v>
      </c>
      <c r="L138" s="61"/>
      <c r="M138" s="199" t="s">
        <v>23</v>
      </c>
      <c r="N138" s="200" t="s">
        <v>44</v>
      </c>
      <c r="O138" s="42"/>
      <c r="P138" s="201">
        <f>O138*H138</f>
        <v>0</v>
      </c>
      <c r="Q138" s="201">
        <v>1E-4</v>
      </c>
      <c r="R138" s="201">
        <f>Q138*H138</f>
        <v>8.25E-4</v>
      </c>
      <c r="S138" s="201">
        <v>0</v>
      </c>
      <c r="T138" s="202">
        <f>S138*H138</f>
        <v>0</v>
      </c>
      <c r="AR138" s="24" t="s">
        <v>155</v>
      </c>
      <c r="AT138" s="24" t="s">
        <v>150</v>
      </c>
      <c r="AU138" s="24" t="s">
        <v>83</v>
      </c>
      <c r="AY138" s="24" t="s">
        <v>148</v>
      </c>
      <c r="BE138" s="203">
        <f>IF(N138="základní",J138,0)</f>
        <v>0</v>
      </c>
      <c r="BF138" s="203">
        <f>IF(N138="snížená",J138,0)</f>
        <v>0</v>
      </c>
      <c r="BG138" s="203">
        <f>IF(N138="zákl. přenesená",J138,0)</f>
        <v>0</v>
      </c>
      <c r="BH138" s="203">
        <f>IF(N138="sníž. přenesená",J138,0)</f>
        <v>0</v>
      </c>
      <c r="BI138" s="203">
        <f>IF(N138="nulová",J138,0)</f>
        <v>0</v>
      </c>
      <c r="BJ138" s="24" t="s">
        <v>81</v>
      </c>
      <c r="BK138" s="203">
        <f>ROUND(I138*H138,2)</f>
        <v>0</v>
      </c>
      <c r="BL138" s="24" t="s">
        <v>155</v>
      </c>
      <c r="BM138" s="24" t="s">
        <v>612</v>
      </c>
    </row>
    <row r="139" spans="2:65" s="1" customFormat="1" ht="54">
      <c r="B139" s="41"/>
      <c r="C139" s="63"/>
      <c r="D139" s="204" t="s">
        <v>157</v>
      </c>
      <c r="E139" s="63"/>
      <c r="F139" s="205" t="s">
        <v>283</v>
      </c>
      <c r="G139" s="63"/>
      <c r="H139" s="63"/>
      <c r="I139" s="163"/>
      <c r="J139" s="63"/>
      <c r="K139" s="63"/>
      <c r="L139" s="61"/>
      <c r="M139" s="206"/>
      <c r="N139" s="42"/>
      <c r="O139" s="42"/>
      <c r="P139" s="42"/>
      <c r="Q139" s="42"/>
      <c r="R139" s="42"/>
      <c r="S139" s="42"/>
      <c r="T139" s="78"/>
      <c r="AT139" s="24" t="s">
        <v>157</v>
      </c>
      <c r="AU139" s="24" t="s">
        <v>83</v>
      </c>
    </row>
    <row r="140" spans="2:65" s="13" customFormat="1" ht="13.5">
      <c r="B140" s="239"/>
      <c r="C140" s="240"/>
      <c r="D140" s="204" t="s">
        <v>159</v>
      </c>
      <c r="E140" s="241" t="s">
        <v>23</v>
      </c>
      <c r="F140" s="242" t="s">
        <v>601</v>
      </c>
      <c r="G140" s="240"/>
      <c r="H140" s="241" t="s">
        <v>23</v>
      </c>
      <c r="I140" s="243"/>
      <c r="J140" s="240"/>
      <c r="K140" s="240"/>
      <c r="L140" s="244"/>
      <c r="M140" s="245"/>
      <c r="N140" s="246"/>
      <c r="O140" s="246"/>
      <c r="P140" s="246"/>
      <c r="Q140" s="246"/>
      <c r="R140" s="246"/>
      <c r="S140" s="246"/>
      <c r="T140" s="247"/>
      <c r="AT140" s="248" t="s">
        <v>159</v>
      </c>
      <c r="AU140" s="248" t="s">
        <v>83</v>
      </c>
      <c r="AV140" s="13" t="s">
        <v>81</v>
      </c>
      <c r="AW140" s="13" t="s">
        <v>36</v>
      </c>
      <c r="AX140" s="13" t="s">
        <v>73</v>
      </c>
      <c r="AY140" s="248" t="s">
        <v>148</v>
      </c>
    </row>
    <row r="141" spans="2:65" s="11" customFormat="1" ht="13.5">
      <c r="B141" s="207"/>
      <c r="C141" s="208"/>
      <c r="D141" s="204" t="s">
        <v>159</v>
      </c>
      <c r="E141" s="209" t="s">
        <v>23</v>
      </c>
      <c r="F141" s="210" t="s">
        <v>602</v>
      </c>
      <c r="G141" s="208"/>
      <c r="H141" s="211">
        <v>6</v>
      </c>
      <c r="I141" s="212"/>
      <c r="J141" s="208"/>
      <c r="K141" s="208"/>
      <c r="L141" s="213"/>
      <c r="M141" s="214"/>
      <c r="N141" s="215"/>
      <c r="O141" s="215"/>
      <c r="P141" s="215"/>
      <c r="Q141" s="215"/>
      <c r="R141" s="215"/>
      <c r="S141" s="215"/>
      <c r="T141" s="216"/>
      <c r="AT141" s="217" t="s">
        <v>159</v>
      </c>
      <c r="AU141" s="217" t="s">
        <v>83</v>
      </c>
      <c r="AV141" s="11" t="s">
        <v>83</v>
      </c>
      <c r="AW141" s="11" t="s">
        <v>36</v>
      </c>
      <c r="AX141" s="11" t="s">
        <v>73</v>
      </c>
      <c r="AY141" s="217" t="s">
        <v>148</v>
      </c>
    </row>
    <row r="142" spans="2:65" s="11" customFormat="1" ht="13.5">
      <c r="B142" s="207"/>
      <c r="C142" s="208"/>
      <c r="D142" s="204" t="s">
        <v>159</v>
      </c>
      <c r="E142" s="209" t="s">
        <v>23</v>
      </c>
      <c r="F142" s="210" t="s">
        <v>603</v>
      </c>
      <c r="G142" s="208"/>
      <c r="H142" s="211">
        <v>2.25</v>
      </c>
      <c r="I142" s="212"/>
      <c r="J142" s="208"/>
      <c r="K142" s="208"/>
      <c r="L142" s="213"/>
      <c r="M142" s="214"/>
      <c r="N142" s="215"/>
      <c r="O142" s="215"/>
      <c r="P142" s="215"/>
      <c r="Q142" s="215"/>
      <c r="R142" s="215"/>
      <c r="S142" s="215"/>
      <c r="T142" s="216"/>
      <c r="AT142" s="217" t="s">
        <v>159</v>
      </c>
      <c r="AU142" s="217" t="s">
        <v>83</v>
      </c>
      <c r="AV142" s="11" t="s">
        <v>83</v>
      </c>
      <c r="AW142" s="11" t="s">
        <v>36</v>
      </c>
      <c r="AX142" s="11" t="s">
        <v>73</v>
      </c>
      <c r="AY142" s="217" t="s">
        <v>148</v>
      </c>
    </row>
    <row r="143" spans="2:65" s="12" customFormat="1" ht="13.5">
      <c r="B143" s="218"/>
      <c r="C143" s="219"/>
      <c r="D143" s="204" t="s">
        <v>159</v>
      </c>
      <c r="E143" s="220" t="s">
        <v>23</v>
      </c>
      <c r="F143" s="221" t="s">
        <v>162</v>
      </c>
      <c r="G143" s="219"/>
      <c r="H143" s="222">
        <v>8.25</v>
      </c>
      <c r="I143" s="223"/>
      <c r="J143" s="219"/>
      <c r="K143" s="219"/>
      <c r="L143" s="224"/>
      <c r="M143" s="225"/>
      <c r="N143" s="226"/>
      <c r="O143" s="226"/>
      <c r="P143" s="226"/>
      <c r="Q143" s="226"/>
      <c r="R143" s="226"/>
      <c r="S143" s="226"/>
      <c r="T143" s="227"/>
      <c r="AT143" s="228" t="s">
        <v>159</v>
      </c>
      <c r="AU143" s="228" t="s">
        <v>83</v>
      </c>
      <c r="AV143" s="12" t="s">
        <v>155</v>
      </c>
      <c r="AW143" s="12" t="s">
        <v>36</v>
      </c>
      <c r="AX143" s="12" t="s">
        <v>81</v>
      </c>
      <c r="AY143" s="228" t="s">
        <v>148</v>
      </c>
    </row>
    <row r="144" spans="2:65" s="1" customFormat="1" ht="25.5" customHeight="1">
      <c r="B144" s="41"/>
      <c r="C144" s="192" t="s">
        <v>237</v>
      </c>
      <c r="D144" s="192" t="s">
        <v>150</v>
      </c>
      <c r="E144" s="193" t="s">
        <v>613</v>
      </c>
      <c r="F144" s="194" t="s">
        <v>614</v>
      </c>
      <c r="G144" s="195" t="s">
        <v>153</v>
      </c>
      <c r="H144" s="196">
        <v>0.74399999999999999</v>
      </c>
      <c r="I144" s="197"/>
      <c r="J144" s="198">
        <f>ROUND(I144*H144,2)</f>
        <v>0</v>
      </c>
      <c r="K144" s="194" t="s">
        <v>154</v>
      </c>
      <c r="L144" s="61"/>
      <c r="M144" s="199" t="s">
        <v>23</v>
      </c>
      <c r="N144" s="200" t="s">
        <v>44</v>
      </c>
      <c r="O144" s="42"/>
      <c r="P144" s="201">
        <f>O144*H144</f>
        <v>0</v>
      </c>
      <c r="Q144" s="201">
        <v>1E-4</v>
      </c>
      <c r="R144" s="201">
        <f>Q144*H144</f>
        <v>7.4400000000000006E-5</v>
      </c>
      <c r="S144" s="201">
        <v>0</v>
      </c>
      <c r="T144" s="202">
        <f>S144*H144</f>
        <v>0</v>
      </c>
      <c r="AR144" s="24" t="s">
        <v>248</v>
      </c>
      <c r="AT144" s="24" t="s">
        <v>150</v>
      </c>
      <c r="AU144" s="24" t="s">
        <v>83</v>
      </c>
      <c r="AY144" s="24" t="s">
        <v>148</v>
      </c>
      <c r="BE144" s="203">
        <f>IF(N144="základní",J144,0)</f>
        <v>0</v>
      </c>
      <c r="BF144" s="203">
        <f>IF(N144="snížená",J144,0)</f>
        <v>0</v>
      </c>
      <c r="BG144" s="203">
        <f>IF(N144="zákl. přenesená",J144,0)</f>
        <v>0</v>
      </c>
      <c r="BH144" s="203">
        <f>IF(N144="sníž. přenesená",J144,0)</f>
        <v>0</v>
      </c>
      <c r="BI144" s="203">
        <f>IF(N144="nulová",J144,0)</f>
        <v>0</v>
      </c>
      <c r="BJ144" s="24" t="s">
        <v>81</v>
      </c>
      <c r="BK144" s="203">
        <f>ROUND(I144*H144,2)</f>
        <v>0</v>
      </c>
      <c r="BL144" s="24" t="s">
        <v>248</v>
      </c>
      <c r="BM144" s="24" t="s">
        <v>615</v>
      </c>
    </row>
    <row r="145" spans="2:65" s="1" customFormat="1" ht="67.5">
      <c r="B145" s="41"/>
      <c r="C145" s="63"/>
      <c r="D145" s="204" t="s">
        <v>157</v>
      </c>
      <c r="E145" s="63"/>
      <c r="F145" s="205" t="s">
        <v>616</v>
      </c>
      <c r="G145" s="63"/>
      <c r="H145" s="63"/>
      <c r="I145" s="163"/>
      <c r="J145" s="63"/>
      <c r="K145" s="63"/>
      <c r="L145" s="61"/>
      <c r="M145" s="206"/>
      <c r="N145" s="42"/>
      <c r="O145" s="42"/>
      <c r="P145" s="42"/>
      <c r="Q145" s="42"/>
      <c r="R145" s="42"/>
      <c r="S145" s="42"/>
      <c r="T145" s="78"/>
      <c r="AT145" s="24" t="s">
        <v>157</v>
      </c>
      <c r="AU145" s="24" t="s">
        <v>83</v>
      </c>
    </row>
    <row r="146" spans="2:65" s="11" customFormat="1" ht="13.5">
      <c r="B146" s="207"/>
      <c r="C146" s="208"/>
      <c r="D146" s="204" t="s">
        <v>159</v>
      </c>
      <c r="E146" s="209" t="s">
        <v>23</v>
      </c>
      <c r="F146" s="210" t="s">
        <v>617</v>
      </c>
      <c r="G146" s="208"/>
      <c r="H146" s="211">
        <v>0.74399999999999999</v>
      </c>
      <c r="I146" s="212"/>
      <c r="J146" s="208"/>
      <c r="K146" s="208"/>
      <c r="L146" s="213"/>
      <c r="M146" s="214"/>
      <c r="N146" s="215"/>
      <c r="O146" s="215"/>
      <c r="P146" s="215"/>
      <c r="Q146" s="215"/>
      <c r="R146" s="215"/>
      <c r="S146" s="215"/>
      <c r="T146" s="216"/>
      <c r="AT146" s="217" t="s">
        <v>159</v>
      </c>
      <c r="AU146" s="217" t="s">
        <v>83</v>
      </c>
      <c r="AV146" s="11" t="s">
        <v>83</v>
      </c>
      <c r="AW146" s="11" t="s">
        <v>36</v>
      </c>
      <c r="AX146" s="11" t="s">
        <v>81</v>
      </c>
      <c r="AY146" s="217" t="s">
        <v>148</v>
      </c>
    </row>
    <row r="147" spans="2:65" s="1" customFormat="1" ht="16.5" customHeight="1">
      <c r="B147" s="41"/>
      <c r="C147" s="229" t="s">
        <v>10</v>
      </c>
      <c r="D147" s="229" t="s">
        <v>199</v>
      </c>
      <c r="E147" s="230" t="s">
        <v>618</v>
      </c>
      <c r="F147" s="231" t="s">
        <v>619</v>
      </c>
      <c r="G147" s="232" t="s">
        <v>153</v>
      </c>
      <c r="H147" s="233">
        <v>0.85599999999999998</v>
      </c>
      <c r="I147" s="234"/>
      <c r="J147" s="235">
        <f>ROUND(I147*H147,2)</f>
        <v>0</v>
      </c>
      <c r="K147" s="231" t="s">
        <v>154</v>
      </c>
      <c r="L147" s="236"/>
      <c r="M147" s="237" t="s">
        <v>23</v>
      </c>
      <c r="N147" s="238" t="s">
        <v>44</v>
      </c>
      <c r="O147" s="42"/>
      <c r="P147" s="201">
        <f>O147*H147</f>
        <v>0</v>
      </c>
      <c r="Q147" s="201">
        <v>2.0000000000000001E-4</v>
      </c>
      <c r="R147" s="201">
        <f>Q147*H147</f>
        <v>1.7120000000000001E-4</v>
      </c>
      <c r="S147" s="201">
        <v>0</v>
      </c>
      <c r="T147" s="202">
        <f>S147*H147</f>
        <v>0</v>
      </c>
      <c r="AR147" s="24" t="s">
        <v>258</v>
      </c>
      <c r="AT147" s="24" t="s">
        <v>199</v>
      </c>
      <c r="AU147" s="24" t="s">
        <v>83</v>
      </c>
      <c r="AY147" s="24" t="s">
        <v>148</v>
      </c>
      <c r="BE147" s="203">
        <f>IF(N147="základní",J147,0)</f>
        <v>0</v>
      </c>
      <c r="BF147" s="203">
        <f>IF(N147="snížená",J147,0)</f>
        <v>0</v>
      </c>
      <c r="BG147" s="203">
        <f>IF(N147="zákl. přenesená",J147,0)</f>
        <v>0</v>
      </c>
      <c r="BH147" s="203">
        <f>IF(N147="sníž. přenesená",J147,0)</f>
        <v>0</v>
      </c>
      <c r="BI147" s="203">
        <f>IF(N147="nulová",J147,0)</f>
        <v>0</v>
      </c>
      <c r="BJ147" s="24" t="s">
        <v>81</v>
      </c>
      <c r="BK147" s="203">
        <f>ROUND(I147*H147,2)</f>
        <v>0</v>
      </c>
      <c r="BL147" s="24" t="s">
        <v>248</v>
      </c>
      <c r="BM147" s="24" t="s">
        <v>620</v>
      </c>
    </row>
    <row r="148" spans="2:65" s="11" customFormat="1" ht="13.5">
      <c r="B148" s="207"/>
      <c r="C148" s="208"/>
      <c r="D148" s="204" t="s">
        <v>159</v>
      </c>
      <c r="E148" s="208"/>
      <c r="F148" s="210" t="s">
        <v>621</v>
      </c>
      <c r="G148" s="208"/>
      <c r="H148" s="211">
        <v>0.85599999999999998</v>
      </c>
      <c r="I148" s="212"/>
      <c r="J148" s="208"/>
      <c r="K148" s="208"/>
      <c r="L148" s="213"/>
      <c r="M148" s="214"/>
      <c r="N148" s="215"/>
      <c r="O148" s="215"/>
      <c r="P148" s="215"/>
      <c r="Q148" s="215"/>
      <c r="R148" s="215"/>
      <c r="S148" s="215"/>
      <c r="T148" s="216"/>
      <c r="AT148" s="217" t="s">
        <v>159</v>
      </c>
      <c r="AU148" s="217" t="s">
        <v>83</v>
      </c>
      <c r="AV148" s="11" t="s">
        <v>83</v>
      </c>
      <c r="AW148" s="11" t="s">
        <v>6</v>
      </c>
      <c r="AX148" s="11" t="s">
        <v>81</v>
      </c>
      <c r="AY148" s="217" t="s">
        <v>148</v>
      </c>
    </row>
    <row r="149" spans="2:65" s="10" customFormat="1" ht="29.85" customHeight="1">
      <c r="B149" s="176"/>
      <c r="C149" s="177"/>
      <c r="D149" s="178" t="s">
        <v>72</v>
      </c>
      <c r="E149" s="190" t="s">
        <v>168</v>
      </c>
      <c r="F149" s="190" t="s">
        <v>302</v>
      </c>
      <c r="G149" s="177"/>
      <c r="H149" s="177"/>
      <c r="I149" s="180"/>
      <c r="J149" s="191">
        <f>BK149</f>
        <v>0</v>
      </c>
      <c r="K149" s="177"/>
      <c r="L149" s="182"/>
      <c r="M149" s="183"/>
      <c r="N149" s="184"/>
      <c r="O149" s="184"/>
      <c r="P149" s="185">
        <f>SUM(P150:P190)</f>
        <v>0</v>
      </c>
      <c r="Q149" s="184"/>
      <c r="R149" s="185">
        <f>SUM(R150:R190)</f>
        <v>2.4117511200000004</v>
      </c>
      <c r="S149" s="184"/>
      <c r="T149" s="186">
        <f>SUM(T150:T190)</f>
        <v>0</v>
      </c>
      <c r="AR149" s="187" t="s">
        <v>81</v>
      </c>
      <c r="AT149" s="188" t="s">
        <v>72</v>
      </c>
      <c r="AU149" s="188" t="s">
        <v>81</v>
      </c>
      <c r="AY149" s="187" t="s">
        <v>148</v>
      </c>
      <c r="BK149" s="189">
        <f>SUM(BK150:BK190)</f>
        <v>0</v>
      </c>
    </row>
    <row r="150" spans="2:65" s="1" customFormat="1" ht="16.5" customHeight="1">
      <c r="B150" s="41"/>
      <c r="C150" s="192" t="s">
        <v>248</v>
      </c>
      <c r="D150" s="192" t="s">
        <v>150</v>
      </c>
      <c r="E150" s="193" t="s">
        <v>304</v>
      </c>
      <c r="F150" s="194" t="s">
        <v>305</v>
      </c>
      <c r="G150" s="195" t="s">
        <v>176</v>
      </c>
      <c r="H150" s="196">
        <v>0.34200000000000003</v>
      </c>
      <c r="I150" s="197"/>
      <c r="J150" s="198">
        <f>ROUND(I150*H150,2)</f>
        <v>0</v>
      </c>
      <c r="K150" s="194" t="s">
        <v>154</v>
      </c>
      <c r="L150" s="61"/>
      <c r="M150" s="199" t="s">
        <v>23</v>
      </c>
      <c r="N150" s="200" t="s">
        <v>44</v>
      </c>
      <c r="O150" s="42"/>
      <c r="P150" s="201">
        <f>O150*H150</f>
        <v>0</v>
      </c>
      <c r="Q150" s="201">
        <v>0</v>
      </c>
      <c r="R150" s="201">
        <f>Q150*H150</f>
        <v>0</v>
      </c>
      <c r="S150" s="201">
        <v>0</v>
      </c>
      <c r="T150" s="202">
        <f>S150*H150</f>
        <v>0</v>
      </c>
      <c r="AR150" s="24" t="s">
        <v>155</v>
      </c>
      <c r="AT150" s="24" t="s">
        <v>150</v>
      </c>
      <c r="AU150" s="24" t="s">
        <v>83</v>
      </c>
      <c r="AY150" s="24" t="s">
        <v>148</v>
      </c>
      <c r="BE150" s="203">
        <f>IF(N150="základní",J150,0)</f>
        <v>0</v>
      </c>
      <c r="BF150" s="203">
        <f>IF(N150="snížená",J150,0)</f>
        <v>0</v>
      </c>
      <c r="BG150" s="203">
        <f>IF(N150="zákl. přenesená",J150,0)</f>
        <v>0</v>
      </c>
      <c r="BH150" s="203">
        <f>IF(N150="sníž. přenesená",J150,0)</f>
        <v>0</v>
      </c>
      <c r="BI150" s="203">
        <f>IF(N150="nulová",J150,0)</f>
        <v>0</v>
      </c>
      <c r="BJ150" s="24" t="s">
        <v>81</v>
      </c>
      <c r="BK150" s="203">
        <f>ROUND(I150*H150,2)</f>
        <v>0</v>
      </c>
      <c r="BL150" s="24" t="s">
        <v>155</v>
      </c>
      <c r="BM150" s="24" t="s">
        <v>622</v>
      </c>
    </row>
    <row r="151" spans="2:65" s="1" customFormat="1" ht="54">
      <c r="B151" s="41"/>
      <c r="C151" s="63"/>
      <c r="D151" s="204" t="s">
        <v>157</v>
      </c>
      <c r="E151" s="63"/>
      <c r="F151" s="205" t="s">
        <v>307</v>
      </c>
      <c r="G151" s="63"/>
      <c r="H151" s="63"/>
      <c r="I151" s="163"/>
      <c r="J151" s="63"/>
      <c r="K151" s="63"/>
      <c r="L151" s="61"/>
      <c r="M151" s="206"/>
      <c r="N151" s="42"/>
      <c r="O151" s="42"/>
      <c r="P151" s="42"/>
      <c r="Q151" s="42"/>
      <c r="R151" s="42"/>
      <c r="S151" s="42"/>
      <c r="T151" s="78"/>
      <c r="AT151" s="24" t="s">
        <v>157</v>
      </c>
      <c r="AU151" s="24" t="s">
        <v>83</v>
      </c>
    </row>
    <row r="152" spans="2:65" s="11" customFormat="1" ht="13.5">
      <c r="B152" s="207"/>
      <c r="C152" s="208"/>
      <c r="D152" s="204" t="s">
        <v>159</v>
      </c>
      <c r="E152" s="209" t="s">
        <v>23</v>
      </c>
      <c r="F152" s="210" t="s">
        <v>623</v>
      </c>
      <c r="G152" s="208"/>
      <c r="H152" s="211">
        <v>0.34200000000000003</v>
      </c>
      <c r="I152" s="212"/>
      <c r="J152" s="208"/>
      <c r="K152" s="208"/>
      <c r="L152" s="213"/>
      <c r="M152" s="214"/>
      <c r="N152" s="215"/>
      <c r="O152" s="215"/>
      <c r="P152" s="215"/>
      <c r="Q152" s="215"/>
      <c r="R152" s="215"/>
      <c r="S152" s="215"/>
      <c r="T152" s="216"/>
      <c r="AT152" s="217" t="s">
        <v>159</v>
      </c>
      <c r="AU152" s="217" t="s">
        <v>83</v>
      </c>
      <c r="AV152" s="11" t="s">
        <v>83</v>
      </c>
      <c r="AW152" s="11" t="s">
        <v>36</v>
      </c>
      <c r="AX152" s="11" t="s">
        <v>81</v>
      </c>
      <c r="AY152" s="217" t="s">
        <v>148</v>
      </c>
    </row>
    <row r="153" spans="2:65" s="1" customFormat="1" ht="25.5" customHeight="1">
      <c r="B153" s="41"/>
      <c r="C153" s="192" t="s">
        <v>255</v>
      </c>
      <c r="D153" s="192" t="s">
        <v>150</v>
      </c>
      <c r="E153" s="193" t="s">
        <v>310</v>
      </c>
      <c r="F153" s="194" t="s">
        <v>311</v>
      </c>
      <c r="G153" s="195" t="s">
        <v>153</v>
      </c>
      <c r="H153" s="196">
        <v>1.1060000000000001</v>
      </c>
      <c r="I153" s="197"/>
      <c r="J153" s="198">
        <f>ROUND(I153*H153,2)</f>
        <v>0</v>
      </c>
      <c r="K153" s="194" t="s">
        <v>154</v>
      </c>
      <c r="L153" s="61"/>
      <c r="M153" s="199" t="s">
        <v>23</v>
      </c>
      <c r="N153" s="200" t="s">
        <v>44</v>
      </c>
      <c r="O153" s="42"/>
      <c r="P153" s="201">
        <f>O153*H153</f>
        <v>0</v>
      </c>
      <c r="Q153" s="201">
        <v>2.5190000000000001E-2</v>
      </c>
      <c r="R153" s="201">
        <f>Q153*H153</f>
        <v>2.7860140000000002E-2</v>
      </c>
      <c r="S153" s="201">
        <v>0</v>
      </c>
      <c r="T153" s="202">
        <f>S153*H153</f>
        <v>0</v>
      </c>
      <c r="AR153" s="24" t="s">
        <v>155</v>
      </c>
      <c r="AT153" s="24" t="s">
        <v>150</v>
      </c>
      <c r="AU153" s="24" t="s">
        <v>83</v>
      </c>
      <c r="AY153" s="24" t="s">
        <v>148</v>
      </c>
      <c r="BE153" s="203">
        <f>IF(N153="základní",J153,0)</f>
        <v>0</v>
      </c>
      <c r="BF153" s="203">
        <f>IF(N153="snížená",J153,0)</f>
        <v>0</v>
      </c>
      <c r="BG153" s="203">
        <f>IF(N153="zákl. přenesená",J153,0)</f>
        <v>0</v>
      </c>
      <c r="BH153" s="203">
        <f>IF(N153="sníž. přenesená",J153,0)</f>
        <v>0</v>
      </c>
      <c r="BI153" s="203">
        <f>IF(N153="nulová",J153,0)</f>
        <v>0</v>
      </c>
      <c r="BJ153" s="24" t="s">
        <v>81</v>
      </c>
      <c r="BK153" s="203">
        <f>ROUND(I153*H153,2)</f>
        <v>0</v>
      </c>
      <c r="BL153" s="24" t="s">
        <v>155</v>
      </c>
      <c r="BM153" s="24" t="s">
        <v>624</v>
      </c>
    </row>
    <row r="154" spans="2:65" s="1" customFormat="1" ht="40.5">
      <c r="B154" s="41"/>
      <c r="C154" s="63"/>
      <c r="D154" s="204" t="s">
        <v>157</v>
      </c>
      <c r="E154" s="63"/>
      <c r="F154" s="205" t="s">
        <v>313</v>
      </c>
      <c r="G154" s="63"/>
      <c r="H154" s="63"/>
      <c r="I154" s="163"/>
      <c r="J154" s="63"/>
      <c r="K154" s="63"/>
      <c r="L154" s="61"/>
      <c r="M154" s="206"/>
      <c r="N154" s="42"/>
      <c r="O154" s="42"/>
      <c r="P154" s="42"/>
      <c r="Q154" s="42"/>
      <c r="R154" s="42"/>
      <c r="S154" s="42"/>
      <c r="T154" s="78"/>
      <c r="AT154" s="24" t="s">
        <v>157</v>
      </c>
      <c r="AU154" s="24" t="s">
        <v>83</v>
      </c>
    </row>
    <row r="155" spans="2:65" s="11" customFormat="1" ht="13.5">
      <c r="B155" s="207"/>
      <c r="C155" s="208"/>
      <c r="D155" s="204" t="s">
        <v>159</v>
      </c>
      <c r="E155" s="209" t="s">
        <v>23</v>
      </c>
      <c r="F155" s="210" t="s">
        <v>625</v>
      </c>
      <c r="G155" s="208"/>
      <c r="H155" s="211">
        <v>1.1060000000000001</v>
      </c>
      <c r="I155" s="212"/>
      <c r="J155" s="208"/>
      <c r="K155" s="208"/>
      <c r="L155" s="213"/>
      <c r="M155" s="214"/>
      <c r="N155" s="215"/>
      <c r="O155" s="215"/>
      <c r="P155" s="215"/>
      <c r="Q155" s="215"/>
      <c r="R155" s="215"/>
      <c r="S155" s="215"/>
      <c r="T155" s="216"/>
      <c r="AT155" s="217" t="s">
        <v>159</v>
      </c>
      <c r="AU155" s="217" t="s">
        <v>83</v>
      </c>
      <c r="AV155" s="11" t="s">
        <v>83</v>
      </c>
      <c r="AW155" s="11" t="s">
        <v>36</v>
      </c>
      <c r="AX155" s="11" t="s">
        <v>81</v>
      </c>
      <c r="AY155" s="217" t="s">
        <v>148</v>
      </c>
    </row>
    <row r="156" spans="2:65" s="1" customFormat="1" ht="25.5" customHeight="1">
      <c r="B156" s="41"/>
      <c r="C156" s="192" t="s">
        <v>263</v>
      </c>
      <c r="D156" s="192" t="s">
        <v>150</v>
      </c>
      <c r="E156" s="193" t="s">
        <v>316</v>
      </c>
      <c r="F156" s="194" t="s">
        <v>317</v>
      </c>
      <c r="G156" s="195" t="s">
        <v>153</v>
      </c>
      <c r="H156" s="196">
        <v>1.1060000000000001</v>
      </c>
      <c r="I156" s="197"/>
      <c r="J156" s="198">
        <f>ROUND(I156*H156,2)</f>
        <v>0</v>
      </c>
      <c r="K156" s="194" t="s">
        <v>154</v>
      </c>
      <c r="L156" s="61"/>
      <c r="M156" s="199" t="s">
        <v>23</v>
      </c>
      <c r="N156" s="200" t="s">
        <v>44</v>
      </c>
      <c r="O156" s="42"/>
      <c r="P156" s="201">
        <f>O156*H156</f>
        <v>0</v>
      </c>
      <c r="Q156" s="201">
        <v>0</v>
      </c>
      <c r="R156" s="201">
        <f>Q156*H156</f>
        <v>0</v>
      </c>
      <c r="S156" s="201">
        <v>0</v>
      </c>
      <c r="T156" s="202">
        <f>S156*H156</f>
        <v>0</v>
      </c>
      <c r="AR156" s="24" t="s">
        <v>155</v>
      </c>
      <c r="AT156" s="24" t="s">
        <v>150</v>
      </c>
      <c r="AU156" s="24" t="s">
        <v>83</v>
      </c>
      <c r="AY156" s="24" t="s">
        <v>148</v>
      </c>
      <c r="BE156" s="203">
        <f>IF(N156="základní",J156,0)</f>
        <v>0</v>
      </c>
      <c r="BF156" s="203">
        <f>IF(N156="snížená",J156,0)</f>
        <v>0</v>
      </c>
      <c r="BG156" s="203">
        <f>IF(N156="zákl. přenesená",J156,0)</f>
        <v>0</v>
      </c>
      <c r="BH156" s="203">
        <f>IF(N156="sníž. přenesená",J156,0)</f>
        <v>0</v>
      </c>
      <c r="BI156" s="203">
        <f>IF(N156="nulová",J156,0)</f>
        <v>0</v>
      </c>
      <c r="BJ156" s="24" t="s">
        <v>81</v>
      </c>
      <c r="BK156" s="203">
        <f>ROUND(I156*H156,2)</f>
        <v>0</v>
      </c>
      <c r="BL156" s="24" t="s">
        <v>155</v>
      </c>
      <c r="BM156" s="24" t="s">
        <v>626</v>
      </c>
    </row>
    <row r="157" spans="2:65" s="1" customFormat="1" ht="40.5">
      <c r="B157" s="41"/>
      <c r="C157" s="63"/>
      <c r="D157" s="204" t="s">
        <v>157</v>
      </c>
      <c r="E157" s="63"/>
      <c r="F157" s="205" t="s">
        <v>313</v>
      </c>
      <c r="G157" s="63"/>
      <c r="H157" s="63"/>
      <c r="I157" s="163"/>
      <c r="J157" s="63"/>
      <c r="K157" s="63"/>
      <c r="L157" s="61"/>
      <c r="M157" s="206"/>
      <c r="N157" s="42"/>
      <c r="O157" s="42"/>
      <c r="P157" s="42"/>
      <c r="Q157" s="42"/>
      <c r="R157" s="42"/>
      <c r="S157" s="42"/>
      <c r="T157" s="78"/>
      <c r="AT157" s="24" t="s">
        <v>157</v>
      </c>
      <c r="AU157" s="24" t="s">
        <v>83</v>
      </c>
    </row>
    <row r="158" spans="2:65" s="1" customFormat="1" ht="16.5" customHeight="1">
      <c r="B158" s="41"/>
      <c r="C158" s="192" t="s">
        <v>269</v>
      </c>
      <c r="D158" s="192" t="s">
        <v>150</v>
      </c>
      <c r="E158" s="193" t="s">
        <v>627</v>
      </c>
      <c r="F158" s="194" t="s">
        <v>628</v>
      </c>
      <c r="G158" s="195" t="s">
        <v>202</v>
      </c>
      <c r="H158" s="196">
        <v>0.02</v>
      </c>
      <c r="I158" s="197"/>
      <c r="J158" s="198">
        <f>ROUND(I158*H158,2)</f>
        <v>0</v>
      </c>
      <c r="K158" s="194" t="s">
        <v>23</v>
      </c>
      <c r="L158" s="61"/>
      <c r="M158" s="199" t="s">
        <v>23</v>
      </c>
      <c r="N158" s="200" t="s">
        <v>44</v>
      </c>
      <c r="O158" s="42"/>
      <c r="P158" s="201">
        <f>O158*H158</f>
        <v>0</v>
      </c>
      <c r="Q158" s="201">
        <v>1.11277</v>
      </c>
      <c r="R158" s="201">
        <f>Q158*H158</f>
        <v>2.2255400000000002E-2</v>
      </c>
      <c r="S158" s="201">
        <v>0</v>
      </c>
      <c r="T158" s="202">
        <f>S158*H158</f>
        <v>0</v>
      </c>
      <c r="AR158" s="24" t="s">
        <v>155</v>
      </c>
      <c r="AT158" s="24" t="s">
        <v>150</v>
      </c>
      <c r="AU158" s="24" t="s">
        <v>83</v>
      </c>
      <c r="AY158" s="24" t="s">
        <v>148</v>
      </c>
      <c r="BE158" s="203">
        <f>IF(N158="základní",J158,0)</f>
        <v>0</v>
      </c>
      <c r="BF158" s="203">
        <f>IF(N158="snížená",J158,0)</f>
        <v>0</v>
      </c>
      <c r="BG158" s="203">
        <f>IF(N158="zákl. přenesená",J158,0)</f>
        <v>0</v>
      </c>
      <c r="BH158" s="203">
        <f>IF(N158="sníž. přenesená",J158,0)</f>
        <v>0</v>
      </c>
      <c r="BI158" s="203">
        <f>IF(N158="nulová",J158,0)</f>
        <v>0</v>
      </c>
      <c r="BJ158" s="24" t="s">
        <v>81</v>
      </c>
      <c r="BK158" s="203">
        <f>ROUND(I158*H158,2)</f>
        <v>0</v>
      </c>
      <c r="BL158" s="24" t="s">
        <v>155</v>
      </c>
      <c r="BM158" s="24" t="s">
        <v>629</v>
      </c>
    </row>
    <row r="159" spans="2:65" s="1" customFormat="1" ht="148.5">
      <c r="B159" s="41"/>
      <c r="C159" s="63"/>
      <c r="D159" s="204" t="s">
        <v>157</v>
      </c>
      <c r="E159" s="63"/>
      <c r="F159" s="205" t="s">
        <v>630</v>
      </c>
      <c r="G159" s="63"/>
      <c r="H159" s="63"/>
      <c r="I159" s="163"/>
      <c r="J159" s="63"/>
      <c r="K159" s="63"/>
      <c r="L159" s="61"/>
      <c r="M159" s="206"/>
      <c r="N159" s="42"/>
      <c r="O159" s="42"/>
      <c r="P159" s="42"/>
      <c r="Q159" s="42"/>
      <c r="R159" s="42"/>
      <c r="S159" s="42"/>
      <c r="T159" s="78"/>
      <c r="AT159" s="24" t="s">
        <v>157</v>
      </c>
      <c r="AU159" s="24" t="s">
        <v>83</v>
      </c>
    </row>
    <row r="160" spans="2:65" s="11" customFormat="1" ht="13.5">
      <c r="B160" s="207"/>
      <c r="C160" s="208"/>
      <c r="D160" s="204" t="s">
        <v>159</v>
      </c>
      <c r="E160" s="209" t="s">
        <v>23</v>
      </c>
      <c r="F160" s="210" t="s">
        <v>631</v>
      </c>
      <c r="G160" s="208"/>
      <c r="H160" s="211">
        <v>0.02</v>
      </c>
      <c r="I160" s="212"/>
      <c r="J160" s="208"/>
      <c r="K160" s="208"/>
      <c r="L160" s="213"/>
      <c r="M160" s="214"/>
      <c r="N160" s="215"/>
      <c r="O160" s="215"/>
      <c r="P160" s="215"/>
      <c r="Q160" s="215"/>
      <c r="R160" s="215"/>
      <c r="S160" s="215"/>
      <c r="T160" s="216"/>
      <c r="AT160" s="217" t="s">
        <v>159</v>
      </c>
      <c r="AU160" s="217" t="s">
        <v>83</v>
      </c>
      <c r="AV160" s="11" t="s">
        <v>83</v>
      </c>
      <c r="AW160" s="11" t="s">
        <v>36</v>
      </c>
      <c r="AX160" s="11" t="s">
        <v>81</v>
      </c>
      <c r="AY160" s="217" t="s">
        <v>148</v>
      </c>
    </row>
    <row r="161" spans="2:65" s="1" customFormat="1" ht="38.25" customHeight="1">
      <c r="B161" s="41"/>
      <c r="C161" s="192" t="s">
        <v>275</v>
      </c>
      <c r="D161" s="192" t="s">
        <v>150</v>
      </c>
      <c r="E161" s="193" t="s">
        <v>632</v>
      </c>
      <c r="F161" s="194" t="s">
        <v>633</v>
      </c>
      <c r="G161" s="195" t="s">
        <v>176</v>
      </c>
      <c r="H161" s="196">
        <v>0.25</v>
      </c>
      <c r="I161" s="197"/>
      <c r="J161" s="198">
        <f>ROUND(I161*H161,2)</f>
        <v>0</v>
      </c>
      <c r="K161" s="194" t="s">
        <v>154</v>
      </c>
      <c r="L161" s="61"/>
      <c r="M161" s="199" t="s">
        <v>23</v>
      </c>
      <c r="N161" s="200" t="s">
        <v>44</v>
      </c>
      <c r="O161" s="42"/>
      <c r="P161" s="201">
        <f>O161*H161</f>
        <v>0</v>
      </c>
      <c r="Q161" s="201">
        <v>2.6814</v>
      </c>
      <c r="R161" s="201">
        <f>Q161*H161</f>
        <v>0.67035</v>
      </c>
      <c r="S161" s="201">
        <v>0</v>
      </c>
      <c r="T161" s="202">
        <f>S161*H161</f>
        <v>0</v>
      </c>
      <c r="AR161" s="24" t="s">
        <v>155</v>
      </c>
      <c r="AT161" s="24" t="s">
        <v>150</v>
      </c>
      <c r="AU161" s="24" t="s">
        <v>83</v>
      </c>
      <c r="AY161" s="24" t="s">
        <v>148</v>
      </c>
      <c r="BE161" s="203">
        <f>IF(N161="základní",J161,0)</f>
        <v>0</v>
      </c>
      <c r="BF161" s="203">
        <f>IF(N161="snížená",J161,0)</f>
        <v>0</v>
      </c>
      <c r="BG161" s="203">
        <f>IF(N161="zákl. přenesená",J161,0)</f>
        <v>0</v>
      </c>
      <c r="BH161" s="203">
        <f>IF(N161="sníž. přenesená",J161,0)</f>
        <v>0</v>
      </c>
      <c r="BI161" s="203">
        <f>IF(N161="nulová",J161,0)</f>
        <v>0</v>
      </c>
      <c r="BJ161" s="24" t="s">
        <v>81</v>
      </c>
      <c r="BK161" s="203">
        <f>ROUND(I161*H161,2)</f>
        <v>0</v>
      </c>
      <c r="BL161" s="24" t="s">
        <v>155</v>
      </c>
      <c r="BM161" s="24" t="s">
        <v>634</v>
      </c>
    </row>
    <row r="162" spans="2:65" s="1" customFormat="1" ht="67.5">
      <c r="B162" s="41"/>
      <c r="C162" s="63"/>
      <c r="D162" s="204" t="s">
        <v>157</v>
      </c>
      <c r="E162" s="63"/>
      <c r="F162" s="205" t="s">
        <v>635</v>
      </c>
      <c r="G162" s="63"/>
      <c r="H162" s="63"/>
      <c r="I162" s="163"/>
      <c r="J162" s="63"/>
      <c r="K162" s="63"/>
      <c r="L162" s="61"/>
      <c r="M162" s="206"/>
      <c r="N162" s="42"/>
      <c r="O162" s="42"/>
      <c r="P162" s="42"/>
      <c r="Q162" s="42"/>
      <c r="R162" s="42"/>
      <c r="S162" s="42"/>
      <c r="T162" s="78"/>
      <c r="AT162" s="24" t="s">
        <v>157</v>
      </c>
      <c r="AU162" s="24" t="s">
        <v>83</v>
      </c>
    </row>
    <row r="163" spans="2:65" s="13" customFormat="1" ht="13.5">
      <c r="B163" s="239"/>
      <c r="C163" s="240"/>
      <c r="D163" s="204" t="s">
        <v>159</v>
      </c>
      <c r="E163" s="241" t="s">
        <v>23</v>
      </c>
      <c r="F163" s="242" t="s">
        <v>636</v>
      </c>
      <c r="G163" s="240"/>
      <c r="H163" s="241" t="s">
        <v>23</v>
      </c>
      <c r="I163" s="243"/>
      <c r="J163" s="240"/>
      <c r="K163" s="240"/>
      <c r="L163" s="244"/>
      <c r="M163" s="245"/>
      <c r="N163" s="246"/>
      <c r="O163" s="246"/>
      <c r="P163" s="246"/>
      <c r="Q163" s="246"/>
      <c r="R163" s="246"/>
      <c r="S163" s="246"/>
      <c r="T163" s="247"/>
      <c r="AT163" s="248" t="s">
        <v>159</v>
      </c>
      <c r="AU163" s="248" t="s">
        <v>83</v>
      </c>
      <c r="AV163" s="13" t="s">
        <v>81</v>
      </c>
      <c r="AW163" s="13" t="s">
        <v>36</v>
      </c>
      <c r="AX163" s="13" t="s">
        <v>73</v>
      </c>
      <c r="AY163" s="248" t="s">
        <v>148</v>
      </c>
    </row>
    <row r="164" spans="2:65" s="11" customFormat="1" ht="13.5">
      <c r="B164" s="207"/>
      <c r="C164" s="208"/>
      <c r="D164" s="204" t="s">
        <v>159</v>
      </c>
      <c r="E164" s="209" t="s">
        <v>23</v>
      </c>
      <c r="F164" s="210" t="s">
        <v>637</v>
      </c>
      <c r="G164" s="208"/>
      <c r="H164" s="211">
        <v>0.25</v>
      </c>
      <c r="I164" s="212"/>
      <c r="J164" s="208"/>
      <c r="K164" s="208"/>
      <c r="L164" s="213"/>
      <c r="M164" s="214"/>
      <c r="N164" s="215"/>
      <c r="O164" s="215"/>
      <c r="P164" s="215"/>
      <c r="Q164" s="215"/>
      <c r="R164" s="215"/>
      <c r="S164" s="215"/>
      <c r="T164" s="216"/>
      <c r="AT164" s="217" t="s">
        <v>159</v>
      </c>
      <c r="AU164" s="217" t="s">
        <v>83</v>
      </c>
      <c r="AV164" s="11" t="s">
        <v>83</v>
      </c>
      <c r="AW164" s="11" t="s">
        <v>36</v>
      </c>
      <c r="AX164" s="11" t="s">
        <v>73</v>
      </c>
      <c r="AY164" s="217" t="s">
        <v>148</v>
      </c>
    </row>
    <row r="165" spans="2:65" s="12" customFormat="1" ht="13.5">
      <c r="B165" s="218"/>
      <c r="C165" s="219"/>
      <c r="D165" s="204" t="s">
        <v>159</v>
      </c>
      <c r="E165" s="220" t="s">
        <v>23</v>
      </c>
      <c r="F165" s="221" t="s">
        <v>162</v>
      </c>
      <c r="G165" s="219"/>
      <c r="H165" s="222">
        <v>0.25</v>
      </c>
      <c r="I165" s="223"/>
      <c r="J165" s="219"/>
      <c r="K165" s="219"/>
      <c r="L165" s="224"/>
      <c r="M165" s="225"/>
      <c r="N165" s="226"/>
      <c r="O165" s="226"/>
      <c r="P165" s="226"/>
      <c r="Q165" s="226"/>
      <c r="R165" s="226"/>
      <c r="S165" s="226"/>
      <c r="T165" s="227"/>
      <c r="AT165" s="228" t="s">
        <v>159</v>
      </c>
      <c r="AU165" s="228" t="s">
        <v>83</v>
      </c>
      <c r="AV165" s="12" t="s">
        <v>155</v>
      </c>
      <c r="AW165" s="12" t="s">
        <v>36</v>
      </c>
      <c r="AX165" s="12" t="s">
        <v>81</v>
      </c>
      <c r="AY165" s="228" t="s">
        <v>148</v>
      </c>
    </row>
    <row r="166" spans="2:65" s="1" customFormat="1" ht="38.25" customHeight="1">
      <c r="B166" s="41"/>
      <c r="C166" s="192" t="s">
        <v>9</v>
      </c>
      <c r="D166" s="192" t="s">
        <v>150</v>
      </c>
      <c r="E166" s="193" t="s">
        <v>638</v>
      </c>
      <c r="F166" s="194" t="s">
        <v>639</v>
      </c>
      <c r="G166" s="195" t="s">
        <v>176</v>
      </c>
      <c r="H166" s="196">
        <v>2.25</v>
      </c>
      <c r="I166" s="197"/>
      <c r="J166" s="198">
        <f>ROUND(I166*H166,2)</f>
        <v>0</v>
      </c>
      <c r="K166" s="194" t="s">
        <v>154</v>
      </c>
      <c r="L166" s="61"/>
      <c r="M166" s="199" t="s">
        <v>23</v>
      </c>
      <c r="N166" s="200" t="s">
        <v>44</v>
      </c>
      <c r="O166" s="42"/>
      <c r="P166" s="201">
        <f>O166*H166</f>
        <v>0</v>
      </c>
      <c r="Q166" s="201">
        <v>0.72540000000000004</v>
      </c>
      <c r="R166" s="201">
        <f>Q166*H166</f>
        <v>1.6321500000000002</v>
      </c>
      <c r="S166" s="201">
        <v>0</v>
      </c>
      <c r="T166" s="202">
        <f>S166*H166</f>
        <v>0</v>
      </c>
      <c r="AR166" s="24" t="s">
        <v>155</v>
      </c>
      <c r="AT166" s="24" t="s">
        <v>150</v>
      </c>
      <c r="AU166" s="24" t="s">
        <v>83</v>
      </c>
      <c r="AY166" s="24" t="s">
        <v>148</v>
      </c>
      <c r="BE166" s="203">
        <f>IF(N166="základní",J166,0)</f>
        <v>0</v>
      </c>
      <c r="BF166" s="203">
        <f>IF(N166="snížená",J166,0)</f>
        <v>0</v>
      </c>
      <c r="BG166" s="203">
        <f>IF(N166="zákl. přenesená",J166,0)</f>
        <v>0</v>
      </c>
      <c r="BH166" s="203">
        <f>IF(N166="sníž. přenesená",J166,0)</f>
        <v>0</v>
      </c>
      <c r="BI166" s="203">
        <f>IF(N166="nulová",J166,0)</f>
        <v>0</v>
      </c>
      <c r="BJ166" s="24" t="s">
        <v>81</v>
      </c>
      <c r="BK166" s="203">
        <f>ROUND(I166*H166,2)</f>
        <v>0</v>
      </c>
      <c r="BL166" s="24" t="s">
        <v>155</v>
      </c>
      <c r="BM166" s="24" t="s">
        <v>640</v>
      </c>
    </row>
    <row r="167" spans="2:65" s="1" customFormat="1" ht="121.5">
      <c r="B167" s="41"/>
      <c r="C167" s="63"/>
      <c r="D167" s="204" t="s">
        <v>157</v>
      </c>
      <c r="E167" s="63"/>
      <c r="F167" s="205" t="s">
        <v>641</v>
      </c>
      <c r="G167" s="63"/>
      <c r="H167" s="63"/>
      <c r="I167" s="163"/>
      <c r="J167" s="63"/>
      <c r="K167" s="63"/>
      <c r="L167" s="61"/>
      <c r="M167" s="206"/>
      <c r="N167" s="42"/>
      <c r="O167" s="42"/>
      <c r="P167" s="42"/>
      <c r="Q167" s="42"/>
      <c r="R167" s="42"/>
      <c r="S167" s="42"/>
      <c r="T167" s="78"/>
      <c r="AT167" s="24" t="s">
        <v>157</v>
      </c>
      <c r="AU167" s="24" t="s">
        <v>83</v>
      </c>
    </row>
    <row r="168" spans="2:65" s="13" customFormat="1" ht="13.5">
      <c r="B168" s="239"/>
      <c r="C168" s="240"/>
      <c r="D168" s="204" t="s">
        <v>159</v>
      </c>
      <c r="E168" s="241" t="s">
        <v>23</v>
      </c>
      <c r="F168" s="242" t="s">
        <v>642</v>
      </c>
      <c r="G168" s="240"/>
      <c r="H168" s="241" t="s">
        <v>23</v>
      </c>
      <c r="I168" s="243"/>
      <c r="J168" s="240"/>
      <c r="K168" s="240"/>
      <c r="L168" s="244"/>
      <c r="M168" s="245"/>
      <c r="N168" s="246"/>
      <c r="O168" s="246"/>
      <c r="P168" s="246"/>
      <c r="Q168" s="246"/>
      <c r="R168" s="246"/>
      <c r="S168" s="246"/>
      <c r="T168" s="247"/>
      <c r="AT168" s="248" t="s">
        <v>159</v>
      </c>
      <c r="AU168" s="248" t="s">
        <v>83</v>
      </c>
      <c r="AV168" s="13" t="s">
        <v>81</v>
      </c>
      <c r="AW168" s="13" t="s">
        <v>36</v>
      </c>
      <c r="AX168" s="13" t="s">
        <v>73</v>
      </c>
      <c r="AY168" s="248" t="s">
        <v>148</v>
      </c>
    </row>
    <row r="169" spans="2:65" s="11" customFormat="1" ht="13.5">
      <c r="B169" s="207"/>
      <c r="C169" s="208"/>
      <c r="D169" s="204" t="s">
        <v>159</v>
      </c>
      <c r="E169" s="209" t="s">
        <v>23</v>
      </c>
      <c r="F169" s="210" t="s">
        <v>643</v>
      </c>
      <c r="G169" s="208"/>
      <c r="H169" s="211">
        <v>2.25</v>
      </c>
      <c r="I169" s="212"/>
      <c r="J169" s="208"/>
      <c r="K169" s="208"/>
      <c r="L169" s="213"/>
      <c r="M169" s="214"/>
      <c r="N169" s="215"/>
      <c r="O169" s="215"/>
      <c r="P169" s="215"/>
      <c r="Q169" s="215"/>
      <c r="R169" s="215"/>
      <c r="S169" s="215"/>
      <c r="T169" s="216"/>
      <c r="AT169" s="217" t="s">
        <v>159</v>
      </c>
      <c r="AU169" s="217" t="s">
        <v>83</v>
      </c>
      <c r="AV169" s="11" t="s">
        <v>83</v>
      </c>
      <c r="AW169" s="11" t="s">
        <v>36</v>
      </c>
      <c r="AX169" s="11" t="s">
        <v>73</v>
      </c>
      <c r="AY169" s="217" t="s">
        <v>148</v>
      </c>
    </row>
    <row r="170" spans="2:65" s="12" customFormat="1" ht="13.5">
      <c r="B170" s="218"/>
      <c r="C170" s="219"/>
      <c r="D170" s="204" t="s">
        <v>159</v>
      </c>
      <c r="E170" s="220" t="s">
        <v>23</v>
      </c>
      <c r="F170" s="221" t="s">
        <v>162</v>
      </c>
      <c r="G170" s="219"/>
      <c r="H170" s="222">
        <v>2.25</v>
      </c>
      <c r="I170" s="223"/>
      <c r="J170" s="219"/>
      <c r="K170" s="219"/>
      <c r="L170" s="224"/>
      <c r="M170" s="225"/>
      <c r="N170" s="226"/>
      <c r="O170" s="226"/>
      <c r="P170" s="226"/>
      <c r="Q170" s="226"/>
      <c r="R170" s="226"/>
      <c r="S170" s="226"/>
      <c r="T170" s="227"/>
      <c r="AT170" s="228" t="s">
        <v>159</v>
      </c>
      <c r="AU170" s="228" t="s">
        <v>83</v>
      </c>
      <c r="AV170" s="12" t="s">
        <v>155</v>
      </c>
      <c r="AW170" s="12" t="s">
        <v>36</v>
      </c>
      <c r="AX170" s="12" t="s">
        <v>81</v>
      </c>
      <c r="AY170" s="228" t="s">
        <v>148</v>
      </c>
    </row>
    <row r="171" spans="2:65" s="1" customFormat="1" ht="25.5" customHeight="1">
      <c r="B171" s="41"/>
      <c r="C171" s="192" t="s">
        <v>284</v>
      </c>
      <c r="D171" s="192" t="s">
        <v>150</v>
      </c>
      <c r="E171" s="193" t="s">
        <v>327</v>
      </c>
      <c r="F171" s="194" t="s">
        <v>328</v>
      </c>
      <c r="G171" s="195" t="s">
        <v>176</v>
      </c>
      <c r="H171" s="196">
        <v>0.53</v>
      </c>
      <c r="I171" s="197"/>
      <c r="J171" s="198">
        <f>ROUND(I171*H171,2)</f>
        <v>0</v>
      </c>
      <c r="K171" s="194" t="s">
        <v>23</v>
      </c>
      <c r="L171" s="61"/>
      <c r="M171" s="199" t="s">
        <v>23</v>
      </c>
      <c r="N171" s="200" t="s">
        <v>44</v>
      </c>
      <c r="O171" s="42"/>
      <c r="P171" s="201">
        <f>O171*H171</f>
        <v>0</v>
      </c>
      <c r="Q171" s="201">
        <v>0</v>
      </c>
      <c r="R171" s="201">
        <f>Q171*H171</f>
        <v>0</v>
      </c>
      <c r="S171" s="201">
        <v>0</v>
      </c>
      <c r="T171" s="202">
        <f>S171*H171</f>
        <v>0</v>
      </c>
      <c r="AR171" s="24" t="s">
        <v>155</v>
      </c>
      <c r="AT171" s="24" t="s">
        <v>150</v>
      </c>
      <c r="AU171" s="24" t="s">
        <v>83</v>
      </c>
      <c r="AY171" s="24" t="s">
        <v>148</v>
      </c>
      <c r="BE171" s="203">
        <f>IF(N171="základní",J171,0)</f>
        <v>0</v>
      </c>
      <c r="BF171" s="203">
        <f>IF(N171="snížená",J171,0)</f>
        <v>0</v>
      </c>
      <c r="BG171" s="203">
        <f>IF(N171="zákl. přenesená",J171,0)</f>
        <v>0</v>
      </c>
      <c r="BH171" s="203">
        <f>IF(N171="sníž. přenesená",J171,0)</f>
        <v>0</v>
      </c>
      <c r="BI171" s="203">
        <f>IF(N171="nulová",J171,0)</f>
        <v>0</v>
      </c>
      <c r="BJ171" s="24" t="s">
        <v>81</v>
      </c>
      <c r="BK171" s="203">
        <f>ROUND(I171*H171,2)</f>
        <v>0</v>
      </c>
      <c r="BL171" s="24" t="s">
        <v>155</v>
      </c>
      <c r="BM171" s="24" t="s">
        <v>644</v>
      </c>
    </row>
    <row r="172" spans="2:65" s="1" customFormat="1" ht="27">
      <c r="B172" s="41"/>
      <c r="C172" s="63"/>
      <c r="D172" s="204" t="s">
        <v>157</v>
      </c>
      <c r="E172" s="63"/>
      <c r="F172" s="205" t="s">
        <v>330</v>
      </c>
      <c r="G172" s="63"/>
      <c r="H172" s="63"/>
      <c r="I172" s="163"/>
      <c r="J172" s="63"/>
      <c r="K172" s="63"/>
      <c r="L172" s="61"/>
      <c r="M172" s="206"/>
      <c r="N172" s="42"/>
      <c r="O172" s="42"/>
      <c r="P172" s="42"/>
      <c r="Q172" s="42"/>
      <c r="R172" s="42"/>
      <c r="S172" s="42"/>
      <c r="T172" s="78"/>
      <c r="AT172" s="24" t="s">
        <v>157</v>
      </c>
      <c r="AU172" s="24" t="s">
        <v>83</v>
      </c>
    </row>
    <row r="173" spans="2:65" s="11" customFormat="1" ht="13.5">
      <c r="B173" s="207"/>
      <c r="C173" s="208"/>
      <c r="D173" s="204" t="s">
        <v>159</v>
      </c>
      <c r="E173" s="209" t="s">
        <v>23</v>
      </c>
      <c r="F173" s="210" t="s">
        <v>645</v>
      </c>
      <c r="G173" s="208"/>
      <c r="H173" s="211">
        <v>0.53</v>
      </c>
      <c r="I173" s="212"/>
      <c r="J173" s="208"/>
      <c r="K173" s="208"/>
      <c r="L173" s="213"/>
      <c r="M173" s="214"/>
      <c r="N173" s="215"/>
      <c r="O173" s="215"/>
      <c r="P173" s="215"/>
      <c r="Q173" s="215"/>
      <c r="R173" s="215"/>
      <c r="S173" s="215"/>
      <c r="T173" s="216"/>
      <c r="AT173" s="217" t="s">
        <v>159</v>
      </c>
      <c r="AU173" s="217" t="s">
        <v>83</v>
      </c>
      <c r="AV173" s="11" t="s">
        <v>83</v>
      </c>
      <c r="AW173" s="11" t="s">
        <v>36</v>
      </c>
      <c r="AX173" s="11" t="s">
        <v>73</v>
      </c>
      <c r="AY173" s="217" t="s">
        <v>148</v>
      </c>
    </row>
    <row r="174" spans="2:65" s="12" customFormat="1" ht="13.5">
      <c r="B174" s="218"/>
      <c r="C174" s="219"/>
      <c r="D174" s="204" t="s">
        <v>159</v>
      </c>
      <c r="E174" s="220" t="s">
        <v>23</v>
      </c>
      <c r="F174" s="221" t="s">
        <v>162</v>
      </c>
      <c r="G174" s="219"/>
      <c r="H174" s="222">
        <v>0.53</v>
      </c>
      <c r="I174" s="223"/>
      <c r="J174" s="219"/>
      <c r="K174" s="219"/>
      <c r="L174" s="224"/>
      <c r="M174" s="225"/>
      <c r="N174" s="226"/>
      <c r="O174" s="226"/>
      <c r="P174" s="226"/>
      <c r="Q174" s="226"/>
      <c r="R174" s="226"/>
      <c r="S174" s="226"/>
      <c r="T174" s="227"/>
      <c r="AT174" s="228" t="s">
        <v>159</v>
      </c>
      <c r="AU174" s="228" t="s">
        <v>83</v>
      </c>
      <c r="AV174" s="12" t="s">
        <v>155</v>
      </c>
      <c r="AW174" s="12" t="s">
        <v>36</v>
      </c>
      <c r="AX174" s="12" t="s">
        <v>81</v>
      </c>
      <c r="AY174" s="228" t="s">
        <v>148</v>
      </c>
    </row>
    <row r="175" spans="2:65" s="1" customFormat="1" ht="16.5" customHeight="1">
      <c r="B175" s="41"/>
      <c r="C175" s="192" t="s">
        <v>290</v>
      </c>
      <c r="D175" s="192" t="s">
        <v>150</v>
      </c>
      <c r="E175" s="193" t="s">
        <v>334</v>
      </c>
      <c r="F175" s="194" t="s">
        <v>335</v>
      </c>
      <c r="G175" s="195" t="s">
        <v>153</v>
      </c>
      <c r="H175" s="196">
        <v>1.71</v>
      </c>
      <c r="I175" s="197"/>
      <c r="J175" s="198">
        <f>ROUND(I175*H175,2)</f>
        <v>0</v>
      </c>
      <c r="K175" s="194" t="s">
        <v>154</v>
      </c>
      <c r="L175" s="61"/>
      <c r="M175" s="199" t="s">
        <v>23</v>
      </c>
      <c r="N175" s="200" t="s">
        <v>44</v>
      </c>
      <c r="O175" s="42"/>
      <c r="P175" s="201">
        <f>O175*H175</f>
        <v>0</v>
      </c>
      <c r="Q175" s="201">
        <v>2.5100000000000001E-3</v>
      </c>
      <c r="R175" s="201">
        <f>Q175*H175</f>
        <v>4.2921000000000001E-3</v>
      </c>
      <c r="S175" s="201">
        <v>0</v>
      </c>
      <c r="T175" s="202">
        <f>S175*H175</f>
        <v>0</v>
      </c>
      <c r="AR175" s="24" t="s">
        <v>155</v>
      </c>
      <c r="AT175" s="24" t="s">
        <v>150</v>
      </c>
      <c r="AU175" s="24" t="s">
        <v>83</v>
      </c>
      <c r="AY175" s="24" t="s">
        <v>148</v>
      </c>
      <c r="BE175" s="203">
        <f>IF(N175="základní",J175,0)</f>
        <v>0</v>
      </c>
      <c r="BF175" s="203">
        <f>IF(N175="snížená",J175,0)</f>
        <v>0</v>
      </c>
      <c r="BG175" s="203">
        <f>IF(N175="zákl. přenesená",J175,0)</f>
        <v>0</v>
      </c>
      <c r="BH175" s="203">
        <f>IF(N175="sníž. přenesená",J175,0)</f>
        <v>0</v>
      </c>
      <c r="BI175" s="203">
        <f>IF(N175="nulová",J175,0)</f>
        <v>0</v>
      </c>
      <c r="BJ175" s="24" t="s">
        <v>81</v>
      </c>
      <c r="BK175" s="203">
        <f>ROUND(I175*H175,2)</f>
        <v>0</v>
      </c>
      <c r="BL175" s="24" t="s">
        <v>155</v>
      </c>
      <c r="BM175" s="24" t="s">
        <v>646</v>
      </c>
    </row>
    <row r="176" spans="2:65" s="1" customFormat="1" ht="40.5">
      <c r="B176" s="41"/>
      <c r="C176" s="63"/>
      <c r="D176" s="204" t="s">
        <v>157</v>
      </c>
      <c r="E176" s="63"/>
      <c r="F176" s="205" t="s">
        <v>337</v>
      </c>
      <c r="G176" s="63"/>
      <c r="H176" s="63"/>
      <c r="I176" s="163"/>
      <c r="J176" s="63"/>
      <c r="K176" s="63"/>
      <c r="L176" s="61"/>
      <c r="M176" s="206"/>
      <c r="N176" s="42"/>
      <c r="O176" s="42"/>
      <c r="P176" s="42"/>
      <c r="Q176" s="42"/>
      <c r="R176" s="42"/>
      <c r="S176" s="42"/>
      <c r="T176" s="78"/>
      <c r="AT176" s="24" t="s">
        <v>157</v>
      </c>
      <c r="AU176" s="24" t="s">
        <v>83</v>
      </c>
    </row>
    <row r="177" spans="2:65" s="11" customFormat="1" ht="13.5">
      <c r="B177" s="207"/>
      <c r="C177" s="208"/>
      <c r="D177" s="204" t="s">
        <v>159</v>
      </c>
      <c r="E177" s="209" t="s">
        <v>23</v>
      </c>
      <c r="F177" s="210" t="s">
        <v>647</v>
      </c>
      <c r="G177" s="208"/>
      <c r="H177" s="211">
        <v>1.71</v>
      </c>
      <c r="I177" s="212"/>
      <c r="J177" s="208"/>
      <c r="K177" s="208"/>
      <c r="L177" s="213"/>
      <c r="M177" s="214"/>
      <c r="N177" s="215"/>
      <c r="O177" s="215"/>
      <c r="P177" s="215"/>
      <c r="Q177" s="215"/>
      <c r="R177" s="215"/>
      <c r="S177" s="215"/>
      <c r="T177" s="216"/>
      <c r="AT177" s="217" t="s">
        <v>159</v>
      </c>
      <c r="AU177" s="217" t="s">
        <v>83</v>
      </c>
      <c r="AV177" s="11" t="s">
        <v>83</v>
      </c>
      <c r="AW177" s="11" t="s">
        <v>36</v>
      </c>
      <c r="AX177" s="11" t="s">
        <v>73</v>
      </c>
      <c r="AY177" s="217" t="s">
        <v>148</v>
      </c>
    </row>
    <row r="178" spans="2:65" s="12" customFormat="1" ht="13.5">
      <c r="B178" s="218"/>
      <c r="C178" s="219"/>
      <c r="D178" s="204" t="s">
        <v>159</v>
      </c>
      <c r="E178" s="220" t="s">
        <v>23</v>
      </c>
      <c r="F178" s="221" t="s">
        <v>162</v>
      </c>
      <c r="G178" s="219"/>
      <c r="H178" s="222">
        <v>1.71</v>
      </c>
      <c r="I178" s="223"/>
      <c r="J178" s="219"/>
      <c r="K178" s="219"/>
      <c r="L178" s="224"/>
      <c r="M178" s="225"/>
      <c r="N178" s="226"/>
      <c r="O178" s="226"/>
      <c r="P178" s="226"/>
      <c r="Q178" s="226"/>
      <c r="R178" s="226"/>
      <c r="S178" s="226"/>
      <c r="T178" s="227"/>
      <c r="AT178" s="228" t="s">
        <v>159</v>
      </c>
      <c r="AU178" s="228" t="s">
        <v>83</v>
      </c>
      <c r="AV178" s="12" t="s">
        <v>155</v>
      </c>
      <c r="AW178" s="12" t="s">
        <v>36</v>
      </c>
      <c r="AX178" s="12" t="s">
        <v>81</v>
      </c>
      <c r="AY178" s="228" t="s">
        <v>148</v>
      </c>
    </row>
    <row r="179" spans="2:65" s="1" customFormat="1" ht="25.5" customHeight="1">
      <c r="B179" s="41"/>
      <c r="C179" s="192" t="s">
        <v>297</v>
      </c>
      <c r="D179" s="192" t="s">
        <v>150</v>
      </c>
      <c r="E179" s="193" t="s">
        <v>341</v>
      </c>
      <c r="F179" s="194" t="s">
        <v>342</v>
      </c>
      <c r="G179" s="195" t="s">
        <v>153</v>
      </c>
      <c r="H179" s="196">
        <v>1.71</v>
      </c>
      <c r="I179" s="197"/>
      <c r="J179" s="198">
        <f>ROUND(I179*H179,2)</f>
        <v>0</v>
      </c>
      <c r="K179" s="194" t="s">
        <v>154</v>
      </c>
      <c r="L179" s="61"/>
      <c r="M179" s="199" t="s">
        <v>23</v>
      </c>
      <c r="N179" s="200" t="s">
        <v>44</v>
      </c>
      <c r="O179" s="42"/>
      <c r="P179" s="201">
        <f>O179*H179</f>
        <v>0</v>
      </c>
      <c r="Q179" s="201">
        <v>0</v>
      </c>
      <c r="R179" s="201">
        <f>Q179*H179</f>
        <v>0</v>
      </c>
      <c r="S179" s="201">
        <v>0</v>
      </c>
      <c r="T179" s="202">
        <f>S179*H179</f>
        <v>0</v>
      </c>
      <c r="AR179" s="24" t="s">
        <v>155</v>
      </c>
      <c r="AT179" s="24" t="s">
        <v>150</v>
      </c>
      <c r="AU179" s="24" t="s">
        <v>83</v>
      </c>
      <c r="AY179" s="24" t="s">
        <v>148</v>
      </c>
      <c r="BE179" s="203">
        <f>IF(N179="základní",J179,0)</f>
        <v>0</v>
      </c>
      <c r="BF179" s="203">
        <f>IF(N179="snížená",J179,0)</f>
        <v>0</v>
      </c>
      <c r="BG179" s="203">
        <f>IF(N179="zákl. přenesená",J179,0)</f>
        <v>0</v>
      </c>
      <c r="BH179" s="203">
        <f>IF(N179="sníž. přenesená",J179,0)</f>
        <v>0</v>
      </c>
      <c r="BI179" s="203">
        <f>IF(N179="nulová",J179,0)</f>
        <v>0</v>
      </c>
      <c r="BJ179" s="24" t="s">
        <v>81</v>
      </c>
      <c r="BK179" s="203">
        <f>ROUND(I179*H179,2)</f>
        <v>0</v>
      </c>
      <c r="BL179" s="24" t="s">
        <v>155</v>
      </c>
      <c r="BM179" s="24" t="s">
        <v>648</v>
      </c>
    </row>
    <row r="180" spans="2:65" s="1" customFormat="1" ht="40.5">
      <c r="B180" s="41"/>
      <c r="C180" s="63"/>
      <c r="D180" s="204" t="s">
        <v>157</v>
      </c>
      <c r="E180" s="63"/>
      <c r="F180" s="205" t="s">
        <v>337</v>
      </c>
      <c r="G180" s="63"/>
      <c r="H180" s="63"/>
      <c r="I180" s="163"/>
      <c r="J180" s="63"/>
      <c r="K180" s="63"/>
      <c r="L180" s="61"/>
      <c r="M180" s="206"/>
      <c r="N180" s="42"/>
      <c r="O180" s="42"/>
      <c r="P180" s="42"/>
      <c r="Q180" s="42"/>
      <c r="R180" s="42"/>
      <c r="S180" s="42"/>
      <c r="T180" s="78"/>
      <c r="AT180" s="24" t="s">
        <v>157</v>
      </c>
      <c r="AU180" s="24" t="s">
        <v>83</v>
      </c>
    </row>
    <row r="181" spans="2:65" s="1" customFormat="1" ht="16.5" customHeight="1">
      <c r="B181" s="41"/>
      <c r="C181" s="192" t="s">
        <v>303</v>
      </c>
      <c r="D181" s="192" t="s">
        <v>150</v>
      </c>
      <c r="E181" s="193" t="s">
        <v>356</v>
      </c>
      <c r="F181" s="194" t="s">
        <v>357</v>
      </c>
      <c r="G181" s="195" t="s">
        <v>202</v>
      </c>
      <c r="H181" s="196">
        <v>1.7999999999999999E-2</v>
      </c>
      <c r="I181" s="197"/>
      <c r="J181" s="198">
        <f>ROUND(I181*H181,2)</f>
        <v>0</v>
      </c>
      <c r="K181" s="194" t="s">
        <v>154</v>
      </c>
      <c r="L181" s="61"/>
      <c r="M181" s="199" t="s">
        <v>23</v>
      </c>
      <c r="N181" s="200" t="s">
        <v>44</v>
      </c>
      <c r="O181" s="42"/>
      <c r="P181" s="201">
        <f>O181*H181</f>
        <v>0</v>
      </c>
      <c r="Q181" s="201">
        <v>1.07636</v>
      </c>
      <c r="R181" s="201">
        <f>Q181*H181</f>
        <v>1.9374479999999999E-2</v>
      </c>
      <c r="S181" s="201">
        <v>0</v>
      </c>
      <c r="T181" s="202">
        <f>S181*H181</f>
        <v>0</v>
      </c>
      <c r="AR181" s="24" t="s">
        <v>155</v>
      </c>
      <c r="AT181" s="24" t="s">
        <v>150</v>
      </c>
      <c r="AU181" s="24" t="s">
        <v>83</v>
      </c>
      <c r="AY181" s="24" t="s">
        <v>148</v>
      </c>
      <c r="BE181" s="203">
        <f>IF(N181="základní",J181,0)</f>
        <v>0</v>
      </c>
      <c r="BF181" s="203">
        <f>IF(N181="snížená",J181,0)</f>
        <v>0</v>
      </c>
      <c r="BG181" s="203">
        <f>IF(N181="zákl. přenesená",J181,0)</f>
        <v>0</v>
      </c>
      <c r="BH181" s="203">
        <f>IF(N181="sníž. přenesená",J181,0)</f>
        <v>0</v>
      </c>
      <c r="BI181" s="203">
        <f>IF(N181="nulová",J181,0)</f>
        <v>0</v>
      </c>
      <c r="BJ181" s="24" t="s">
        <v>81</v>
      </c>
      <c r="BK181" s="203">
        <f>ROUND(I181*H181,2)</f>
        <v>0</v>
      </c>
      <c r="BL181" s="24" t="s">
        <v>155</v>
      </c>
      <c r="BM181" s="24" t="s">
        <v>649</v>
      </c>
    </row>
    <row r="182" spans="2:65" s="1" customFormat="1" ht="27">
      <c r="B182" s="41"/>
      <c r="C182" s="63"/>
      <c r="D182" s="204" t="s">
        <v>157</v>
      </c>
      <c r="E182" s="63"/>
      <c r="F182" s="205" t="s">
        <v>347</v>
      </c>
      <c r="G182" s="63"/>
      <c r="H182" s="63"/>
      <c r="I182" s="163"/>
      <c r="J182" s="63"/>
      <c r="K182" s="63"/>
      <c r="L182" s="61"/>
      <c r="M182" s="206"/>
      <c r="N182" s="42"/>
      <c r="O182" s="42"/>
      <c r="P182" s="42"/>
      <c r="Q182" s="42"/>
      <c r="R182" s="42"/>
      <c r="S182" s="42"/>
      <c r="T182" s="78"/>
      <c r="AT182" s="24" t="s">
        <v>157</v>
      </c>
      <c r="AU182" s="24" t="s">
        <v>83</v>
      </c>
    </row>
    <row r="183" spans="2:65" s="13" customFormat="1" ht="13.5">
      <c r="B183" s="239"/>
      <c r="C183" s="240"/>
      <c r="D183" s="204" t="s">
        <v>159</v>
      </c>
      <c r="E183" s="241" t="s">
        <v>23</v>
      </c>
      <c r="F183" s="242" t="s">
        <v>650</v>
      </c>
      <c r="G183" s="240"/>
      <c r="H183" s="241" t="s">
        <v>23</v>
      </c>
      <c r="I183" s="243"/>
      <c r="J183" s="240"/>
      <c r="K183" s="240"/>
      <c r="L183" s="244"/>
      <c r="M183" s="245"/>
      <c r="N183" s="246"/>
      <c r="O183" s="246"/>
      <c r="P183" s="246"/>
      <c r="Q183" s="246"/>
      <c r="R183" s="246"/>
      <c r="S183" s="246"/>
      <c r="T183" s="247"/>
      <c r="AT183" s="248" t="s">
        <v>159</v>
      </c>
      <c r="AU183" s="248" t="s">
        <v>83</v>
      </c>
      <c r="AV183" s="13" t="s">
        <v>81</v>
      </c>
      <c r="AW183" s="13" t="s">
        <v>36</v>
      </c>
      <c r="AX183" s="13" t="s">
        <v>73</v>
      </c>
      <c r="AY183" s="248" t="s">
        <v>148</v>
      </c>
    </row>
    <row r="184" spans="2:65" s="13" customFormat="1" ht="13.5">
      <c r="B184" s="239"/>
      <c r="C184" s="240"/>
      <c r="D184" s="204" t="s">
        <v>159</v>
      </c>
      <c r="E184" s="241" t="s">
        <v>23</v>
      </c>
      <c r="F184" s="242" t="s">
        <v>651</v>
      </c>
      <c r="G184" s="240"/>
      <c r="H184" s="241" t="s">
        <v>23</v>
      </c>
      <c r="I184" s="243"/>
      <c r="J184" s="240"/>
      <c r="K184" s="240"/>
      <c r="L184" s="244"/>
      <c r="M184" s="245"/>
      <c r="N184" s="246"/>
      <c r="O184" s="246"/>
      <c r="P184" s="246"/>
      <c r="Q184" s="246"/>
      <c r="R184" s="246"/>
      <c r="S184" s="246"/>
      <c r="T184" s="247"/>
      <c r="AT184" s="248" t="s">
        <v>159</v>
      </c>
      <c r="AU184" s="248" t="s">
        <v>83</v>
      </c>
      <c r="AV184" s="13" t="s">
        <v>81</v>
      </c>
      <c r="AW184" s="13" t="s">
        <v>36</v>
      </c>
      <c r="AX184" s="13" t="s">
        <v>73</v>
      </c>
      <c r="AY184" s="248" t="s">
        <v>148</v>
      </c>
    </row>
    <row r="185" spans="2:65" s="11" customFormat="1" ht="13.5">
      <c r="B185" s="207"/>
      <c r="C185" s="208"/>
      <c r="D185" s="204" t="s">
        <v>159</v>
      </c>
      <c r="E185" s="209" t="s">
        <v>23</v>
      </c>
      <c r="F185" s="210" t="s">
        <v>652</v>
      </c>
      <c r="G185" s="208"/>
      <c r="H185" s="211">
        <v>1.7999999999999999E-2</v>
      </c>
      <c r="I185" s="212"/>
      <c r="J185" s="208"/>
      <c r="K185" s="208"/>
      <c r="L185" s="213"/>
      <c r="M185" s="214"/>
      <c r="N185" s="215"/>
      <c r="O185" s="215"/>
      <c r="P185" s="215"/>
      <c r="Q185" s="215"/>
      <c r="R185" s="215"/>
      <c r="S185" s="215"/>
      <c r="T185" s="216"/>
      <c r="AT185" s="217" t="s">
        <v>159</v>
      </c>
      <c r="AU185" s="217" t="s">
        <v>83</v>
      </c>
      <c r="AV185" s="11" t="s">
        <v>83</v>
      </c>
      <c r="AW185" s="11" t="s">
        <v>36</v>
      </c>
      <c r="AX185" s="11" t="s">
        <v>73</v>
      </c>
      <c r="AY185" s="217" t="s">
        <v>148</v>
      </c>
    </row>
    <row r="186" spans="2:65" s="12" customFormat="1" ht="13.5">
      <c r="B186" s="218"/>
      <c r="C186" s="219"/>
      <c r="D186" s="204" t="s">
        <v>159</v>
      </c>
      <c r="E186" s="220" t="s">
        <v>23</v>
      </c>
      <c r="F186" s="221" t="s">
        <v>162</v>
      </c>
      <c r="G186" s="219"/>
      <c r="H186" s="222">
        <v>1.7999999999999999E-2</v>
      </c>
      <c r="I186" s="223"/>
      <c r="J186" s="219"/>
      <c r="K186" s="219"/>
      <c r="L186" s="224"/>
      <c r="M186" s="225"/>
      <c r="N186" s="226"/>
      <c r="O186" s="226"/>
      <c r="P186" s="226"/>
      <c r="Q186" s="226"/>
      <c r="R186" s="226"/>
      <c r="S186" s="226"/>
      <c r="T186" s="227"/>
      <c r="AT186" s="228" t="s">
        <v>159</v>
      </c>
      <c r="AU186" s="228" t="s">
        <v>83</v>
      </c>
      <c r="AV186" s="12" t="s">
        <v>155</v>
      </c>
      <c r="AW186" s="12" t="s">
        <v>36</v>
      </c>
      <c r="AX186" s="12" t="s">
        <v>81</v>
      </c>
      <c r="AY186" s="228" t="s">
        <v>148</v>
      </c>
    </row>
    <row r="187" spans="2:65" s="1" customFormat="1" ht="38.25" customHeight="1">
      <c r="B187" s="41"/>
      <c r="C187" s="192" t="s">
        <v>309</v>
      </c>
      <c r="D187" s="192" t="s">
        <v>150</v>
      </c>
      <c r="E187" s="193" t="s">
        <v>653</v>
      </c>
      <c r="F187" s="194" t="s">
        <v>654</v>
      </c>
      <c r="G187" s="195" t="s">
        <v>365</v>
      </c>
      <c r="H187" s="196">
        <v>2</v>
      </c>
      <c r="I187" s="197"/>
      <c r="J187" s="198">
        <f>ROUND(I187*H187,2)</f>
        <v>0</v>
      </c>
      <c r="K187" s="194" t="s">
        <v>154</v>
      </c>
      <c r="L187" s="61"/>
      <c r="M187" s="199" t="s">
        <v>23</v>
      </c>
      <c r="N187" s="200" t="s">
        <v>44</v>
      </c>
      <c r="O187" s="42"/>
      <c r="P187" s="201">
        <f>O187*H187</f>
        <v>0</v>
      </c>
      <c r="Q187" s="201">
        <v>4.6800000000000001E-3</v>
      </c>
      <c r="R187" s="201">
        <f>Q187*H187</f>
        <v>9.3600000000000003E-3</v>
      </c>
      <c r="S187" s="201">
        <v>0</v>
      </c>
      <c r="T187" s="202">
        <f>S187*H187</f>
        <v>0</v>
      </c>
      <c r="AR187" s="24" t="s">
        <v>155</v>
      </c>
      <c r="AT187" s="24" t="s">
        <v>150</v>
      </c>
      <c r="AU187" s="24" t="s">
        <v>83</v>
      </c>
      <c r="AY187" s="24" t="s">
        <v>148</v>
      </c>
      <c r="BE187" s="203">
        <f>IF(N187="základní",J187,0)</f>
        <v>0</v>
      </c>
      <c r="BF187" s="203">
        <f>IF(N187="snížená",J187,0)</f>
        <v>0</v>
      </c>
      <c r="BG187" s="203">
        <f>IF(N187="zákl. přenesená",J187,0)</f>
        <v>0</v>
      </c>
      <c r="BH187" s="203">
        <f>IF(N187="sníž. přenesená",J187,0)</f>
        <v>0</v>
      </c>
      <c r="BI187" s="203">
        <f>IF(N187="nulová",J187,0)</f>
        <v>0</v>
      </c>
      <c r="BJ187" s="24" t="s">
        <v>81</v>
      </c>
      <c r="BK187" s="203">
        <f>ROUND(I187*H187,2)</f>
        <v>0</v>
      </c>
      <c r="BL187" s="24" t="s">
        <v>155</v>
      </c>
      <c r="BM187" s="24" t="s">
        <v>655</v>
      </c>
    </row>
    <row r="188" spans="2:65" s="1" customFormat="1" ht="67.5">
      <c r="B188" s="41"/>
      <c r="C188" s="63"/>
      <c r="D188" s="204" t="s">
        <v>157</v>
      </c>
      <c r="E188" s="63"/>
      <c r="F188" s="205" t="s">
        <v>367</v>
      </c>
      <c r="G188" s="63"/>
      <c r="H188" s="63"/>
      <c r="I188" s="163"/>
      <c r="J188" s="63"/>
      <c r="K188" s="63"/>
      <c r="L188" s="61"/>
      <c r="M188" s="206"/>
      <c r="N188" s="42"/>
      <c r="O188" s="42"/>
      <c r="P188" s="42"/>
      <c r="Q188" s="42"/>
      <c r="R188" s="42"/>
      <c r="S188" s="42"/>
      <c r="T188" s="78"/>
      <c r="AT188" s="24" t="s">
        <v>157</v>
      </c>
      <c r="AU188" s="24" t="s">
        <v>83</v>
      </c>
    </row>
    <row r="189" spans="2:65" s="1" customFormat="1" ht="16.5" customHeight="1">
      <c r="B189" s="41"/>
      <c r="C189" s="229" t="s">
        <v>315</v>
      </c>
      <c r="D189" s="229" t="s">
        <v>199</v>
      </c>
      <c r="E189" s="230" t="s">
        <v>656</v>
      </c>
      <c r="F189" s="231" t="s">
        <v>657</v>
      </c>
      <c r="G189" s="232" t="s">
        <v>194</v>
      </c>
      <c r="H189" s="233">
        <v>2.7</v>
      </c>
      <c r="I189" s="234"/>
      <c r="J189" s="235">
        <f>ROUND(I189*H189,2)</f>
        <v>0</v>
      </c>
      <c r="K189" s="231" t="s">
        <v>154</v>
      </c>
      <c r="L189" s="236"/>
      <c r="M189" s="237" t="s">
        <v>23</v>
      </c>
      <c r="N189" s="238" t="s">
        <v>44</v>
      </c>
      <c r="O189" s="42"/>
      <c r="P189" s="201">
        <f>O189*H189</f>
        <v>0</v>
      </c>
      <c r="Q189" s="201">
        <v>9.6699999999999998E-3</v>
      </c>
      <c r="R189" s="201">
        <f>Q189*H189</f>
        <v>2.6109E-2</v>
      </c>
      <c r="S189" s="201">
        <v>0</v>
      </c>
      <c r="T189" s="202">
        <f>S189*H189</f>
        <v>0</v>
      </c>
      <c r="AR189" s="24" t="s">
        <v>198</v>
      </c>
      <c r="AT189" s="24" t="s">
        <v>199</v>
      </c>
      <c r="AU189" s="24" t="s">
        <v>83</v>
      </c>
      <c r="AY189" s="24" t="s">
        <v>148</v>
      </c>
      <c r="BE189" s="203">
        <f>IF(N189="základní",J189,0)</f>
        <v>0</v>
      </c>
      <c r="BF189" s="203">
        <f>IF(N189="snížená",J189,0)</f>
        <v>0</v>
      </c>
      <c r="BG189" s="203">
        <f>IF(N189="zákl. přenesená",J189,0)</f>
        <v>0</v>
      </c>
      <c r="BH189" s="203">
        <f>IF(N189="sníž. přenesená",J189,0)</f>
        <v>0</v>
      </c>
      <c r="BI189" s="203">
        <f>IF(N189="nulová",J189,0)</f>
        <v>0</v>
      </c>
      <c r="BJ189" s="24" t="s">
        <v>81</v>
      </c>
      <c r="BK189" s="203">
        <f>ROUND(I189*H189,2)</f>
        <v>0</v>
      </c>
      <c r="BL189" s="24" t="s">
        <v>155</v>
      </c>
      <c r="BM189" s="24" t="s">
        <v>658</v>
      </c>
    </row>
    <row r="190" spans="2:65" s="11" customFormat="1" ht="13.5">
      <c r="B190" s="207"/>
      <c r="C190" s="208"/>
      <c r="D190" s="204" t="s">
        <v>159</v>
      </c>
      <c r="E190" s="209" t="s">
        <v>23</v>
      </c>
      <c r="F190" s="210" t="s">
        <v>659</v>
      </c>
      <c r="G190" s="208"/>
      <c r="H190" s="211">
        <v>2.7</v>
      </c>
      <c r="I190" s="212"/>
      <c r="J190" s="208"/>
      <c r="K190" s="208"/>
      <c r="L190" s="213"/>
      <c r="M190" s="214"/>
      <c r="N190" s="215"/>
      <c r="O190" s="215"/>
      <c r="P190" s="215"/>
      <c r="Q190" s="215"/>
      <c r="R190" s="215"/>
      <c r="S190" s="215"/>
      <c r="T190" s="216"/>
      <c r="AT190" s="217" t="s">
        <v>159</v>
      </c>
      <c r="AU190" s="217" t="s">
        <v>83</v>
      </c>
      <c r="AV190" s="11" t="s">
        <v>83</v>
      </c>
      <c r="AW190" s="11" t="s">
        <v>36</v>
      </c>
      <c r="AX190" s="11" t="s">
        <v>81</v>
      </c>
      <c r="AY190" s="217" t="s">
        <v>148</v>
      </c>
    </row>
    <row r="191" spans="2:65" s="10" customFormat="1" ht="29.85" customHeight="1">
      <c r="B191" s="176"/>
      <c r="C191" s="177"/>
      <c r="D191" s="178" t="s">
        <v>72</v>
      </c>
      <c r="E191" s="190" t="s">
        <v>185</v>
      </c>
      <c r="F191" s="190" t="s">
        <v>660</v>
      </c>
      <c r="G191" s="177"/>
      <c r="H191" s="177"/>
      <c r="I191" s="180"/>
      <c r="J191" s="191">
        <f>BK191</f>
        <v>0</v>
      </c>
      <c r="K191" s="177"/>
      <c r="L191" s="182"/>
      <c r="M191" s="183"/>
      <c r="N191" s="184"/>
      <c r="O191" s="184"/>
      <c r="P191" s="185">
        <f>SUM(P192:P194)</f>
        <v>0</v>
      </c>
      <c r="Q191" s="184"/>
      <c r="R191" s="185">
        <f>SUM(R192:R194)</f>
        <v>0.17100000000000001</v>
      </c>
      <c r="S191" s="184"/>
      <c r="T191" s="186">
        <f>SUM(T192:T194)</f>
        <v>0</v>
      </c>
      <c r="AR191" s="187" t="s">
        <v>81</v>
      </c>
      <c r="AT191" s="188" t="s">
        <v>72</v>
      </c>
      <c r="AU191" s="188" t="s">
        <v>81</v>
      </c>
      <c r="AY191" s="187" t="s">
        <v>148</v>
      </c>
      <c r="BK191" s="189">
        <f>SUM(BK192:BK194)</f>
        <v>0</v>
      </c>
    </row>
    <row r="192" spans="2:65" s="1" customFormat="1" ht="25.5" customHeight="1">
      <c r="B192" s="41"/>
      <c r="C192" s="192" t="s">
        <v>319</v>
      </c>
      <c r="D192" s="192" t="s">
        <v>150</v>
      </c>
      <c r="E192" s="193" t="s">
        <v>661</v>
      </c>
      <c r="F192" s="194" t="s">
        <v>662</v>
      </c>
      <c r="G192" s="195" t="s">
        <v>153</v>
      </c>
      <c r="H192" s="196">
        <v>10</v>
      </c>
      <c r="I192" s="197"/>
      <c r="J192" s="198">
        <f>ROUND(I192*H192,2)</f>
        <v>0</v>
      </c>
      <c r="K192" s="194" t="s">
        <v>154</v>
      </c>
      <c r="L192" s="61"/>
      <c r="M192" s="199" t="s">
        <v>23</v>
      </c>
      <c r="N192" s="200" t="s">
        <v>44</v>
      </c>
      <c r="O192" s="42"/>
      <c r="P192" s="201">
        <f>O192*H192</f>
        <v>0</v>
      </c>
      <c r="Q192" s="201">
        <v>1.7100000000000001E-2</v>
      </c>
      <c r="R192" s="201">
        <f>Q192*H192</f>
        <v>0.17100000000000001</v>
      </c>
      <c r="S192" s="201">
        <v>0</v>
      </c>
      <c r="T192" s="202">
        <f>S192*H192</f>
        <v>0</v>
      </c>
      <c r="AR192" s="24" t="s">
        <v>155</v>
      </c>
      <c r="AT192" s="24" t="s">
        <v>150</v>
      </c>
      <c r="AU192" s="24" t="s">
        <v>83</v>
      </c>
      <c r="AY192" s="24" t="s">
        <v>148</v>
      </c>
      <c r="BE192" s="203">
        <f>IF(N192="základní",J192,0)</f>
        <v>0</v>
      </c>
      <c r="BF192" s="203">
        <f>IF(N192="snížená",J192,0)</f>
        <v>0</v>
      </c>
      <c r="BG192" s="203">
        <f>IF(N192="zákl. přenesená",J192,0)</f>
        <v>0</v>
      </c>
      <c r="BH192" s="203">
        <f>IF(N192="sníž. přenesená",J192,0)</f>
        <v>0</v>
      </c>
      <c r="BI192" s="203">
        <f>IF(N192="nulová",J192,0)</f>
        <v>0</v>
      </c>
      <c r="BJ192" s="24" t="s">
        <v>81</v>
      </c>
      <c r="BK192" s="203">
        <f>ROUND(I192*H192,2)</f>
        <v>0</v>
      </c>
      <c r="BL192" s="24" t="s">
        <v>155</v>
      </c>
      <c r="BM192" s="24" t="s">
        <v>663</v>
      </c>
    </row>
    <row r="193" spans="2:65" s="1" customFormat="1" ht="54">
      <c r="B193" s="41"/>
      <c r="C193" s="63"/>
      <c r="D193" s="204" t="s">
        <v>157</v>
      </c>
      <c r="E193" s="63"/>
      <c r="F193" s="205" t="s">
        <v>664</v>
      </c>
      <c r="G193" s="63"/>
      <c r="H193" s="63"/>
      <c r="I193" s="163"/>
      <c r="J193" s="63"/>
      <c r="K193" s="63"/>
      <c r="L193" s="61"/>
      <c r="M193" s="206"/>
      <c r="N193" s="42"/>
      <c r="O193" s="42"/>
      <c r="P193" s="42"/>
      <c r="Q193" s="42"/>
      <c r="R193" s="42"/>
      <c r="S193" s="42"/>
      <c r="T193" s="78"/>
      <c r="AT193" s="24" t="s">
        <v>157</v>
      </c>
      <c r="AU193" s="24" t="s">
        <v>83</v>
      </c>
    </row>
    <row r="194" spans="2:65" s="11" customFormat="1" ht="13.5">
      <c r="B194" s="207"/>
      <c r="C194" s="208"/>
      <c r="D194" s="204" t="s">
        <v>159</v>
      </c>
      <c r="E194" s="209" t="s">
        <v>23</v>
      </c>
      <c r="F194" s="210" t="s">
        <v>665</v>
      </c>
      <c r="G194" s="208"/>
      <c r="H194" s="211">
        <v>10</v>
      </c>
      <c r="I194" s="212"/>
      <c r="J194" s="208"/>
      <c r="K194" s="208"/>
      <c r="L194" s="213"/>
      <c r="M194" s="214"/>
      <c r="N194" s="215"/>
      <c r="O194" s="215"/>
      <c r="P194" s="215"/>
      <c r="Q194" s="215"/>
      <c r="R194" s="215"/>
      <c r="S194" s="215"/>
      <c r="T194" s="216"/>
      <c r="AT194" s="217" t="s">
        <v>159</v>
      </c>
      <c r="AU194" s="217" t="s">
        <v>83</v>
      </c>
      <c r="AV194" s="11" t="s">
        <v>83</v>
      </c>
      <c r="AW194" s="11" t="s">
        <v>36</v>
      </c>
      <c r="AX194" s="11" t="s">
        <v>81</v>
      </c>
      <c r="AY194" s="217" t="s">
        <v>148</v>
      </c>
    </row>
    <row r="195" spans="2:65" s="10" customFormat="1" ht="29.85" customHeight="1">
      <c r="B195" s="176"/>
      <c r="C195" s="177"/>
      <c r="D195" s="178" t="s">
        <v>72</v>
      </c>
      <c r="E195" s="190" t="s">
        <v>207</v>
      </c>
      <c r="F195" s="190" t="s">
        <v>400</v>
      </c>
      <c r="G195" s="177"/>
      <c r="H195" s="177"/>
      <c r="I195" s="180"/>
      <c r="J195" s="191">
        <f>BK195</f>
        <v>0</v>
      </c>
      <c r="K195" s="177"/>
      <c r="L195" s="182"/>
      <c r="M195" s="183"/>
      <c r="N195" s="184"/>
      <c r="O195" s="184"/>
      <c r="P195" s="185">
        <f>SUM(P196:P248)</f>
        <v>0</v>
      </c>
      <c r="Q195" s="184"/>
      <c r="R195" s="185">
        <f>SUM(R196:R248)</f>
        <v>4.1914867200000003</v>
      </c>
      <c r="S195" s="184"/>
      <c r="T195" s="186">
        <f>SUM(T196:T248)</f>
        <v>11.213939499999999</v>
      </c>
      <c r="AR195" s="187" t="s">
        <v>81</v>
      </c>
      <c r="AT195" s="188" t="s">
        <v>72</v>
      </c>
      <c r="AU195" s="188" t="s">
        <v>81</v>
      </c>
      <c r="AY195" s="187" t="s">
        <v>148</v>
      </c>
      <c r="BK195" s="189">
        <f>SUM(BK196:BK248)</f>
        <v>0</v>
      </c>
    </row>
    <row r="196" spans="2:65" s="1" customFormat="1" ht="38.25" customHeight="1">
      <c r="B196" s="41"/>
      <c r="C196" s="192" t="s">
        <v>326</v>
      </c>
      <c r="D196" s="192" t="s">
        <v>150</v>
      </c>
      <c r="E196" s="193" t="s">
        <v>666</v>
      </c>
      <c r="F196" s="194" t="s">
        <v>667</v>
      </c>
      <c r="G196" s="195" t="s">
        <v>194</v>
      </c>
      <c r="H196" s="196">
        <v>3</v>
      </c>
      <c r="I196" s="197"/>
      <c r="J196" s="198">
        <f>ROUND(I196*H196,2)</f>
        <v>0</v>
      </c>
      <c r="K196" s="194" t="s">
        <v>154</v>
      </c>
      <c r="L196" s="61"/>
      <c r="M196" s="199" t="s">
        <v>23</v>
      </c>
      <c r="N196" s="200" t="s">
        <v>44</v>
      </c>
      <c r="O196" s="42"/>
      <c r="P196" s="201">
        <f>O196*H196</f>
        <v>0</v>
      </c>
      <c r="Q196" s="201">
        <v>0.15540000000000001</v>
      </c>
      <c r="R196" s="201">
        <f>Q196*H196</f>
        <v>0.46620000000000006</v>
      </c>
      <c r="S196" s="201">
        <v>0</v>
      </c>
      <c r="T196" s="202">
        <f>S196*H196</f>
        <v>0</v>
      </c>
      <c r="AR196" s="24" t="s">
        <v>155</v>
      </c>
      <c r="AT196" s="24" t="s">
        <v>150</v>
      </c>
      <c r="AU196" s="24" t="s">
        <v>83</v>
      </c>
      <c r="AY196" s="24" t="s">
        <v>148</v>
      </c>
      <c r="BE196" s="203">
        <f>IF(N196="základní",J196,0)</f>
        <v>0</v>
      </c>
      <c r="BF196" s="203">
        <f>IF(N196="snížená",J196,0)</f>
        <v>0</v>
      </c>
      <c r="BG196" s="203">
        <f>IF(N196="zákl. přenesená",J196,0)</f>
        <v>0</v>
      </c>
      <c r="BH196" s="203">
        <f>IF(N196="sníž. přenesená",J196,0)</f>
        <v>0</v>
      </c>
      <c r="BI196" s="203">
        <f>IF(N196="nulová",J196,0)</f>
        <v>0</v>
      </c>
      <c r="BJ196" s="24" t="s">
        <v>81</v>
      </c>
      <c r="BK196" s="203">
        <f>ROUND(I196*H196,2)</f>
        <v>0</v>
      </c>
      <c r="BL196" s="24" t="s">
        <v>155</v>
      </c>
      <c r="BM196" s="24" t="s">
        <v>668</v>
      </c>
    </row>
    <row r="197" spans="2:65" s="1" customFormat="1" ht="94.5">
      <c r="B197" s="41"/>
      <c r="C197" s="63"/>
      <c r="D197" s="204" t="s">
        <v>157</v>
      </c>
      <c r="E197" s="63"/>
      <c r="F197" s="205" t="s">
        <v>669</v>
      </c>
      <c r="G197" s="63"/>
      <c r="H197" s="63"/>
      <c r="I197" s="163"/>
      <c r="J197" s="63"/>
      <c r="K197" s="63"/>
      <c r="L197" s="61"/>
      <c r="M197" s="206"/>
      <c r="N197" s="42"/>
      <c r="O197" s="42"/>
      <c r="P197" s="42"/>
      <c r="Q197" s="42"/>
      <c r="R197" s="42"/>
      <c r="S197" s="42"/>
      <c r="T197" s="78"/>
      <c r="AT197" s="24" t="s">
        <v>157</v>
      </c>
      <c r="AU197" s="24" t="s">
        <v>83</v>
      </c>
    </row>
    <row r="198" spans="2:65" s="11" customFormat="1" ht="13.5">
      <c r="B198" s="207"/>
      <c r="C198" s="208"/>
      <c r="D198" s="204" t="s">
        <v>159</v>
      </c>
      <c r="E198" s="209" t="s">
        <v>23</v>
      </c>
      <c r="F198" s="210" t="s">
        <v>670</v>
      </c>
      <c r="G198" s="208"/>
      <c r="H198" s="211">
        <v>3</v>
      </c>
      <c r="I198" s="212"/>
      <c r="J198" s="208"/>
      <c r="K198" s="208"/>
      <c r="L198" s="213"/>
      <c r="M198" s="214"/>
      <c r="N198" s="215"/>
      <c r="O198" s="215"/>
      <c r="P198" s="215"/>
      <c r="Q198" s="215"/>
      <c r="R198" s="215"/>
      <c r="S198" s="215"/>
      <c r="T198" s="216"/>
      <c r="AT198" s="217" t="s">
        <v>159</v>
      </c>
      <c r="AU198" s="217" t="s">
        <v>83</v>
      </c>
      <c r="AV198" s="11" t="s">
        <v>83</v>
      </c>
      <c r="AW198" s="11" t="s">
        <v>36</v>
      </c>
      <c r="AX198" s="11" t="s">
        <v>81</v>
      </c>
      <c r="AY198" s="217" t="s">
        <v>148</v>
      </c>
    </row>
    <row r="199" spans="2:65" s="1" customFormat="1" ht="16.5" customHeight="1">
      <c r="B199" s="41"/>
      <c r="C199" s="229" t="s">
        <v>333</v>
      </c>
      <c r="D199" s="229" t="s">
        <v>199</v>
      </c>
      <c r="E199" s="230" t="s">
        <v>671</v>
      </c>
      <c r="F199" s="231" t="s">
        <v>672</v>
      </c>
      <c r="G199" s="232" t="s">
        <v>194</v>
      </c>
      <c r="H199" s="233">
        <v>3</v>
      </c>
      <c r="I199" s="234"/>
      <c r="J199" s="235">
        <f>ROUND(I199*H199,2)</f>
        <v>0</v>
      </c>
      <c r="K199" s="231" t="s">
        <v>154</v>
      </c>
      <c r="L199" s="236"/>
      <c r="M199" s="237" t="s">
        <v>23</v>
      </c>
      <c r="N199" s="238" t="s">
        <v>44</v>
      </c>
      <c r="O199" s="42"/>
      <c r="P199" s="201">
        <f>O199*H199</f>
        <v>0</v>
      </c>
      <c r="Q199" s="201">
        <v>4.8300000000000003E-2</v>
      </c>
      <c r="R199" s="201">
        <f>Q199*H199</f>
        <v>0.1449</v>
      </c>
      <c r="S199" s="201">
        <v>0</v>
      </c>
      <c r="T199" s="202">
        <f>S199*H199</f>
        <v>0</v>
      </c>
      <c r="AR199" s="24" t="s">
        <v>198</v>
      </c>
      <c r="AT199" s="24" t="s">
        <v>199</v>
      </c>
      <c r="AU199" s="24" t="s">
        <v>83</v>
      </c>
      <c r="AY199" s="24" t="s">
        <v>148</v>
      </c>
      <c r="BE199" s="203">
        <f>IF(N199="základní",J199,0)</f>
        <v>0</v>
      </c>
      <c r="BF199" s="203">
        <f>IF(N199="snížená",J199,0)</f>
        <v>0</v>
      </c>
      <c r="BG199" s="203">
        <f>IF(N199="zákl. přenesená",J199,0)</f>
        <v>0</v>
      </c>
      <c r="BH199" s="203">
        <f>IF(N199="sníž. přenesená",J199,0)</f>
        <v>0</v>
      </c>
      <c r="BI199" s="203">
        <f>IF(N199="nulová",J199,0)</f>
        <v>0</v>
      </c>
      <c r="BJ199" s="24" t="s">
        <v>81</v>
      </c>
      <c r="BK199" s="203">
        <f>ROUND(I199*H199,2)</f>
        <v>0</v>
      </c>
      <c r="BL199" s="24" t="s">
        <v>155</v>
      </c>
      <c r="BM199" s="24" t="s">
        <v>673</v>
      </c>
    </row>
    <row r="200" spans="2:65" s="1" customFormat="1" ht="25.5" customHeight="1">
      <c r="B200" s="41"/>
      <c r="C200" s="192" t="s">
        <v>340</v>
      </c>
      <c r="D200" s="192" t="s">
        <v>150</v>
      </c>
      <c r="E200" s="193" t="s">
        <v>674</v>
      </c>
      <c r="F200" s="194" t="s">
        <v>675</v>
      </c>
      <c r="G200" s="195" t="s">
        <v>194</v>
      </c>
      <c r="H200" s="196">
        <v>5.7</v>
      </c>
      <c r="I200" s="197"/>
      <c r="J200" s="198">
        <f>ROUND(I200*H200,2)</f>
        <v>0</v>
      </c>
      <c r="K200" s="194" t="s">
        <v>154</v>
      </c>
      <c r="L200" s="61"/>
      <c r="M200" s="199" t="s">
        <v>23</v>
      </c>
      <c r="N200" s="200" t="s">
        <v>44</v>
      </c>
      <c r="O200" s="42"/>
      <c r="P200" s="201">
        <f>O200*H200</f>
        <v>0</v>
      </c>
      <c r="Q200" s="201">
        <v>0</v>
      </c>
      <c r="R200" s="201">
        <f>Q200*H200</f>
        <v>0</v>
      </c>
      <c r="S200" s="201">
        <v>0</v>
      </c>
      <c r="T200" s="202">
        <f>S200*H200</f>
        <v>0</v>
      </c>
      <c r="AR200" s="24" t="s">
        <v>155</v>
      </c>
      <c r="AT200" s="24" t="s">
        <v>150</v>
      </c>
      <c r="AU200" s="24" t="s">
        <v>83</v>
      </c>
      <c r="AY200" s="24" t="s">
        <v>148</v>
      </c>
      <c r="BE200" s="203">
        <f>IF(N200="základní",J200,0)</f>
        <v>0</v>
      </c>
      <c r="BF200" s="203">
        <f>IF(N200="snížená",J200,0)</f>
        <v>0</v>
      </c>
      <c r="BG200" s="203">
        <f>IF(N200="zákl. přenesená",J200,0)</f>
        <v>0</v>
      </c>
      <c r="BH200" s="203">
        <f>IF(N200="sníž. přenesená",J200,0)</f>
        <v>0</v>
      </c>
      <c r="BI200" s="203">
        <f>IF(N200="nulová",J200,0)</f>
        <v>0</v>
      </c>
      <c r="BJ200" s="24" t="s">
        <v>81</v>
      </c>
      <c r="BK200" s="203">
        <f>ROUND(I200*H200,2)</f>
        <v>0</v>
      </c>
      <c r="BL200" s="24" t="s">
        <v>155</v>
      </c>
      <c r="BM200" s="24" t="s">
        <v>676</v>
      </c>
    </row>
    <row r="201" spans="2:65" s="1" customFormat="1" ht="27">
      <c r="B201" s="41"/>
      <c r="C201" s="63"/>
      <c r="D201" s="204" t="s">
        <v>157</v>
      </c>
      <c r="E201" s="63"/>
      <c r="F201" s="205" t="s">
        <v>677</v>
      </c>
      <c r="G201" s="63"/>
      <c r="H201" s="63"/>
      <c r="I201" s="163"/>
      <c r="J201" s="63"/>
      <c r="K201" s="63"/>
      <c r="L201" s="61"/>
      <c r="M201" s="206"/>
      <c r="N201" s="42"/>
      <c r="O201" s="42"/>
      <c r="P201" s="42"/>
      <c r="Q201" s="42"/>
      <c r="R201" s="42"/>
      <c r="S201" s="42"/>
      <c r="T201" s="78"/>
      <c r="AT201" s="24" t="s">
        <v>157</v>
      </c>
      <c r="AU201" s="24" t="s">
        <v>83</v>
      </c>
    </row>
    <row r="202" spans="2:65" s="11" customFormat="1" ht="13.5">
      <c r="B202" s="207"/>
      <c r="C202" s="208"/>
      <c r="D202" s="204" t="s">
        <v>159</v>
      </c>
      <c r="E202" s="209" t="s">
        <v>23</v>
      </c>
      <c r="F202" s="210" t="s">
        <v>678</v>
      </c>
      <c r="G202" s="208"/>
      <c r="H202" s="211">
        <v>5.7</v>
      </c>
      <c r="I202" s="212"/>
      <c r="J202" s="208"/>
      <c r="K202" s="208"/>
      <c r="L202" s="213"/>
      <c r="M202" s="214"/>
      <c r="N202" s="215"/>
      <c r="O202" s="215"/>
      <c r="P202" s="215"/>
      <c r="Q202" s="215"/>
      <c r="R202" s="215"/>
      <c r="S202" s="215"/>
      <c r="T202" s="216"/>
      <c r="AT202" s="217" t="s">
        <v>159</v>
      </c>
      <c r="AU202" s="217" t="s">
        <v>83</v>
      </c>
      <c r="AV202" s="11" t="s">
        <v>83</v>
      </c>
      <c r="AW202" s="11" t="s">
        <v>36</v>
      </c>
      <c r="AX202" s="11" t="s">
        <v>81</v>
      </c>
      <c r="AY202" s="217" t="s">
        <v>148</v>
      </c>
    </row>
    <row r="203" spans="2:65" s="1" customFormat="1" ht="38.25" customHeight="1">
      <c r="B203" s="41"/>
      <c r="C203" s="192" t="s">
        <v>258</v>
      </c>
      <c r="D203" s="192" t="s">
        <v>150</v>
      </c>
      <c r="E203" s="193" t="s">
        <v>679</v>
      </c>
      <c r="F203" s="194" t="s">
        <v>680</v>
      </c>
      <c r="G203" s="195" t="s">
        <v>194</v>
      </c>
      <c r="H203" s="196">
        <v>5.7</v>
      </c>
      <c r="I203" s="197"/>
      <c r="J203" s="198">
        <f>ROUND(I203*H203,2)</f>
        <v>0</v>
      </c>
      <c r="K203" s="194" t="s">
        <v>154</v>
      </c>
      <c r="L203" s="61"/>
      <c r="M203" s="199" t="s">
        <v>23</v>
      </c>
      <c r="N203" s="200" t="s">
        <v>44</v>
      </c>
      <c r="O203" s="42"/>
      <c r="P203" s="201">
        <f>O203*H203</f>
        <v>0</v>
      </c>
      <c r="Q203" s="201">
        <v>1.1E-4</v>
      </c>
      <c r="R203" s="201">
        <f>Q203*H203</f>
        <v>6.2700000000000006E-4</v>
      </c>
      <c r="S203" s="201">
        <v>0</v>
      </c>
      <c r="T203" s="202">
        <f>S203*H203</f>
        <v>0</v>
      </c>
      <c r="AR203" s="24" t="s">
        <v>155</v>
      </c>
      <c r="AT203" s="24" t="s">
        <v>150</v>
      </c>
      <c r="AU203" s="24" t="s">
        <v>83</v>
      </c>
      <c r="AY203" s="24" t="s">
        <v>148</v>
      </c>
      <c r="BE203" s="203">
        <f>IF(N203="základní",J203,0)</f>
        <v>0</v>
      </c>
      <c r="BF203" s="203">
        <f>IF(N203="snížená",J203,0)</f>
        <v>0</v>
      </c>
      <c r="BG203" s="203">
        <f>IF(N203="zákl. přenesená",J203,0)</f>
        <v>0</v>
      </c>
      <c r="BH203" s="203">
        <f>IF(N203="sníž. přenesená",J203,0)</f>
        <v>0</v>
      </c>
      <c r="BI203" s="203">
        <f>IF(N203="nulová",J203,0)</f>
        <v>0</v>
      </c>
      <c r="BJ203" s="24" t="s">
        <v>81</v>
      </c>
      <c r="BK203" s="203">
        <f>ROUND(I203*H203,2)</f>
        <v>0</v>
      </c>
      <c r="BL203" s="24" t="s">
        <v>155</v>
      </c>
      <c r="BM203" s="24" t="s">
        <v>681</v>
      </c>
    </row>
    <row r="204" spans="2:65" s="1" customFormat="1" ht="40.5">
      <c r="B204" s="41"/>
      <c r="C204" s="63"/>
      <c r="D204" s="204" t="s">
        <v>157</v>
      </c>
      <c r="E204" s="63"/>
      <c r="F204" s="205" t="s">
        <v>682</v>
      </c>
      <c r="G204" s="63"/>
      <c r="H204" s="63"/>
      <c r="I204" s="163"/>
      <c r="J204" s="63"/>
      <c r="K204" s="63"/>
      <c r="L204" s="61"/>
      <c r="M204" s="206"/>
      <c r="N204" s="42"/>
      <c r="O204" s="42"/>
      <c r="P204" s="42"/>
      <c r="Q204" s="42"/>
      <c r="R204" s="42"/>
      <c r="S204" s="42"/>
      <c r="T204" s="78"/>
      <c r="AT204" s="24" t="s">
        <v>157</v>
      </c>
      <c r="AU204" s="24" t="s">
        <v>83</v>
      </c>
    </row>
    <row r="205" spans="2:65" s="1" customFormat="1" ht="38.25" customHeight="1">
      <c r="B205" s="41"/>
      <c r="C205" s="192" t="s">
        <v>350</v>
      </c>
      <c r="D205" s="192" t="s">
        <v>150</v>
      </c>
      <c r="E205" s="193" t="s">
        <v>683</v>
      </c>
      <c r="F205" s="194" t="s">
        <v>684</v>
      </c>
      <c r="G205" s="195" t="s">
        <v>194</v>
      </c>
      <c r="H205" s="196">
        <v>3</v>
      </c>
      <c r="I205" s="197"/>
      <c r="J205" s="198">
        <f>ROUND(I205*H205,2)</f>
        <v>0</v>
      </c>
      <c r="K205" s="194" t="s">
        <v>154</v>
      </c>
      <c r="L205" s="61"/>
      <c r="M205" s="199" t="s">
        <v>23</v>
      </c>
      <c r="N205" s="200" t="s">
        <v>44</v>
      </c>
      <c r="O205" s="42"/>
      <c r="P205" s="201">
        <f>O205*H205</f>
        <v>0</v>
      </c>
      <c r="Q205" s="201">
        <v>0.13095999999999999</v>
      </c>
      <c r="R205" s="201">
        <f>Q205*H205</f>
        <v>0.39288000000000001</v>
      </c>
      <c r="S205" s="201">
        <v>0</v>
      </c>
      <c r="T205" s="202">
        <f>S205*H205</f>
        <v>0</v>
      </c>
      <c r="AR205" s="24" t="s">
        <v>155</v>
      </c>
      <c r="AT205" s="24" t="s">
        <v>150</v>
      </c>
      <c r="AU205" s="24" t="s">
        <v>83</v>
      </c>
      <c r="AY205" s="24" t="s">
        <v>148</v>
      </c>
      <c r="BE205" s="203">
        <f>IF(N205="základní",J205,0)</f>
        <v>0</v>
      </c>
      <c r="BF205" s="203">
        <f>IF(N205="snížená",J205,0)</f>
        <v>0</v>
      </c>
      <c r="BG205" s="203">
        <f>IF(N205="zákl. přenesená",J205,0)</f>
        <v>0</v>
      </c>
      <c r="BH205" s="203">
        <f>IF(N205="sníž. přenesená",J205,0)</f>
        <v>0</v>
      </c>
      <c r="BI205" s="203">
        <f>IF(N205="nulová",J205,0)</f>
        <v>0</v>
      </c>
      <c r="BJ205" s="24" t="s">
        <v>81</v>
      </c>
      <c r="BK205" s="203">
        <f>ROUND(I205*H205,2)</f>
        <v>0</v>
      </c>
      <c r="BL205" s="24" t="s">
        <v>155</v>
      </c>
      <c r="BM205" s="24" t="s">
        <v>685</v>
      </c>
    </row>
    <row r="206" spans="2:65" s="1" customFormat="1" ht="94.5">
      <c r="B206" s="41"/>
      <c r="C206" s="63"/>
      <c r="D206" s="204" t="s">
        <v>157</v>
      </c>
      <c r="E206" s="63"/>
      <c r="F206" s="205" t="s">
        <v>686</v>
      </c>
      <c r="G206" s="63"/>
      <c r="H206" s="63"/>
      <c r="I206" s="163"/>
      <c r="J206" s="63"/>
      <c r="K206" s="63"/>
      <c r="L206" s="61"/>
      <c r="M206" s="206"/>
      <c r="N206" s="42"/>
      <c r="O206" s="42"/>
      <c r="P206" s="42"/>
      <c r="Q206" s="42"/>
      <c r="R206" s="42"/>
      <c r="S206" s="42"/>
      <c r="T206" s="78"/>
      <c r="AT206" s="24" t="s">
        <v>157</v>
      </c>
      <c r="AU206" s="24" t="s">
        <v>83</v>
      </c>
    </row>
    <row r="207" spans="2:65" s="1" customFormat="1" ht="25.5" customHeight="1">
      <c r="B207" s="41"/>
      <c r="C207" s="229" t="s">
        <v>355</v>
      </c>
      <c r="D207" s="229" t="s">
        <v>199</v>
      </c>
      <c r="E207" s="230" t="s">
        <v>687</v>
      </c>
      <c r="F207" s="231" t="s">
        <v>688</v>
      </c>
      <c r="G207" s="232" t="s">
        <v>365</v>
      </c>
      <c r="H207" s="233">
        <v>11</v>
      </c>
      <c r="I207" s="234"/>
      <c r="J207" s="235">
        <f>ROUND(I207*H207,2)</f>
        <v>0</v>
      </c>
      <c r="K207" s="231" t="s">
        <v>154</v>
      </c>
      <c r="L207" s="236"/>
      <c r="M207" s="237" t="s">
        <v>23</v>
      </c>
      <c r="N207" s="238" t="s">
        <v>44</v>
      </c>
      <c r="O207" s="42"/>
      <c r="P207" s="201">
        <f>O207*H207</f>
        <v>0</v>
      </c>
      <c r="Q207" s="201">
        <v>9.4999999999999998E-3</v>
      </c>
      <c r="R207" s="201">
        <f>Q207*H207</f>
        <v>0.1045</v>
      </c>
      <c r="S207" s="201">
        <v>0</v>
      </c>
      <c r="T207" s="202">
        <f>S207*H207</f>
        <v>0</v>
      </c>
      <c r="AR207" s="24" t="s">
        <v>198</v>
      </c>
      <c r="AT207" s="24" t="s">
        <v>199</v>
      </c>
      <c r="AU207" s="24" t="s">
        <v>83</v>
      </c>
      <c r="AY207" s="24" t="s">
        <v>148</v>
      </c>
      <c r="BE207" s="203">
        <f>IF(N207="základní",J207,0)</f>
        <v>0</v>
      </c>
      <c r="BF207" s="203">
        <f>IF(N207="snížená",J207,0)</f>
        <v>0</v>
      </c>
      <c r="BG207" s="203">
        <f>IF(N207="zákl. přenesená",J207,0)</f>
        <v>0</v>
      </c>
      <c r="BH207" s="203">
        <f>IF(N207="sníž. přenesená",J207,0)</f>
        <v>0</v>
      </c>
      <c r="BI207" s="203">
        <f>IF(N207="nulová",J207,0)</f>
        <v>0</v>
      </c>
      <c r="BJ207" s="24" t="s">
        <v>81</v>
      </c>
      <c r="BK207" s="203">
        <f>ROUND(I207*H207,2)</f>
        <v>0</v>
      </c>
      <c r="BL207" s="24" t="s">
        <v>155</v>
      </c>
      <c r="BM207" s="24" t="s">
        <v>689</v>
      </c>
    </row>
    <row r="208" spans="2:65" s="11" customFormat="1" ht="13.5">
      <c r="B208" s="207"/>
      <c r="C208" s="208"/>
      <c r="D208" s="204" t="s">
        <v>159</v>
      </c>
      <c r="E208" s="209" t="s">
        <v>23</v>
      </c>
      <c r="F208" s="210" t="s">
        <v>690</v>
      </c>
      <c r="G208" s="208"/>
      <c r="H208" s="211">
        <v>11</v>
      </c>
      <c r="I208" s="212"/>
      <c r="J208" s="208"/>
      <c r="K208" s="208"/>
      <c r="L208" s="213"/>
      <c r="M208" s="214"/>
      <c r="N208" s="215"/>
      <c r="O208" s="215"/>
      <c r="P208" s="215"/>
      <c r="Q208" s="215"/>
      <c r="R208" s="215"/>
      <c r="S208" s="215"/>
      <c r="T208" s="216"/>
      <c r="AT208" s="217" t="s">
        <v>159</v>
      </c>
      <c r="AU208" s="217" t="s">
        <v>83</v>
      </c>
      <c r="AV208" s="11" t="s">
        <v>83</v>
      </c>
      <c r="AW208" s="11" t="s">
        <v>36</v>
      </c>
      <c r="AX208" s="11" t="s">
        <v>81</v>
      </c>
      <c r="AY208" s="217" t="s">
        <v>148</v>
      </c>
    </row>
    <row r="209" spans="2:65" s="1" customFormat="1" ht="38.25" customHeight="1">
      <c r="B209" s="41"/>
      <c r="C209" s="192" t="s">
        <v>362</v>
      </c>
      <c r="D209" s="192" t="s">
        <v>150</v>
      </c>
      <c r="E209" s="193" t="s">
        <v>691</v>
      </c>
      <c r="F209" s="194" t="s">
        <v>692</v>
      </c>
      <c r="G209" s="195" t="s">
        <v>153</v>
      </c>
      <c r="H209" s="196">
        <v>7.5</v>
      </c>
      <c r="I209" s="197"/>
      <c r="J209" s="198">
        <f>ROUND(I209*H209,2)</f>
        <v>0</v>
      </c>
      <c r="K209" s="194" t="s">
        <v>154</v>
      </c>
      <c r="L209" s="61"/>
      <c r="M209" s="199" t="s">
        <v>23</v>
      </c>
      <c r="N209" s="200" t="s">
        <v>44</v>
      </c>
      <c r="O209" s="42"/>
      <c r="P209" s="201">
        <f>O209*H209</f>
        <v>0</v>
      </c>
      <c r="Q209" s="201">
        <v>2.681E-2</v>
      </c>
      <c r="R209" s="201">
        <f>Q209*H209</f>
        <v>0.201075</v>
      </c>
      <c r="S209" s="201">
        <v>0</v>
      </c>
      <c r="T209" s="202">
        <f>S209*H209</f>
        <v>0</v>
      </c>
      <c r="AR209" s="24" t="s">
        <v>155</v>
      </c>
      <c r="AT209" s="24" t="s">
        <v>150</v>
      </c>
      <c r="AU209" s="24" t="s">
        <v>83</v>
      </c>
      <c r="AY209" s="24" t="s">
        <v>148</v>
      </c>
      <c r="BE209" s="203">
        <f>IF(N209="základní",J209,0)</f>
        <v>0</v>
      </c>
      <c r="BF209" s="203">
        <f>IF(N209="snížená",J209,0)</f>
        <v>0</v>
      </c>
      <c r="BG209" s="203">
        <f>IF(N209="zákl. přenesená",J209,0)</f>
        <v>0</v>
      </c>
      <c r="BH209" s="203">
        <f>IF(N209="sníž. přenesená",J209,0)</f>
        <v>0</v>
      </c>
      <c r="BI209" s="203">
        <f>IF(N209="nulová",J209,0)</f>
        <v>0</v>
      </c>
      <c r="BJ209" s="24" t="s">
        <v>81</v>
      </c>
      <c r="BK209" s="203">
        <f>ROUND(I209*H209,2)</f>
        <v>0</v>
      </c>
      <c r="BL209" s="24" t="s">
        <v>155</v>
      </c>
      <c r="BM209" s="24" t="s">
        <v>693</v>
      </c>
    </row>
    <row r="210" spans="2:65" s="1" customFormat="1" ht="94.5">
      <c r="B210" s="41"/>
      <c r="C210" s="63"/>
      <c r="D210" s="204" t="s">
        <v>157</v>
      </c>
      <c r="E210" s="63"/>
      <c r="F210" s="205" t="s">
        <v>686</v>
      </c>
      <c r="G210" s="63"/>
      <c r="H210" s="63"/>
      <c r="I210" s="163"/>
      <c r="J210" s="63"/>
      <c r="K210" s="63"/>
      <c r="L210" s="61"/>
      <c r="M210" s="206"/>
      <c r="N210" s="42"/>
      <c r="O210" s="42"/>
      <c r="P210" s="42"/>
      <c r="Q210" s="42"/>
      <c r="R210" s="42"/>
      <c r="S210" s="42"/>
      <c r="T210" s="78"/>
      <c r="AT210" s="24" t="s">
        <v>157</v>
      </c>
      <c r="AU210" s="24" t="s">
        <v>83</v>
      </c>
    </row>
    <row r="211" spans="2:65" s="11" customFormat="1" ht="13.5">
      <c r="B211" s="207"/>
      <c r="C211" s="208"/>
      <c r="D211" s="204" t="s">
        <v>159</v>
      </c>
      <c r="E211" s="209" t="s">
        <v>23</v>
      </c>
      <c r="F211" s="210" t="s">
        <v>694</v>
      </c>
      <c r="G211" s="208"/>
      <c r="H211" s="211">
        <v>7.5</v>
      </c>
      <c r="I211" s="212"/>
      <c r="J211" s="208"/>
      <c r="K211" s="208"/>
      <c r="L211" s="213"/>
      <c r="M211" s="214"/>
      <c r="N211" s="215"/>
      <c r="O211" s="215"/>
      <c r="P211" s="215"/>
      <c r="Q211" s="215"/>
      <c r="R211" s="215"/>
      <c r="S211" s="215"/>
      <c r="T211" s="216"/>
      <c r="AT211" s="217" t="s">
        <v>159</v>
      </c>
      <c r="AU211" s="217" t="s">
        <v>83</v>
      </c>
      <c r="AV211" s="11" t="s">
        <v>83</v>
      </c>
      <c r="AW211" s="11" t="s">
        <v>36</v>
      </c>
      <c r="AX211" s="11" t="s">
        <v>81</v>
      </c>
      <c r="AY211" s="217" t="s">
        <v>148</v>
      </c>
    </row>
    <row r="212" spans="2:65" s="1" customFormat="1" ht="38.25" customHeight="1">
      <c r="B212" s="41"/>
      <c r="C212" s="192" t="s">
        <v>368</v>
      </c>
      <c r="D212" s="192" t="s">
        <v>150</v>
      </c>
      <c r="E212" s="193" t="s">
        <v>430</v>
      </c>
      <c r="F212" s="194" t="s">
        <v>431</v>
      </c>
      <c r="G212" s="195" t="s">
        <v>153</v>
      </c>
      <c r="H212" s="196">
        <v>26.72</v>
      </c>
      <c r="I212" s="197"/>
      <c r="J212" s="198">
        <f>ROUND(I212*H212,2)</f>
        <v>0</v>
      </c>
      <c r="K212" s="194" t="s">
        <v>154</v>
      </c>
      <c r="L212" s="61"/>
      <c r="M212" s="199" t="s">
        <v>23</v>
      </c>
      <c r="N212" s="200" t="s">
        <v>44</v>
      </c>
      <c r="O212" s="42"/>
      <c r="P212" s="201">
        <f>O212*H212</f>
        <v>0</v>
      </c>
      <c r="Q212" s="201">
        <v>0</v>
      </c>
      <c r="R212" s="201">
        <f>Q212*H212</f>
        <v>0</v>
      </c>
      <c r="S212" s="201">
        <v>0</v>
      </c>
      <c r="T212" s="202">
        <f>S212*H212</f>
        <v>0</v>
      </c>
      <c r="AR212" s="24" t="s">
        <v>155</v>
      </c>
      <c r="AT212" s="24" t="s">
        <v>150</v>
      </c>
      <c r="AU212" s="24" t="s">
        <v>83</v>
      </c>
      <c r="AY212" s="24" t="s">
        <v>148</v>
      </c>
      <c r="BE212" s="203">
        <f>IF(N212="základní",J212,0)</f>
        <v>0</v>
      </c>
      <c r="BF212" s="203">
        <f>IF(N212="snížená",J212,0)</f>
        <v>0</v>
      </c>
      <c r="BG212" s="203">
        <f>IF(N212="zákl. přenesená",J212,0)</f>
        <v>0</v>
      </c>
      <c r="BH212" s="203">
        <f>IF(N212="sníž. přenesená",J212,0)</f>
        <v>0</v>
      </c>
      <c r="BI212" s="203">
        <f>IF(N212="nulová",J212,0)</f>
        <v>0</v>
      </c>
      <c r="BJ212" s="24" t="s">
        <v>81</v>
      </c>
      <c r="BK212" s="203">
        <f>ROUND(I212*H212,2)</f>
        <v>0</v>
      </c>
      <c r="BL212" s="24" t="s">
        <v>155</v>
      </c>
      <c r="BM212" s="24" t="s">
        <v>695</v>
      </c>
    </row>
    <row r="213" spans="2:65" s="1" customFormat="1" ht="67.5">
      <c r="B213" s="41"/>
      <c r="C213" s="63"/>
      <c r="D213" s="204" t="s">
        <v>157</v>
      </c>
      <c r="E213" s="63"/>
      <c r="F213" s="205" t="s">
        <v>433</v>
      </c>
      <c r="G213" s="63"/>
      <c r="H213" s="63"/>
      <c r="I213" s="163"/>
      <c r="J213" s="63"/>
      <c r="K213" s="63"/>
      <c r="L213" s="61"/>
      <c r="M213" s="206"/>
      <c r="N213" s="42"/>
      <c r="O213" s="42"/>
      <c r="P213" s="42"/>
      <c r="Q213" s="42"/>
      <c r="R213" s="42"/>
      <c r="S213" s="42"/>
      <c r="T213" s="78"/>
      <c r="AT213" s="24" t="s">
        <v>157</v>
      </c>
      <c r="AU213" s="24" t="s">
        <v>83</v>
      </c>
    </row>
    <row r="214" spans="2:65" s="11" customFormat="1" ht="13.5">
      <c r="B214" s="207"/>
      <c r="C214" s="208"/>
      <c r="D214" s="204" t="s">
        <v>159</v>
      </c>
      <c r="E214" s="209" t="s">
        <v>23</v>
      </c>
      <c r="F214" s="210" t="s">
        <v>696</v>
      </c>
      <c r="G214" s="208"/>
      <c r="H214" s="211">
        <v>26.72</v>
      </c>
      <c r="I214" s="212"/>
      <c r="J214" s="208"/>
      <c r="K214" s="208"/>
      <c r="L214" s="213"/>
      <c r="M214" s="214"/>
      <c r="N214" s="215"/>
      <c r="O214" s="215"/>
      <c r="P214" s="215"/>
      <c r="Q214" s="215"/>
      <c r="R214" s="215"/>
      <c r="S214" s="215"/>
      <c r="T214" s="216"/>
      <c r="AT214" s="217" t="s">
        <v>159</v>
      </c>
      <c r="AU214" s="217" t="s">
        <v>83</v>
      </c>
      <c r="AV214" s="11" t="s">
        <v>83</v>
      </c>
      <c r="AW214" s="11" t="s">
        <v>36</v>
      </c>
      <c r="AX214" s="11" t="s">
        <v>81</v>
      </c>
      <c r="AY214" s="217" t="s">
        <v>148</v>
      </c>
    </row>
    <row r="215" spans="2:65" s="1" customFormat="1" ht="38.25" customHeight="1">
      <c r="B215" s="41"/>
      <c r="C215" s="192" t="s">
        <v>373</v>
      </c>
      <c r="D215" s="192" t="s">
        <v>150</v>
      </c>
      <c r="E215" s="193" t="s">
        <v>436</v>
      </c>
      <c r="F215" s="194" t="s">
        <v>437</v>
      </c>
      <c r="G215" s="195" t="s">
        <v>153</v>
      </c>
      <c r="H215" s="196">
        <v>267.2</v>
      </c>
      <c r="I215" s="197"/>
      <c r="J215" s="198">
        <f>ROUND(I215*H215,2)</f>
        <v>0</v>
      </c>
      <c r="K215" s="194" t="s">
        <v>154</v>
      </c>
      <c r="L215" s="61"/>
      <c r="M215" s="199" t="s">
        <v>23</v>
      </c>
      <c r="N215" s="200" t="s">
        <v>44</v>
      </c>
      <c r="O215" s="42"/>
      <c r="P215" s="201">
        <f>O215*H215</f>
        <v>0</v>
      </c>
      <c r="Q215" s="201">
        <v>0</v>
      </c>
      <c r="R215" s="201">
        <f>Q215*H215</f>
        <v>0</v>
      </c>
      <c r="S215" s="201">
        <v>0</v>
      </c>
      <c r="T215" s="202">
        <f>S215*H215</f>
        <v>0</v>
      </c>
      <c r="AR215" s="24" t="s">
        <v>155</v>
      </c>
      <c r="AT215" s="24" t="s">
        <v>150</v>
      </c>
      <c r="AU215" s="24" t="s">
        <v>83</v>
      </c>
      <c r="AY215" s="24" t="s">
        <v>148</v>
      </c>
      <c r="BE215" s="203">
        <f>IF(N215="základní",J215,0)</f>
        <v>0</v>
      </c>
      <c r="BF215" s="203">
        <f>IF(N215="snížená",J215,0)</f>
        <v>0</v>
      </c>
      <c r="BG215" s="203">
        <f>IF(N215="zákl. přenesená",J215,0)</f>
        <v>0</v>
      </c>
      <c r="BH215" s="203">
        <f>IF(N215="sníž. přenesená",J215,0)</f>
        <v>0</v>
      </c>
      <c r="BI215" s="203">
        <f>IF(N215="nulová",J215,0)</f>
        <v>0</v>
      </c>
      <c r="BJ215" s="24" t="s">
        <v>81</v>
      </c>
      <c r="BK215" s="203">
        <f>ROUND(I215*H215,2)</f>
        <v>0</v>
      </c>
      <c r="BL215" s="24" t="s">
        <v>155</v>
      </c>
      <c r="BM215" s="24" t="s">
        <v>697</v>
      </c>
    </row>
    <row r="216" spans="2:65" s="1" customFormat="1" ht="67.5">
      <c r="B216" s="41"/>
      <c r="C216" s="63"/>
      <c r="D216" s="204" t="s">
        <v>157</v>
      </c>
      <c r="E216" s="63"/>
      <c r="F216" s="205" t="s">
        <v>433</v>
      </c>
      <c r="G216" s="63"/>
      <c r="H216" s="63"/>
      <c r="I216" s="163"/>
      <c r="J216" s="63"/>
      <c r="K216" s="63"/>
      <c r="L216" s="61"/>
      <c r="M216" s="206"/>
      <c r="N216" s="42"/>
      <c r="O216" s="42"/>
      <c r="P216" s="42"/>
      <c r="Q216" s="42"/>
      <c r="R216" s="42"/>
      <c r="S216" s="42"/>
      <c r="T216" s="78"/>
      <c r="AT216" s="24" t="s">
        <v>157</v>
      </c>
      <c r="AU216" s="24" t="s">
        <v>83</v>
      </c>
    </row>
    <row r="217" spans="2:65" s="11" customFormat="1" ht="13.5">
      <c r="B217" s="207"/>
      <c r="C217" s="208"/>
      <c r="D217" s="204" t="s">
        <v>159</v>
      </c>
      <c r="E217" s="209" t="s">
        <v>23</v>
      </c>
      <c r="F217" s="210" t="s">
        <v>698</v>
      </c>
      <c r="G217" s="208"/>
      <c r="H217" s="211">
        <v>267.2</v>
      </c>
      <c r="I217" s="212"/>
      <c r="J217" s="208"/>
      <c r="K217" s="208"/>
      <c r="L217" s="213"/>
      <c r="M217" s="214"/>
      <c r="N217" s="215"/>
      <c r="O217" s="215"/>
      <c r="P217" s="215"/>
      <c r="Q217" s="215"/>
      <c r="R217" s="215"/>
      <c r="S217" s="215"/>
      <c r="T217" s="216"/>
      <c r="AT217" s="217" t="s">
        <v>159</v>
      </c>
      <c r="AU217" s="217" t="s">
        <v>83</v>
      </c>
      <c r="AV217" s="11" t="s">
        <v>83</v>
      </c>
      <c r="AW217" s="11" t="s">
        <v>36</v>
      </c>
      <c r="AX217" s="11" t="s">
        <v>81</v>
      </c>
      <c r="AY217" s="217" t="s">
        <v>148</v>
      </c>
    </row>
    <row r="218" spans="2:65" s="1" customFormat="1" ht="38.25" customHeight="1">
      <c r="B218" s="41"/>
      <c r="C218" s="192" t="s">
        <v>379</v>
      </c>
      <c r="D218" s="192" t="s">
        <v>150</v>
      </c>
      <c r="E218" s="193" t="s">
        <v>441</v>
      </c>
      <c r="F218" s="194" t="s">
        <v>442</v>
      </c>
      <c r="G218" s="195" t="s">
        <v>153</v>
      </c>
      <c r="H218" s="196">
        <v>26.72</v>
      </c>
      <c r="I218" s="197"/>
      <c r="J218" s="198">
        <f>ROUND(I218*H218,2)</f>
        <v>0</v>
      </c>
      <c r="K218" s="194" t="s">
        <v>154</v>
      </c>
      <c r="L218" s="61"/>
      <c r="M218" s="199" t="s">
        <v>23</v>
      </c>
      <c r="N218" s="200" t="s">
        <v>44</v>
      </c>
      <c r="O218" s="42"/>
      <c r="P218" s="201">
        <f>O218*H218</f>
        <v>0</v>
      </c>
      <c r="Q218" s="201">
        <v>0</v>
      </c>
      <c r="R218" s="201">
        <f>Q218*H218</f>
        <v>0</v>
      </c>
      <c r="S218" s="201">
        <v>0</v>
      </c>
      <c r="T218" s="202">
        <f>S218*H218</f>
        <v>0</v>
      </c>
      <c r="AR218" s="24" t="s">
        <v>155</v>
      </c>
      <c r="AT218" s="24" t="s">
        <v>150</v>
      </c>
      <c r="AU218" s="24" t="s">
        <v>83</v>
      </c>
      <c r="AY218" s="24" t="s">
        <v>148</v>
      </c>
      <c r="BE218" s="203">
        <f>IF(N218="základní",J218,0)</f>
        <v>0</v>
      </c>
      <c r="BF218" s="203">
        <f>IF(N218="snížená",J218,0)</f>
        <v>0</v>
      </c>
      <c r="BG218" s="203">
        <f>IF(N218="zákl. přenesená",J218,0)</f>
        <v>0</v>
      </c>
      <c r="BH218" s="203">
        <f>IF(N218="sníž. přenesená",J218,0)</f>
        <v>0</v>
      </c>
      <c r="BI218" s="203">
        <f>IF(N218="nulová",J218,0)</f>
        <v>0</v>
      </c>
      <c r="BJ218" s="24" t="s">
        <v>81</v>
      </c>
      <c r="BK218" s="203">
        <f>ROUND(I218*H218,2)</f>
        <v>0</v>
      </c>
      <c r="BL218" s="24" t="s">
        <v>155</v>
      </c>
      <c r="BM218" s="24" t="s">
        <v>699</v>
      </c>
    </row>
    <row r="219" spans="2:65" s="1" customFormat="1" ht="27">
      <c r="B219" s="41"/>
      <c r="C219" s="63"/>
      <c r="D219" s="204" t="s">
        <v>157</v>
      </c>
      <c r="E219" s="63"/>
      <c r="F219" s="205" t="s">
        <v>444</v>
      </c>
      <c r="G219" s="63"/>
      <c r="H219" s="63"/>
      <c r="I219" s="163"/>
      <c r="J219" s="63"/>
      <c r="K219" s="63"/>
      <c r="L219" s="61"/>
      <c r="M219" s="206"/>
      <c r="N219" s="42"/>
      <c r="O219" s="42"/>
      <c r="P219" s="42"/>
      <c r="Q219" s="42"/>
      <c r="R219" s="42"/>
      <c r="S219" s="42"/>
      <c r="T219" s="78"/>
      <c r="AT219" s="24" t="s">
        <v>157</v>
      </c>
      <c r="AU219" s="24" t="s">
        <v>83</v>
      </c>
    </row>
    <row r="220" spans="2:65" s="1" customFormat="1" ht="16.5" customHeight="1">
      <c r="B220" s="41"/>
      <c r="C220" s="192" t="s">
        <v>385</v>
      </c>
      <c r="D220" s="192" t="s">
        <v>150</v>
      </c>
      <c r="E220" s="193" t="s">
        <v>456</v>
      </c>
      <c r="F220" s="194" t="s">
        <v>457</v>
      </c>
      <c r="G220" s="195" t="s">
        <v>176</v>
      </c>
      <c r="H220" s="196">
        <v>3.15</v>
      </c>
      <c r="I220" s="197"/>
      <c r="J220" s="198">
        <f>ROUND(I220*H220,2)</f>
        <v>0</v>
      </c>
      <c r="K220" s="194" t="s">
        <v>154</v>
      </c>
      <c r="L220" s="61"/>
      <c r="M220" s="199" t="s">
        <v>23</v>
      </c>
      <c r="N220" s="200" t="s">
        <v>44</v>
      </c>
      <c r="O220" s="42"/>
      <c r="P220" s="201">
        <f>O220*H220</f>
        <v>0</v>
      </c>
      <c r="Q220" s="201">
        <v>0</v>
      </c>
      <c r="R220" s="201">
        <f>Q220*H220</f>
        <v>0</v>
      </c>
      <c r="S220" s="201">
        <v>2.5</v>
      </c>
      <c r="T220" s="202">
        <f>S220*H220</f>
        <v>7.875</v>
      </c>
      <c r="AR220" s="24" t="s">
        <v>155</v>
      </c>
      <c r="AT220" s="24" t="s">
        <v>150</v>
      </c>
      <c r="AU220" s="24" t="s">
        <v>83</v>
      </c>
      <c r="AY220" s="24" t="s">
        <v>148</v>
      </c>
      <c r="BE220" s="203">
        <f>IF(N220="základní",J220,0)</f>
        <v>0</v>
      </c>
      <c r="BF220" s="203">
        <f>IF(N220="snížená",J220,0)</f>
        <v>0</v>
      </c>
      <c r="BG220" s="203">
        <f>IF(N220="zákl. přenesená",J220,0)</f>
        <v>0</v>
      </c>
      <c r="BH220" s="203">
        <f>IF(N220="sníž. přenesená",J220,0)</f>
        <v>0</v>
      </c>
      <c r="BI220" s="203">
        <f>IF(N220="nulová",J220,0)</f>
        <v>0</v>
      </c>
      <c r="BJ220" s="24" t="s">
        <v>81</v>
      </c>
      <c r="BK220" s="203">
        <f>ROUND(I220*H220,2)</f>
        <v>0</v>
      </c>
      <c r="BL220" s="24" t="s">
        <v>155</v>
      </c>
      <c r="BM220" s="24" t="s">
        <v>700</v>
      </c>
    </row>
    <row r="221" spans="2:65" s="13" customFormat="1" ht="13.5">
      <c r="B221" s="239"/>
      <c r="C221" s="240"/>
      <c r="D221" s="204" t="s">
        <v>159</v>
      </c>
      <c r="E221" s="241" t="s">
        <v>23</v>
      </c>
      <c r="F221" s="242" t="s">
        <v>701</v>
      </c>
      <c r="G221" s="240"/>
      <c r="H221" s="241" t="s">
        <v>23</v>
      </c>
      <c r="I221" s="243"/>
      <c r="J221" s="240"/>
      <c r="K221" s="240"/>
      <c r="L221" s="244"/>
      <c r="M221" s="245"/>
      <c r="N221" s="246"/>
      <c r="O221" s="246"/>
      <c r="P221" s="246"/>
      <c r="Q221" s="246"/>
      <c r="R221" s="246"/>
      <c r="S221" s="246"/>
      <c r="T221" s="247"/>
      <c r="AT221" s="248" t="s">
        <v>159</v>
      </c>
      <c r="AU221" s="248" t="s">
        <v>83</v>
      </c>
      <c r="AV221" s="13" t="s">
        <v>81</v>
      </c>
      <c r="AW221" s="13" t="s">
        <v>36</v>
      </c>
      <c r="AX221" s="13" t="s">
        <v>73</v>
      </c>
      <c r="AY221" s="248" t="s">
        <v>148</v>
      </c>
    </row>
    <row r="222" spans="2:65" s="11" customFormat="1" ht="13.5">
      <c r="B222" s="207"/>
      <c r="C222" s="208"/>
      <c r="D222" s="204" t="s">
        <v>159</v>
      </c>
      <c r="E222" s="209" t="s">
        <v>23</v>
      </c>
      <c r="F222" s="210" t="s">
        <v>702</v>
      </c>
      <c r="G222" s="208"/>
      <c r="H222" s="211">
        <v>3.15</v>
      </c>
      <c r="I222" s="212"/>
      <c r="J222" s="208"/>
      <c r="K222" s="208"/>
      <c r="L222" s="213"/>
      <c r="M222" s="214"/>
      <c r="N222" s="215"/>
      <c r="O222" s="215"/>
      <c r="P222" s="215"/>
      <c r="Q222" s="215"/>
      <c r="R222" s="215"/>
      <c r="S222" s="215"/>
      <c r="T222" s="216"/>
      <c r="AT222" s="217" t="s">
        <v>159</v>
      </c>
      <c r="AU222" s="217" t="s">
        <v>83</v>
      </c>
      <c r="AV222" s="11" t="s">
        <v>83</v>
      </c>
      <c r="AW222" s="11" t="s">
        <v>36</v>
      </c>
      <c r="AX222" s="11" t="s">
        <v>81</v>
      </c>
      <c r="AY222" s="217" t="s">
        <v>148</v>
      </c>
    </row>
    <row r="223" spans="2:65" s="1" customFormat="1" ht="25.5" customHeight="1">
      <c r="B223" s="41"/>
      <c r="C223" s="192" t="s">
        <v>390</v>
      </c>
      <c r="D223" s="192" t="s">
        <v>150</v>
      </c>
      <c r="E223" s="193" t="s">
        <v>703</v>
      </c>
      <c r="F223" s="194" t="s">
        <v>704</v>
      </c>
      <c r="G223" s="195" t="s">
        <v>365</v>
      </c>
      <c r="H223" s="196">
        <v>2</v>
      </c>
      <c r="I223" s="197"/>
      <c r="J223" s="198">
        <f>ROUND(I223*H223,2)</f>
        <v>0</v>
      </c>
      <c r="K223" s="194" t="s">
        <v>154</v>
      </c>
      <c r="L223" s="61"/>
      <c r="M223" s="199" t="s">
        <v>23</v>
      </c>
      <c r="N223" s="200" t="s">
        <v>44</v>
      </c>
      <c r="O223" s="42"/>
      <c r="P223" s="201">
        <f>O223*H223</f>
        <v>0</v>
      </c>
      <c r="Q223" s="201">
        <v>0</v>
      </c>
      <c r="R223" s="201">
        <f>Q223*H223</f>
        <v>0</v>
      </c>
      <c r="S223" s="201">
        <v>6.0000000000000001E-3</v>
      </c>
      <c r="T223" s="202">
        <f>S223*H223</f>
        <v>1.2E-2</v>
      </c>
      <c r="AR223" s="24" t="s">
        <v>155</v>
      </c>
      <c r="AT223" s="24" t="s">
        <v>150</v>
      </c>
      <c r="AU223" s="24" t="s">
        <v>83</v>
      </c>
      <c r="AY223" s="24" t="s">
        <v>148</v>
      </c>
      <c r="BE223" s="203">
        <f>IF(N223="základní",J223,0)</f>
        <v>0</v>
      </c>
      <c r="BF223" s="203">
        <f>IF(N223="snížená",J223,0)</f>
        <v>0</v>
      </c>
      <c r="BG223" s="203">
        <f>IF(N223="zákl. přenesená",J223,0)</f>
        <v>0</v>
      </c>
      <c r="BH223" s="203">
        <f>IF(N223="sníž. přenesená",J223,0)</f>
        <v>0</v>
      </c>
      <c r="BI223" s="203">
        <f>IF(N223="nulová",J223,0)</f>
        <v>0</v>
      </c>
      <c r="BJ223" s="24" t="s">
        <v>81</v>
      </c>
      <c r="BK223" s="203">
        <f>ROUND(I223*H223,2)</f>
        <v>0</v>
      </c>
      <c r="BL223" s="24" t="s">
        <v>155</v>
      </c>
      <c r="BM223" s="24" t="s">
        <v>705</v>
      </c>
    </row>
    <row r="224" spans="2:65" s="1" customFormat="1" ht="16.5" customHeight="1">
      <c r="B224" s="41"/>
      <c r="C224" s="192" t="s">
        <v>394</v>
      </c>
      <c r="D224" s="192" t="s">
        <v>150</v>
      </c>
      <c r="E224" s="193" t="s">
        <v>706</v>
      </c>
      <c r="F224" s="194" t="s">
        <v>707</v>
      </c>
      <c r="G224" s="195" t="s">
        <v>194</v>
      </c>
      <c r="H224" s="196">
        <v>6.11</v>
      </c>
      <c r="I224" s="197"/>
      <c r="J224" s="198">
        <f>ROUND(I224*H224,2)</f>
        <v>0</v>
      </c>
      <c r="K224" s="194" t="s">
        <v>154</v>
      </c>
      <c r="L224" s="61"/>
      <c r="M224" s="199" t="s">
        <v>23</v>
      </c>
      <c r="N224" s="200" t="s">
        <v>44</v>
      </c>
      <c r="O224" s="42"/>
      <c r="P224" s="201">
        <f>O224*H224</f>
        <v>0</v>
      </c>
      <c r="Q224" s="201">
        <v>0</v>
      </c>
      <c r="R224" s="201">
        <f>Q224*H224</f>
        <v>0</v>
      </c>
      <c r="S224" s="201">
        <v>9.4500000000000001E-3</v>
      </c>
      <c r="T224" s="202">
        <f>S224*H224</f>
        <v>5.7739500000000006E-2</v>
      </c>
      <c r="AR224" s="24" t="s">
        <v>155</v>
      </c>
      <c r="AT224" s="24" t="s">
        <v>150</v>
      </c>
      <c r="AU224" s="24" t="s">
        <v>83</v>
      </c>
      <c r="AY224" s="24" t="s">
        <v>148</v>
      </c>
      <c r="BE224" s="203">
        <f>IF(N224="základní",J224,0)</f>
        <v>0</v>
      </c>
      <c r="BF224" s="203">
        <f>IF(N224="snížená",J224,0)</f>
        <v>0</v>
      </c>
      <c r="BG224" s="203">
        <f>IF(N224="zákl. přenesená",J224,0)</f>
        <v>0</v>
      </c>
      <c r="BH224" s="203">
        <f>IF(N224="sníž. přenesená",J224,0)</f>
        <v>0</v>
      </c>
      <c r="BI224" s="203">
        <f>IF(N224="nulová",J224,0)</f>
        <v>0</v>
      </c>
      <c r="BJ224" s="24" t="s">
        <v>81</v>
      </c>
      <c r="BK224" s="203">
        <f>ROUND(I224*H224,2)</f>
        <v>0</v>
      </c>
      <c r="BL224" s="24" t="s">
        <v>155</v>
      </c>
      <c r="BM224" s="24" t="s">
        <v>708</v>
      </c>
    </row>
    <row r="225" spans="2:65" s="1" customFormat="1" ht="27">
      <c r="B225" s="41"/>
      <c r="C225" s="63"/>
      <c r="D225" s="204" t="s">
        <v>157</v>
      </c>
      <c r="E225" s="63"/>
      <c r="F225" s="205" t="s">
        <v>709</v>
      </c>
      <c r="G225" s="63"/>
      <c r="H225" s="63"/>
      <c r="I225" s="163"/>
      <c r="J225" s="63"/>
      <c r="K225" s="63"/>
      <c r="L225" s="61"/>
      <c r="M225" s="206"/>
      <c r="N225" s="42"/>
      <c r="O225" s="42"/>
      <c r="P225" s="42"/>
      <c r="Q225" s="42"/>
      <c r="R225" s="42"/>
      <c r="S225" s="42"/>
      <c r="T225" s="78"/>
      <c r="AT225" s="24" t="s">
        <v>157</v>
      </c>
      <c r="AU225" s="24" t="s">
        <v>83</v>
      </c>
    </row>
    <row r="226" spans="2:65" s="1" customFormat="1" ht="25.5" customHeight="1">
      <c r="B226" s="41"/>
      <c r="C226" s="192" t="s">
        <v>401</v>
      </c>
      <c r="D226" s="192" t="s">
        <v>150</v>
      </c>
      <c r="E226" s="193" t="s">
        <v>710</v>
      </c>
      <c r="F226" s="194" t="s">
        <v>711</v>
      </c>
      <c r="G226" s="195" t="s">
        <v>194</v>
      </c>
      <c r="H226" s="196">
        <v>14.8</v>
      </c>
      <c r="I226" s="197"/>
      <c r="J226" s="198">
        <f>ROUND(I226*H226,2)</f>
        <v>0</v>
      </c>
      <c r="K226" s="194" t="s">
        <v>154</v>
      </c>
      <c r="L226" s="61"/>
      <c r="M226" s="199" t="s">
        <v>23</v>
      </c>
      <c r="N226" s="200" t="s">
        <v>44</v>
      </c>
      <c r="O226" s="42"/>
      <c r="P226" s="201">
        <f>O226*H226</f>
        <v>0</v>
      </c>
      <c r="Q226" s="201">
        <v>9.6000000000000002E-4</v>
      </c>
      <c r="R226" s="201">
        <f>Q226*H226</f>
        <v>1.4208000000000002E-2</v>
      </c>
      <c r="S226" s="201">
        <v>3.1E-2</v>
      </c>
      <c r="T226" s="202">
        <f>S226*H226</f>
        <v>0.45880000000000004</v>
      </c>
      <c r="AR226" s="24" t="s">
        <v>155</v>
      </c>
      <c r="AT226" s="24" t="s">
        <v>150</v>
      </c>
      <c r="AU226" s="24" t="s">
        <v>83</v>
      </c>
      <c r="AY226" s="24" t="s">
        <v>148</v>
      </c>
      <c r="BE226" s="203">
        <f>IF(N226="základní",J226,0)</f>
        <v>0</v>
      </c>
      <c r="BF226" s="203">
        <f>IF(N226="snížená",J226,0)</f>
        <v>0</v>
      </c>
      <c r="BG226" s="203">
        <f>IF(N226="zákl. přenesená",J226,0)</f>
        <v>0</v>
      </c>
      <c r="BH226" s="203">
        <f>IF(N226="sníž. přenesená",J226,0)</f>
        <v>0</v>
      </c>
      <c r="BI226" s="203">
        <f>IF(N226="nulová",J226,0)</f>
        <v>0</v>
      </c>
      <c r="BJ226" s="24" t="s">
        <v>81</v>
      </c>
      <c r="BK226" s="203">
        <f>ROUND(I226*H226,2)</f>
        <v>0</v>
      </c>
      <c r="BL226" s="24" t="s">
        <v>155</v>
      </c>
      <c r="BM226" s="24" t="s">
        <v>712</v>
      </c>
    </row>
    <row r="227" spans="2:65" s="1" customFormat="1" ht="54">
      <c r="B227" s="41"/>
      <c r="C227" s="63"/>
      <c r="D227" s="204" t="s">
        <v>157</v>
      </c>
      <c r="E227" s="63"/>
      <c r="F227" s="205" t="s">
        <v>713</v>
      </c>
      <c r="G227" s="63"/>
      <c r="H227" s="63"/>
      <c r="I227" s="163"/>
      <c r="J227" s="63"/>
      <c r="K227" s="63"/>
      <c r="L227" s="61"/>
      <c r="M227" s="206"/>
      <c r="N227" s="42"/>
      <c r="O227" s="42"/>
      <c r="P227" s="42"/>
      <c r="Q227" s="42"/>
      <c r="R227" s="42"/>
      <c r="S227" s="42"/>
      <c r="T227" s="78"/>
      <c r="AT227" s="24" t="s">
        <v>157</v>
      </c>
      <c r="AU227" s="24" t="s">
        <v>83</v>
      </c>
    </row>
    <row r="228" spans="2:65" s="11" customFormat="1" ht="13.5">
      <c r="B228" s="207"/>
      <c r="C228" s="208"/>
      <c r="D228" s="204" t="s">
        <v>159</v>
      </c>
      <c r="E228" s="209" t="s">
        <v>23</v>
      </c>
      <c r="F228" s="210" t="s">
        <v>714</v>
      </c>
      <c r="G228" s="208"/>
      <c r="H228" s="211">
        <v>10.199999999999999</v>
      </c>
      <c r="I228" s="212"/>
      <c r="J228" s="208"/>
      <c r="K228" s="208"/>
      <c r="L228" s="213"/>
      <c r="M228" s="214"/>
      <c r="N228" s="215"/>
      <c r="O228" s="215"/>
      <c r="P228" s="215"/>
      <c r="Q228" s="215"/>
      <c r="R228" s="215"/>
      <c r="S228" s="215"/>
      <c r="T228" s="216"/>
      <c r="AT228" s="217" t="s">
        <v>159</v>
      </c>
      <c r="AU228" s="217" t="s">
        <v>83</v>
      </c>
      <c r="AV228" s="11" t="s">
        <v>83</v>
      </c>
      <c r="AW228" s="11" t="s">
        <v>36</v>
      </c>
      <c r="AX228" s="11" t="s">
        <v>73</v>
      </c>
      <c r="AY228" s="217" t="s">
        <v>148</v>
      </c>
    </row>
    <row r="229" spans="2:65" s="11" customFormat="1" ht="13.5">
      <c r="B229" s="207"/>
      <c r="C229" s="208"/>
      <c r="D229" s="204" t="s">
        <v>159</v>
      </c>
      <c r="E229" s="209" t="s">
        <v>23</v>
      </c>
      <c r="F229" s="210" t="s">
        <v>715</v>
      </c>
      <c r="G229" s="208"/>
      <c r="H229" s="211">
        <v>4.5999999999999996</v>
      </c>
      <c r="I229" s="212"/>
      <c r="J229" s="208"/>
      <c r="K229" s="208"/>
      <c r="L229" s="213"/>
      <c r="M229" s="214"/>
      <c r="N229" s="215"/>
      <c r="O229" s="215"/>
      <c r="P229" s="215"/>
      <c r="Q229" s="215"/>
      <c r="R229" s="215"/>
      <c r="S229" s="215"/>
      <c r="T229" s="216"/>
      <c r="AT229" s="217" t="s">
        <v>159</v>
      </c>
      <c r="AU229" s="217" t="s">
        <v>83</v>
      </c>
      <c r="AV229" s="11" t="s">
        <v>83</v>
      </c>
      <c r="AW229" s="11" t="s">
        <v>36</v>
      </c>
      <c r="AX229" s="11" t="s">
        <v>73</v>
      </c>
      <c r="AY229" s="217" t="s">
        <v>148</v>
      </c>
    </row>
    <row r="230" spans="2:65" s="12" customFormat="1" ht="13.5">
      <c r="B230" s="218"/>
      <c r="C230" s="219"/>
      <c r="D230" s="204" t="s">
        <v>159</v>
      </c>
      <c r="E230" s="220" t="s">
        <v>23</v>
      </c>
      <c r="F230" s="221" t="s">
        <v>162</v>
      </c>
      <c r="G230" s="219"/>
      <c r="H230" s="222">
        <v>14.8</v>
      </c>
      <c r="I230" s="223"/>
      <c r="J230" s="219"/>
      <c r="K230" s="219"/>
      <c r="L230" s="224"/>
      <c r="M230" s="225"/>
      <c r="N230" s="226"/>
      <c r="O230" s="226"/>
      <c r="P230" s="226"/>
      <c r="Q230" s="226"/>
      <c r="R230" s="226"/>
      <c r="S230" s="226"/>
      <c r="T230" s="227"/>
      <c r="AT230" s="228" t="s">
        <v>159</v>
      </c>
      <c r="AU230" s="228" t="s">
        <v>83</v>
      </c>
      <c r="AV230" s="12" t="s">
        <v>155</v>
      </c>
      <c r="AW230" s="12" t="s">
        <v>36</v>
      </c>
      <c r="AX230" s="12" t="s">
        <v>81</v>
      </c>
      <c r="AY230" s="228" t="s">
        <v>148</v>
      </c>
    </row>
    <row r="231" spans="2:65" s="1" customFormat="1" ht="25.5" customHeight="1">
      <c r="B231" s="41"/>
      <c r="C231" s="192" t="s">
        <v>406</v>
      </c>
      <c r="D231" s="192" t="s">
        <v>150</v>
      </c>
      <c r="E231" s="193" t="s">
        <v>716</v>
      </c>
      <c r="F231" s="194" t="s">
        <v>717</v>
      </c>
      <c r="G231" s="195" t="s">
        <v>153</v>
      </c>
      <c r="H231" s="196">
        <v>36</v>
      </c>
      <c r="I231" s="197"/>
      <c r="J231" s="198">
        <f>ROUND(I231*H231,2)</f>
        <v>0</v>
      </c>
      <c r="K231" s="194" t="s">
        <v>154</v>
      </c>
      <c r="L231" s="61"/>
      <c r="M231" s="199" t="s">
        <v>23</v>
      </c>
      <c r="N231" s="200" t="s">
        <v>44</v>
      </c>
      <c r="O231" s="42"/>
      <c r="P231" s="201">
        <f>O231*H231</f>
        <v>0</v>
      </c>
      <c r="Q231" s="201">
        <v>0</v>
      </c>
      <c r="R231" s="201">
        <f>Q231*H231</f>
        <v>0</v>
      </c>
      <c r="S231" s="201">
        <v>7.7899999999999997E-2</v>
      </c>
      <c r="T231" s="202">
        <f>S231*H231</f>
        <v>2.8043999999999998</v>
      </c>
      <c r="AR231" s="24" t="s">
        <v>155</v>
      </c>
      <c r="AT231" s="24" t="s">
        <v>150</v>
      </c>
      <c r="AU231" s="24" t="s">
        <v>83</v>
      </c>
      <c r="AY231" s="24" t="s">
        <v>148</v>
      </c>
      <c r="BE231" s="203">
        <f>IF(N231="základní",J231,0)</f>
        <v>0</v>
      </c>
      <c r="BF231" s="203">
        <f>IF(N231="snížená",J231,0)</f>
        <v>0</v>
      </c>
      <c r="BG231" s="203">
        <f>IF(N231="zákl. přenesená",J231,0)</f>
        <v>0</v>
      </c>
      <c r="BH231" s="203">
        <f>IF(N231="sníž. přenesená",J231,0)</f>
        <v>0</v>
      </c>
      <c r="BI231" s="203">
        <f>IF(N231="nulová",J231,0)</f>
        <v>0</v>
      </c>
      <c r="BJ231" s="24" t="s">
        <v>81</v>
      </c>
      <c r="BK231" s="203">
        <f>ROUND(I231*H231,2)</f>
        <v>0</v>
      </c>
      <c r="BL231" s="24" t="s">
        <v>155</v>
      </c>
      <c r="BM231" s="24" t="s">
        <v>718</v>
      </c>
    </row>
    <row r="232" spans="2:65" s="1" customFormat="1" ht="81">
      <c r="B232" s="41"/>
      <c r="C232" s="63"/>
      <c r="D232" s="204" t="s">
        <v>157</v>
      </c>
      <c r="E232" s="63"/>
      <c r="F232" s="205" t="s">
        <v>719</v>
      </c>
      <c r="G232" s="63"/>
      <c r="H232" s="63"/>
      <c r="I232" s="163"/>
      <c r="J232" s="63"/>
      <c r="K232" s="63"/>
      <c r="L232" s="61"/>
      <c r="M232" s="206"/>
      <c r="N232" s="42"/>
      <c r="O232" s="42"/>
      <c r="P232" s="42"/>
      <c r="Q232" s="42"/>
      <c r="R232" s="42"/>
      <c r="S232" s="42"/>
      <c r="T232" s="78"/>
      <c r="AT232" s="24" t="s">
        <v>157</v>
      </c>
      <c r="AU232" s="24" t="s">
        <v>83</v>
      </c>
    </row>
    <row r="233" spans="2:65" s="1" customFormat="1" ht="25.5" customHeight="1">
      <c r="B233" s="41"/>
      <c r="C233" s="192" t="s">
        <v>411</v>
      </c>
      <c r="D233" s="192" t="s">
        <v>150</v>
      </c>
      <c r="E233" s="193" t="s">
        <v>720</v>
      </c>
      <c r="F233" s="194" t="s">
        <v>721</v>
      </c>
      <c r="G233" s="195" t="s">
        <v>153</v>
      </c>
      <c r="H233" s="196">
        <v>36</v>
      </c>
      <c r="I233" s="197"/>
      <c r="J233" s="198">
        <f>ROUND(I233*H233,2)</f>
        <v>0</v>
      </c>
      <c r="K233" s="194" t="s">
        <v>154</v>
      </c>
      <c r="L233" s="61"/>
      <c r="M233" s="199" t="s">
        <v>23</v>
      </c>
      <c r="N233" s="200" t="s">
        <v>44</v>
      </c>
      <c r="O233" s="42"/>
      <c r="P233" s="201">
        <f>O233*H233</f>
        <v>0</v>
      </c>
      <c r="Q233" s="201">
        <v>7.8159999999999993E-2</v>
      </c>
      <c r="R233" s="201">
        <f>Q233*H233</f>
        <v>2.8137599999999998</v>
      </c>
      <c r="S233" s="201">
        <v>0</v>
      </c>
      <c r="T233" s="202">
        <f>S233*H233</f>
        <v>0</v>
      </c>
      <c r="AR233" s="24" t="s">
        <v>155</v>
      </c>
      <c r="AT233" s="24" t="s">
        <v>150</v>
      </c>
      <c r="AU233" s="24" t="s">
        <v>83</v>
      </c>
      <c r="AY233" s="24" t="s">
        <v>148</v>
      </c>
      <c r="BE233" s="203">
        <f>IF(N233="základní",J233,0)</f>
        <v>0</v>
      </c>
      <c r="BF233" s="203">
        <f>IF(N233="snížená",J233,0)</f>
        <v>0</v>
      </c>
      <c r="BG233" s="203">
        <f>IF(N233="zákl. přenesená",J233,0)</f>
        <v>0</v>
      </c>
      <c r="BH233" s="203">
        <f>IF(N233="sníž. přenesená",J233,0)</f>
        <v>0</v>
      </c>
      <c r="BI233" s="203">
        <f>IF(N233="nulová",J233,0)</f>
        <v>0</v>
      </c>
      <c r="BJ233" s="24" t="s">
        <v>81</v>
      </c>
      <c r="BK233" s="203">
        <f>ROUND(I233*H233,2)</f>
        <v>0</v>
      </c>
      <c r="BL233" s="24" t="s">
        <v>155</v>
      </c>
      <c r="BM233" s="24" t="s">
        <v>722</v>
      </c>
    </row>
    <row r="234" spans="2:65" s="1" customFormat="1" ht="108">
      <c r="B234" s="41"/>
      <c r="C234" s="63"/>
      <c r="D234" s="204" t="s">
        <v>157</v>
      </c>
      <c r="E234" s="63"/>
      <c r="F234" s="205" t="s">
        <v>723</v>
      </c>
      <c r="G234" s="63"/>
      <c r="H234" s="63"/>
      <c r="I234" s="163"/>
      <c r="J234" s="63"/>
      <c r="K234" s="63"/>
      <c r="L234" s="61"/>
      <c r="M234" s="206"/>
      <c r="N234" s="42"/>
      <c r="O234" s="42"/>
      <c r="P234" s="42"/>
      <c r="Q234" s="42"/>
      <c r="R234" s="42"/>
      <c r="S234" s="42"/>
      <c r="T234" s="78"/>
      <c r="AT234" s="24" t="s">
        <v>157</v>
      </c>
      <c r="AU234" s="24" t="s">
        <v>83</v>
      </c>
    </row>
    <row r="235" spans="2:65" s="1" customFormat="1" ht="25.5" customHeight="1">
      <c r="B235" s="41"/>
      <c r="C235" s="192" t="s">
        <v>417</v>
      </c>
      <c r="D235" s="192" t="s">
        <v>150</v>
      </c>
      <c r="E235" s="193" t="s">
        <v>724</v>
      </c>
      <c r="F235" s="194" t="s">
        <v>725</v>
      </c>
      <c r="G235" s="195" t="s">
        <v>194</v>
      </c>
      <c r="H235" s="196">
        <v>3.1459999999999999</v>
      </c>
      <c r="I235" s="197"/>
      <c r="J235" s="198">
        <f>ROUND(I235*H235,2)</f>
        <v>0</v>
      </c>
      <c r="K235" s="194" t="s">
        <v>154</v>
      </c>
      <c r="L235" s="61"/>
      <c r="M235" s="199" t="s">
        <v>23</v>
      </c>
      <c r="N235" s="200" t="s">
        <v>44</v>
      </c>
      <c r="O235" s="42"/>
      <c r="P235" s="201">
        <f>O235*H235</f>
        <v>0</v>
      </c>
      <c r="Q235" s="201">
        <v>3.2000000000000003E-4</v>
      </c>
      <c r="R235" s="201">
        <f>Q235*H235</f>
        <v>1.00672E-3</v>
      </c>
      <c r="S235" s="201">
        <v>0</v>
      </c>
      <c r="T235" s="202">
        <f>S235*H235</f>
        <v>0</v>
      </c>
      <c r="AR235" s="24" t="s">
        <v>155</v>
      </c>
      <c r="AT235" s="24" t="s">
        <v>150</v>
      </c>
      <c r="AU235" s="24" t="s">
        <v>83</v>
      </c>
      <c r="AY235" s="24" t="s">
        <v>148</v>
      </c>
      <c r="BE235" s="203">
        <f>IF(N235="základní",J235,0)</f>
        <v>0</v>
      </c>
      <c r="BF235" s="203">
        <f>IF(N235="snížená",J235,0)</f>
        <v>0</v>
      </c>
      <c r="BG235" s="203">
        <f>IF(N235="zákl. přenesená",J235,0)</f>
        <v>0</v>
      </c>
      <c r="BH235" s="203">
        <f>IF(N235="sníž. přenesená",J235,0)</f>
        <v>0</v>
      </c>
      <c r="BI235" s="203">
        <f>IF(N235="nulová",J235,0)</f>
        <v>0</v>
      </c>
      <c r="BJ235" s="24" t="s">
        <v>81</v>
      </c>
      <c r="BK235" s="203">
        <f>ROUND(I235*H235,2)</f>
        <v>0</v>
      </c>
      <c r="BL235" s="24" t="s">
        <v>155</v>
      </c>
      <c r="BM235" s="24" t="s">
        <v>726</v>
      </c>
    </row>
    <row r="236" spans="2:65" s="1" customFormat="1" ht="67.5">
      <c r="B236" s="41"/>
      <c r="C236" s="63"/>
      <c r="D236" s="204" t="s">
        <v>157</v>
      </c>
      <c r="E236" s="63"/>
      <c r="F236" s="205" t="s">
        <v>727</v>
      </c>
      <c r="G236" s="63"/>
      <c r="H236" s="63"/>
      <c r="I236" s="163"/>
      <c r="J236" s="63"/>
      <c r="K236" s="63"/>
      <c r="L236" s="61"/>
      <c r="M236" s="206"/>
      <c r="N236" s="42"/>
      <c r="O236" s="42"/>
      <c r="P236" s="42"/>
      <c r="Q236" s="42"/>
      <c r="R236" s="42"/>
      <c r="S236" s="42"/>
      <c r="T236" s="78"/>
      <c r="AT236" s="24" t="s">
        <v>157</v>
      </c>
      <c r="AU236" s="24" t="s">
        <v>83</v>
      </c>
    </row>
    <row r="237" spans="2:65" s="11" customFormat="1" ht="13.5">
      <c r="B237" s="207"/>
      <c r="C237" s="208"/>
      <c r="D237" s="204" t="s">
        <v>159</v>
      </c>
      <c r="E237" s="209" t="s">
        <v>23</v>
      </c>
      <c r="F237" s="210" t="s">
        <v>728</v>
      </c>
      <c r="G237" s="208"/>
      <c r="H237" s="211">
        <v>1.0940000000000001</v>
      </c>
      <c r="I237" s="212"/>
      <c r="J237" s="208"/>
      <c r="K237" s="208"/>
      <c r="L237" s="213"/>
      <c r="M237" s="214"/>
      <c r="N237" s="215"/>
      <c r="O237" s="215"/>
      <c r="P237" s="215"/>
      <c r="Q237" s="215"/>
      <c r="R237" s="215"/>
      <c r="S237" s="215"/>
      <c r="T237" s="216"/>
      <c r="AT237" s="217" t="s">
        <v>159</v>
      </c>
      <c r="AU237" s="217" t="s">
        <v>83</v>
      </c>
      <c r="AV237" s="11" t="s">
        <v>83</v>
      </c>
      <c r="AW237" s="11" t="s">
        <v>36</v>
      </c>
      <c r="AX237" s="11" t="s">
        <v>73</v>
      </c>
      <c r="AY237" s="217" t="s">
        <v>148</v>
      </c>
    </row>
    <row r="238" spans="2:65" s="11" customFormat="1" ht="13.5">
      <c r="B238" s="207"/>
      <c r="C238" s="208"/>
      <c r="D238" s="204" t="s">
        <v>159</v>
      </c>
      <c r="E238" s="209" t="s">
        <v>23</v>
      </c>
      <c r="F238" s="210" t="s">
        <v>729</v>
      </c>
      <c r="G238" s="208"/>
      <c r="H238" s="211">
        <v>2.052</v>
      </c>
      <c r="I238" s="212"/>
      <c r="J238" s="208"/>
      <c r="K238" s="208"/>
      <c r="L238" s="213"/>
      <c r="M238" s="214"/>
      <c r="N238" s="215"/>
      <c r="O238" s="215"/>
      <c r="P238" s="215"/>
      <c r="Q238" s="215"/>
      <c r="R238" s="215"/>
      <c r="S238" s="215"/>
      <c r="T238" s="216"/>
      <c r="AT238" s="217" t="s">
        <v>159</v>
      </c>
      <c r="AU238" s="217" t="s">
        <v>83</v>
      </c>
      <c r="AV238" s="11" t="s">
        <v>83</v>
      </c>
      <c r="AW238" s="11" t="s">
        <v>36</v>
      </c>
      <c r="AX238" s="11" t="s">
        <v>73</v>
      </c>
      <c r="AY238" s="217" t="s">
        <v>148</v>
      </c>
    </row>
    <row r="239" spans="2:65" s="12" customFormat="1" ht="13.5">
      <c r="B239" s="218"/>
      <c r="C239" s="219"/>
      <c r="D239" s="204" t="s">
        <v>159</v>
      </c>
      <c r="E239" s="220" t="s">
        <v>23</v>
      </c>
      <c r="F239" s="221" t="s">
        <v>162</v>
      </c>
      <c r="G239" s="219"/>
      <c r="H239" s="222">
        <v>3.1459999999999999</v>
      </c>
      <c r="I239" s="223"/>
      <c r="J239" s="219"/>
      <c r="K239" s="219"/>
      <c r="L239" s="224"/>
      <c r="M239" s="225"/>
      <c r="N239" s="226"/>
      <c r="O239" s="226"/>
      <c r="P239" s="226"/>
      <c r="Q239" s="226"/>
      <c r="R239" s="226"/>
      <c r="S239" s="226"/>
      <c r="T239" s="227"/>
      <c r="AT239" s="228" t="s">
        <v>159</v>
      </c>
      <c r="AU239" s="228" t="s">
        <v>83</v>
      </c>
      <c r="AV239" s="12" t="s">
        <v>155</v>
      </c>
      <c r="AW239" s="12" t="s">
        <v>36</v>
      </c>
      <c r="AX239" s="12" t="s">
        <v>81</v>
      </c>
      <c r="AY239" s="228" t="s">
        <v>148</v>
      </c>
    </row>
    <row r="240" spans="2:65" s="1" customFormat="1" ht="16.5" customHeight="1">
      <c r="B240" s="41"/>
      <c r="C240" s="229" t="s">
        <v>423</v>
      </c>
      <c r="D240" s="229" t="s">
        <v>199</v>
      </c>
      <c r="E240" s="230" t="s">
        <v>730</v>
      </c>
      <c r="F240" s="231" t="s">
        <v>731</v>
      </c>
      <c r="G240" s="232" t="s">
        <v>202</v>
      </c>
      <c r="H240" s="233">
        <v>6.0000000000000001E-3</v>
      </c>
      <c r="I240" s="234"/>
      <c r="J240" s="235">
        <f>ROUND(I240*H240,2)</f>
        <v>0</v>
      </c>
      <c r="K240" s="231" t="s">
        <v>154</v>
      </c>
      <c r="L240" s="236"/>
      <c r="M240" s="237" t="s">
        <v>23</v>
      </c>
      <c r="N240" s="238" t="s">
        <v>44</v>
      </c>
      <c r="O240" s="42"/>
      <c r="P240" s="201">
        <f>O240*H240</f>
        <v>0</v>
      </c>
      <c r="Q240" s="201">
        <v>1</v>
      </c>
      <c r="R240" s="201">
        <f>Q240*H240</f>
        <v>6.0000000000000001E-3</v>
      </c>
      <c r="S240" s="201">
        <v>0</v>
      </c>
      <c r="T240" s="202">
        <f>S240*H240</f>
        <v>0</v>
      </c>
      <c r="AR240" s="24" t="s">
        <v>198</v>
      </c>
      <c r="AT240" s="24" t="s">
        <v>199</v>
      </c>
      <c r="AU240" s="24" t="s">
        <v>83</v>
      </c>
      <c r="AY240" s="24" t="s">
        <v>148</v>
      </c>
      <c r="BE240" s="203">
        <f>IF(N240="základní",J240,0)</f>
        <v>0</v>
      </c>
      <c r="BF240" s="203">
        <f>IF(N240="snížená",J240,0)</f>
        <v>0</v>
      </c>
      <c r="BG240" s="203">
        <f>IF(N240="zákl. přenesená",J240,0)</f>
        <v>0</v>
      </c>
      <c r="BH240" s="203">
        <f>IF(N240="sníž. přenesená",J240,0)</f>
        <v>0</v>
      </c>
      <c r="BI240" s="203">
        <f>IF(N240="nulová",J240,0)</f>
        <v>0</v>
      </c>
      <c r="BJ240" s="24" t="s">
        <v>81</v>
      </c>
      <c r="BK240" s="203">
        <f>ROUND(I240*H240,2)</f>
        <v>0</v>
      </c>
      <c r="BL240" s="24" t="s">
        <v>155</v>
      </c>
      <c r="BM240" s="24" t="s">
        <v>732</v>
      </c>
    </row>
    <row r="241" spans="2:65" s="11" customFormat="1" ht="13.5">
      <c r="B241" s="207"/>
      <c r="C241" s="208"/>
      <c r="D241" s="204" t="s">
        <v>159</v>
      </c>
      <c r="E241" s="209" t="s">
        <v>23</v>
      </c>
      <c r="F241" s="210" t="s">
        <v>733</v>
      </c>
      <c r="G241" s="208"/>
      <c r="H241" s="211">
        <v>2E-3</v>
      </c>
      <c r="I241" s="212"/>
      <c r="J241" s="208"/>
      <c r="K241" s="208"/>
      <c r="L241" s="213"/>
      <c r="M241" s="214"/>
      <c r="N241" s="215"/>
      <c r="O241" s="215"/>
      <c r="P241" s="215"/>
      <c r="Q241" s="215"/>
      <c r="R241" s="215"/>
      <c r="S241" s="215"/>
      <c r="T241" s="216"/>
      <c r="AT241" s="217" t="s">
        <v>159</v>
      </c>
      <c r="AU241" s="217" t="s">
        <v>83</v>
      </c>
      <c r="AV241" s="11" t="s">
        <v>83</v>
      </c>
      <c r="AW241" s="11" t="s">
        <v>36</v>
      </c>
      <c r="AX241" s="11" t="s">
        <v>73</v>
      </c>
      <c r="AY241" s="217" t="s">
        <v>148</v>
      </c>
    </row>
    <row r="242" spans="2:65" s="11" customFormat="1" ht="13.5">
      <c r="B242" s="207"/>
      <c r="C242" s="208"/>
      <c r="D242" s="204" t="s">
        <v>159</v>
      </c>
      <c r="E242" s="209" t="s">
        <v>23</v>
      </c>
      <c r="F242" s="210" t="s">
        <v>734</v>
      </c>
      <c r="G242" s="208"/>
      <c r="H242" s="211">
        <v>4.0000000000000001E-3</v>
      </c>
      <c r="I242" s="212"/>
      <c r="J242" s="208"/>
      <c r="K242" s="208"/>
      <c r="L242" s="213"/>
      <c r="M242" s="214"/>
      <c r="N242" s="215"/>
      <c r="O242" s="215"/>
      <c r="P242" s="215"/>
      <c r="Q242" s="215"/>
      <c r="R242" s="215"/>
      <c r="S242" s="215"/>
      <c r="T242" s="216"/>
      <c r="AT242" s="217" t="s">
        <v>159</v>
      </c>
      <c r="AU242" s="217" t="s">
        <v>83</v>
      </c>
      <c r="AV242" s="11" t="s">
        <v>83</v>
      </c>
      <c r="AW242" s="11" t="s">
        <v>36</v>
      </c>
      <c r="AX242" s="11" t="s">
        <v>73</v>
      </c>
      <c r="AY242" s="217" t="s">
        <v>148</v>
      </c>
    </row>
    <row r="243" spans="2:65" s="12" customFormat="1" ht="13.5">
      <c r="B243" s="218"/>
      <c r="C243" s="219"/>
      <c r="D243" s="204" t="s">
        <v>159</v>
      </c>
      <c r="E243" s="220" t="s">
        <v>23</v>
      </c>
      <c r="F243" s="221" t="s">
        <v>162</v>
      </c>
      <c r="G243" s="219"/>
      <c r="H243" s="222">
        <v>6.0000000000000001E-3</v>
      </c>
      <c r="I243" s="223"/>
      <c r="J243" s="219"/>
      <c r="K243" s="219"/>
      <c r="L243" s="224"/>
      <c r="M243" s="225"/>
      <c r="N243" s="226"/>
      <c r="O243" s="226"/>
      <c r="P243" s="226"/>
      <c r="Q243" s="226"/>
      <c r="R243" s="226"/>
      <c r="S243" s="226"/>
      <c r="T243" s="227"/>
      <c r="AT243" s="228" t="s">
        <v>159</v>
      </c>
      <c r="AU243" s="228" t="s">
        <v>83</v>
      </c>
      <c r="AV243" s="12" t="s">
        <v>155</v>
      </c>
      <c r="AW243" s="12" t="s">
        <v>36</v>
      </c>
      <c r="AX243" s="12" t="s">
        <v>81</v>
      </c>
      <c r="AY243" s="228" t="s">
        <v>148</v>
      </c>
    </row>
    <row r="244" spans="2:65" s="1" customFormat="1" ht="25.5" customHeight="1">
      <c r="B244" s="41"/>
      <c r="C244" s="192" t="s">
        <v>429</v>
      </c>
      <c r="D244" s="192" t="s">
        <v>150</v>
      </c>
      <c r="E244" s="193" t="s">
        <v>735</v>
      </c>
      <c r="F244" s="194" t="s">
        <v>736</v>
      </c>
      <c r="G244" s="195" t="s">
        <v>194</v>
      </c>
      <c r="H244" s="196">
        <v>3</v>
      </c>
      <c r="I244" s="197"/>
      <c r="J244" s="198">
        <f>ROUND(I244*H244,2)</f>
        <v>0</v>
      </c>
      <c r="K244" s="194" t="s">
        <v>154</v>
      </c>
      <c r="L244" s="61"/>
      <c r="M244" s="199" t="s">
        <v>23</v>
      </c>
      <c r="N244" s="200" t="s">
        <v>44</v>
      </c>
      <c r="O244" s="42"/>
      <c r="P244" s="201">
        <f>O244*H244</f>
        <v>0</v>
      </c>
      <c r="Q244" s="201">
        <v>2.1099999999999999E-3</v>
      </c>
      <c r="R244" s="201">
        <f>Q244*H244</f>
        <v>6.3299999999999997E-3</v>
      </c>
      <c r="S244" s="201">
        <v>2E-3</v>
      </c>
      <c r="T244" s="202">
        <f>S244*H244</f>
        <v>6.0000000000000001E-3</v>
      </c>
      <c r="AR244" s="24" t="s">
        <v>155</v>
      </c>
      <c r="AT244" s="24" t="s">
        <v>150</v>
      </c>
      <c r="AU244" s="24" t="s">
        <v>83</v>
      </c>
      <c r="AY244" s="24" t="s">
        <v>148</v>
      </c>
      <c r="BE244" s="203">
        <f>IF(N244="základní",J244,0)</f>
        <v>0</v>
      </c>
      <c r="BF244" s="203">
        <f>IF(N244="snížená",J244,0)</f>
        <v>0</v>
      </c>
      <c r="BG244" s="203">
        <f>IF(N244="zákl. přenesená",J244,0)</f>
        <v>0</v>
      </c>
      <c r="BH244" s="203">
        <f>IF(N244="sníž. přenesená",J244,0)</f>
        <v>0</v>
      </c>
      <c r="BI244" s="203">
        <f>IF(N244="nulová",J244,0)</f>
        <v>0</v>
      </c>
      <c r="BJ244" s="24" t="s">
        <v>81</v>
      </c>
      <c r="BK244" s="203">
        <f>ROUND(I244*H244,2)</f>
        <v>0</v>
      </c>
      <c r="BL244" s="24" t="s">
        <v>155</v>
      </c>
      <c r="BM244" s="24" t="s">
        <v>737</v>
      </c>
    </row>
    <row r="245" spans="2:65" s="1" customFormat="1" ht="67.5">
      <c r="B245" s="41"/>
      <c r="C245" s="63"/>
      <c r="D245" s="204" t="s">
        <v>157</v>
      </c>
      <c r="E245" s="63"/>
      <c r="F245" s="205" t="s">
        <v>727</v>
      </c>
      <c r="G245" s="63"/>
      <c r="H245" s="63"/>
      <c r="I245" s="163"/>
      <c r="J245" s="63"/>
      <c r="K245" s="63"/>
      <c r="L245" s="61"/>
      <c r="M245" s="206"/>
      <c r="N245" s="42"/>
      <c r="O245" s="42"/>
      <c r="P245" s="42"/>
      <c r="Q245" s="42"/>
      <c r="R245" s="42"/>
      <c r="S245" s="42"/>
      <c r="T245" s="78"/>
      <c r="AT245" s="24" t="s">
        <v>157</v>
      </c>
      <c r="AU245" s="24" t="s">
        <v>83</v>
      </c>
    </row>
    <row r="246" spans="2:65" s="11" customFormat="1" ht="13.5">
      <c r="B246" s="207"/>
      <c r="C246" s="208"/>
      <c r="D246" s="204" t="s">
        <v>159</v>
      </c>
      <c r="E246" s="209" t="s">
        <v>23</v>
      </c>
      <c r="F246" s="210" t="s">
        <v>738</v>
      </c>
      <c r="G246" s="208"/>
      <c r="H246" s="211">
        <v>3</v>
      </c>
      <c r="I246" s="212"/>
      <c r="J246" s="208"/>
      <c r="K246" s="208"/>
      <c r="L246" s="213"/>
      <c r="M246" s="214"/>
      <c r="N246" s="215"/>
      <c r="O246" s="215"/>
      <c r="P246" s="215"/>
      <c r="Q246" s="215"/>
      <c r="R246" s="215"/>
      <c r="S246" s="215"/>
      <c r="T246" s="216"/>
      <c r="AT246" s="217" t="s">
        <v>159</v>
      </c>
      <c r="AU246" s="217" t="s">
        <v>83</v>
      </c>
      <c r="AV246" s="11" t="s">
        <v>83</v>
      </c>
      <c r="AW246" s="11" t="s">
        <v>36</v>
      </c>
      <c r="AX246" s="11" t="s">
        <v>81</v>
      </c>
      <c r="AY246" s="217" t="s">
        <v>148</v>
      </c>
    </row>
    <row r="247" spans="2:65" s="1" customFormat="1" ht="16.5" customHeight="1">
      <c r="B247" s="41"/>
      <c r="C247" s="229" t="s">
        <v>435</v>
      </c>
      <c r="D247" s="229" t="s">
        <v>199</v>
      </c>
      <c r="E247" s="230" t="s">
        <v>739</v>
      </c>
      <c r="F247" s="231" t="s">
        <v>740</v>
      </c>
      <c r="G247" s="232" t="s">
        <v>202</v>
      </c>
      <c r="H247" s="233">
        <v>0.04</v>
      </c>
      <c r="I247" s="234"/>
      <c r="J247" s="235">
        <f>ROUND(I247*H247,2)</f>
        <v>0</v>
      </c>
      <c r="K247" s="231" t="s">
        <v>154</v>
      </c>
      <c r="L247" s="236"/>
      <c r="M247" s="237" t="s">
        <v>23</v>
      </c>
      <c r="N247" s="238" t="s">
        <v>44</v>
      </c>
      <c r="O247" s="42"/>
      <c r="P247" s="201">
        <f>O247*H247</f>
        <v>0</v>
      </c>
      <c r="Q247" s="201">
        <v>1</v>
      </c>
      <c r="R247" s="201">
        <f>Q247*H247</f>
        <v>0.04</v>
      </c>
      <c r="S247" s="201">
        <v>0</v>
      </c>
      <c r="T247" s="202">
        <f>S247*H247</f>
        <v>0</v>
      </c>
      <c r="AR247" s="24" t="s">
        <v>198</v>
      </c>
      <c r="AT247" s="24" t="s">
        <v>199</v>
      </c>
      <c r="AU247" s="24" t="s">
        <v>83</v>
      </c>
      <c r="AY247" s="24" t="s">
        <v>148</v>
      </c>
      <c r="BE247" s="203">
        <f>IF(N247="základní",J247,0)</f>
        <v>0</v>
      </c>
      <c r="BF247" s="203">
        <f>IF(N247="snížená",J247,0)</f>
        <v>0</v>
      </c>
      <c r="BG247" s="203">
        <f>IF(N247="zákl. přenesená",J247,0)</f>
        <v>0</v>
      </c>
      <c r="BH247" s="203">
        <f>IF(N247="sníž. přenesená",J247,0)</f>
        <v>0</v>
      </c>
      <c r="BI247" s="203">
        <f>IF(N247="nulová",J247,0)</f>
        <v>0</v>
      </c>
      <c r="BJ247" s="24" t="s">
        <v>81</v>
      </c>
      <c r="BK247" s="203">
        <f>ROUND(I247*H247,2)</f>
        <v>0</v>
      </c>
      <c r="BL247" s="24" t="s">
        <v>155</v>
      </c>
      <c r="BM247" s="24" t="s">
        <v>741</v>
      </c>
    </row>
    <row r="248" spans="2:65" s="11" customFormat="1" ht="13.5">
      <c r="B248" s="207"/>
      <c r="C248" s="208"/>
      <c r="D248" s="204" t="s">
        <v>159</v>
      </c>
      <c r="E248" s="209" t="s">
        <v>23</v>
      </c>
      <c r="F248" s="210" t="s">
        <v>742</v>
      </c>
      <c r="G248" s="208"/>
      <c r="H248" s="211">
        <v>0.04</v>
      </c>
      <c r="I248" s="212"/>
      <c r="J248" s="208"/>
      <c r="K248" s="208"/>
      <c r="L248" s="213"/>
      <c r="M248" s="214"/>
      <c r="N248" s="215"/>
      <c r="O248" s="215"/>
      <c r="P248" s="215"/>
      <c r="Q248" s="215"/>
      <c r="R248" s="215"/>
      <c r="S248" s="215"/>
      <c r="T248" s="216"/>
      <c r="AT248" s="217" t="s">
        <v>159</v>
      </c>
      <c r="AU248" s="217" t="s">
        <v>83</v>
      </c>
      <c r="AV248" s="11" t="s">
        <v>83</v>
      </c>
      <c r="AW248" s="11" t="s">
        <v>36</v>
      </c>
      <c r="AX248" s="11" t="s">
        <v>81</v>
      </c>
      <c r="AY248" s="217" t="s">
        <v>148</v>
      </c>
    </row>
    <row r="249" spans="2:65" s="10" customFormat="1" ht="29.85" customHeight="1">
      <c r="B249" s="176"/>
      <c r="C249" s="177"/>
      <c r="D249" s="178" t="s">
        <v>72</v>
      </c>
      <c r="E249" s="190" t="s">
        <v>467</v>
      </c>
      <c r="F249" s="190" t="s">
        <v>468</v>
      </c>
      <c r="G249" s="177"/>
      <c r="H249" s="177"/>
      <c r="I249" s="180"/>
      <c r="J249" s="191">
        <f>BK249</f>
        <v>0</v>
      </c>
      <c r="K249" s="177"/>
      <c r="L249" s="182"/>
      <c r="M249" s="183"/>
      <c r="N249" s="184"/>
      <c r="O249" s="184"/>
      <c r="P249" s="185">
        <f>SUM(P250:P271)</f>
        <v>0</v>
      </c>
      <c r="Q249" s="184"/>
      <c r="R249" s="185">
        <f>SUM(R250:R271)</f>
        <v>0</v>
      </c>
      <c r="S249" s="184"/>
      <c r="T249" s="186">
        <f>SUM(T250:T271)</f>
        <v>0</v>
      </c>
      <c r="AR249" s="187" t="s">
        <v>81</v>
      </c>
      <c r="AT249" s="188" t="s">
        <v>72</v>
      </c>
      <c r="AU249" s="188" t="s">
        <v>81</v>
      </c>
      <c r="AY249" s="187" t="s">
        <v>148</v>
      </c>
      <c r="BK249" s="189">
        <f>SUM(BK250:BK271)</f>
        <v>0</v>
      </c>
    </row>
    <row r="250" spans="2:65" s="1" customFormat="1" ht="25.5" customHeight="1">
      <c r="B250" s="41"/>
      <c r="C250" s="192" t="s">
        <v>440</v>
      </c>
      <c r="D250" s="192" t="s">
        <v>150</v>
      </c>
      <c r="E250" s="193" t="s">
        <v>470</v>
      </c>
      <c r="F250" s="194" t="s">
        <v>471</v>
      </c>
      <c r="G250" s="195" t="s">
        <v>202</v>
      </c>
      <c r="H250" s="196">
        <v>272.77499999999998</v>
      </c>
      <c r="I250" s="197"/>
      <c r="J250" s="198">
        <f>ROUND(I250*H250,2)</f>
        <v>0</v>
      </c>
      <c r="K250" s="194" t="s">
        <v>154</v>
      </c>
      <c r="L250" s="61"/>
      <c r="M250" s="199" t="s">
        <v>23</v>
      </c>
      <c r="N250" s="200" t="s">
        <v>44</v>
      </c>
      <c r="O250" s="42"/>
      <c r="P250" s="201">
        <f>O250*H250</f>
        <v>0</v>
      </c>
      <c r="Q250" s="201">
        <v>0</v>
      </c>
      <c r="R250" s="201">
        <f>Q250*H250</f>
        <v>0</v>
      </c>
      <c r="S250" s="201">
        <v>0</v>
      </c>
      <c r="T250" s="202">
        <f>S250*H250</f>
        <v>0</v>
      </c>
      <c r="AR250" s="24" t="s">
        <v>155</v>
      </c>
      <c r="AT250" s="24" t="s">
        <v>150</v>
      </c>
      <c r="AU250" s="24" t="s">
        <v>83</v>
      </c>
      <c r="AY250" s="24" t="s">
        <v>148</v>
      </c>
      <c r="BE250" s="203">
        <f>IF(N250="základní",J250,0)</f>
        <v>0</v>
      </c>
      <c r="BF250" s="203">
        <f>IF(N250="snížená",J250,0)</f>
        <v>0</v>
      </c>
      <c r="BG250" s="203">
        <f>IF(N250="zákl. přenesená",J250,0)</f>
        <v>0</v>
      </c>
      <c r="BH250" s="203">
        <f>IF(N250="sníž. přenesená",J250,0)</f>
        <v>0</v>
      </c>
      <c r="BI250" s="203">
        <f>IF(N250="nulová",J250,0)</f>
        <v>0</v>
      </c>
      <c r="BJ250" s="24" t="s">
        <v>81</v>
      </c>
      <c r="BK250" s="203">
        <f>ROUND(I250*H250,2)</f>
        <v>0</v>
      </c>
      <c r="BL250" s="24" t="s">
        <v>155</v>
      </c>
      <c r="BM250" s="24" t="s">
        <v>743</v>
      </c>
    </row>
    <row r="251" spans="2:65" s="1" customFormat="1" ht="81">
      <c r="B251" s="41"/>
      <c r="C251" s="63"/>
      <c r="D251" s="204" t="s">
        <v>157</v>
      </c>
      <c r="E251" s="63"/>
      <c r="F251" s="205" t="s">
        <v>473</v>
      </c>
      <c r="G251" s="63"/>
      <c r="H251" s="63"/>
      <c r="I251" s="163"/>
      <c r="J251" s="63"/>
      <c r="K251" s="63"/>
      <c r="L251" s="61"/>
      <c r="M251" s="206"/>
      <c r="N251" s="42"/>
      <c r="O251" s="42"/>
      <c r="P251" s="42"/>
      <c r="Q251" s="42"/>
      <c r="R251" s="42"/>
      <c r="S251" s="42"/>
      <c r="T251" s="78"/>
      <c r="AT251" s="24" t="s">
        <v>157</v>
      </c>
      <c r="AU251" s="24" t="s">
        <v>83</v>
      </c>
    </row>
    <row r="252" spans="2:65" s="11" customFormat="1" ht="13.5">
      <c r="B252" s="207"/>
      <c r="C252" s="208"/>
      <c r="D252" s="204" t="s">
        <v>159</v>
      </c>
      <c r="E252" s="209" t="s">
        <v>23</v>
      </c>
      <c r="F252" s="210" t="s">
        <v>744</v>
      </c>
      <c r="G252" s="208"/>
      <c r="H252" s="211">
        <v>272.77499999999998</v>
      </c>
      <c r="I252" s="212"/>
      <c r="J252" s="208"/>
      <c r="K252" s="208"/>
      <c r="L252" s="213"/>
      <c r="M252" s="214"/>
      <c r="N252" s="215"/>
      <c r="O252" s="215"/>
      <c r="P252" s="215"/>
      <c r="Q252" s="215"/>
      <c r="R252" s="215"/>
      <c r="S252" s="215"/>
      <c r="T252" s="216"/>
      <c r="AT252" s="217" t="s">
        <v>159</v>
      </c>
      <c r="AU252" s="217" t="s">
        <v>83</v>
      </c>
      <c r="AV252" s="11" t="s">
        <v>83</v>
      </c>
      <c r="AW252" s="11" t="s">
        <v>36</v>
      </c>
      <c r="AX252" s="11" t="s">
        <v>81</v>
      </c>
      <c r="AY252" s="217" t="s">
        <v>148</v>
      </c>
    </row>
    <row r="253" spans="2:65" s="1" customFormat="1" ht="25.5" customHeight="1">
      <c r="B253" s="41"/>
      <c r="C253" s="192" t="s">
        <v>445</v>
      </c>
      <c r="D253" s="192" t="s">
        <v>150</v>
      </c>
      <c r="E253" s="193" t="s">
        <v>476</v>
      </c>
      <c r="F253" s="194" t="s">
        <v>477</v>
      </c>
      <c r="G253" s="195" t="s">
        <v>202</v>
      </c>
      <c r="H253" s="196">
        <v>2727.75</v>
      </c>
      <c r="I253" s="197"/>
      <c r="J253" s="198">
        <f>ROUND(I253*H253,2)</f>
        <v>0</v>
      </c>
      <c r="K253" s="194" t="s">
        <v>154</v>
      </c>
      <c r="L253" s="61"/>
      <c r="M253" s="199" t="s">
        <v>23</v>
      </c>
      <c r="N253" s="200" t="s">
        <v>44</v>
      </c>
      <c r="O253" s="42"/>
      <c r="P253" s="201">
        <f>O253*H253</f>
        <v>0</v>
      </c>
      <c r="Q253" s="201">
        <v>0</v>
      </c>
      <c r="R253" s="201">
        <f>Q253*H253</f>
        <v>0</v>
      </c>
      <c r="S253" s="201">
        <v>0</v>
      </c>
      <c r="T253" s="202">
        <f>S253*H253</f>
        <v>0</v>
      </c>
      <c r="AR253" s="24" t="s">
        <v>155</v>
      </c>
      <c r="AT253" s="24" t="s">
        <v>150</v>
      </c>
      <c r="AU253" s="24" t="s">
        <v>83</v>
      </c>
      <c r="AY253" s="24" t="s">
        <v>148</v>
      </c>
      <c r="BE253" s="203">
        <f>IF(N253="základní",J253,0)</f>
        <v>0</v>
      </c>
      <c r="BF253" s="203">
        <f>IF(N253="snížená",J253,0)</f>
        <v>0</v>
      </c>
      <c r="BG253" s="203">
        <f>IF(N253="zákl. přenesená",J253,0)</f>
        <v>0</v>
      </c>
      <c r="BH253" s="203">
        <f>IF(N253="sníž. přenesená",J253,0)</f>
        <v>0</v>
      </c>
      <c r="BI253" s="203">
        <f>IF(N253="nulová",J253,0)</f>
        <v>0</v>
      </c>
      <c r="BJ253" s="24" t="s">
        <v>81</v>
      </c>
      <c r="BK253" s="203">
        <f>ROUND(I253*H253,2)</f>
        <v>0</v>
      </c>
      <c r="BL253" s="24" t="s">
        <v>155</v>
      </c>
      <c r="BM253" s="24" t="s">
        <v>745</v>
      </c>
    </row>
    <row r="254" spans="2:65" s="1" customFormat="1" ht="81">
      <c r="B254" s="41"/>
      <c r="C254" s="63"/>
      <c r="D254" s="204" t="s">
        <v>157</v>
      </c>
      <c r="E254" s="63"/>
      <c r="F254" s="205" t="s">
        <v>473</v>
      </c>
      <c r="G254" s="63"/>
      <c r="H254" s="63"/>
      <c r="I254" s="163"/>
      <c r="J254" s="63"/>
      <c r="K254" s="63"/>
      <c r="L254" s="61"/>
      <c r="M254" s="206"/>
      <c r="N254" s="42"/>
      <c r="O254" s="42"/>
      <c r="P254" s="42"/>
      <c r="Q254" s="42"/>
      <c r="R254" s="42"/>
      <c r="S254" s="42"/>
      <c r="T254" s="78"/>
      <c r="AT254" s="24" t="s">
        <v>157</v>
      </c>
      <c r="AU254" s="24" t="s">
        <v>83</v>
      </c>
    </row>
    <row r="255" spans="2:65" s="11" customFormat="1" ht="13.5">
      <c r="B255" s="207"/>
      <c r="C255" s="208"/>
      <c r="D255" s="204" t="s">
        <v>159</v>
      </c>
      <c r="E255" s="208"/>
      <c r="F255" s="210" t="s">
        <v>746</v>
      </c>
      <c r="G255" s="208"/>
      <c r="H255" s="211">
        <v>2727.75</v>
      </c>
      <c r="I255" s="212"/>
      <c r="J255" s="208"/>
      <c r="K255" s="208"/>
      <c r="L255" s="213"/>
      <c r="M255" s="214"/>
      <c r="N255" s="215"/>
      <c r="O255" s="215"/>
      <c r="P255" s="215"/>
      <c r="Q255" s="215"/>
      <c r="R255" s="215"/>
      <c r="S255" s="215"/>
      <c r="T255" s="216"/>
      <c r="AT255" s="217" t="s">
        <v>159</v>
      </c>
      <c r="AU255" s="217" t="s">
        <v>83</v>
      </c>
      <c r="AV255" s="11" t="s">
        <v>83</v>
      </c>
      <c r="AW255" s="11" t="s">
        <v>6</v>
      </c>
      <c r="AX255" s="11" t="s">
        <v>81</v>
      </c>
      <c r="AY255" s="217" t="s">
        <v>148</v>
      </c>
    </row>
    <row r="256" spans="2:65" s="1" customFormat="1" ht="25.5" customHeight="1">
      <c r="B256" s="41"/>
      <c r="C256" s="192" t="s">
        <v>451</v>
      </c>
      <c r="D256" s="192" t="s">
        <v>150</v>
      </c>
      <c r="E256" s="193" t="s">
        <v>481</v>
      </c>
      <c r="F256" s="194" t="s">
        <v>482</v>
      </c>
      <c r="G256" s="195" t="s">
        <v>202</v>
      </c>
      <c r="H256" s="196">
        <v>201.75</v>
      </c>
      <c r="I256" s="197"/>
      <c r="J256" s="198">
        <f>ROUND(I256*H256,2)</f>
        <v>0</v>
      </c>
      <c r="K256" s="194" t="s">
        <v>154</v>
      </c>
      <c r="L256" s="61"/>
      <c r="M256" s="199" t="s">
        <v>23</v>
      </c>
      <c r="N256" s="200" t="s">
        <v>44</v>
      </c>
      <c r="O256" s="42"/>
      <c r="P256" s="201">
        <f>O256*H256</f>
        <v>0</v>
      </c>
      <c r="Q256" s="201">
        <v>0</v>
      </c>
      <c r="R256" s="201">
        <f>Q256*H256</f>
        <v>0</v>
      </c>
      <c r="S256" s="201">
        <v>0</v>
      </c>
      <c r="T256" s="202">
        <f>S256*H256</f>
        <v>0</v>
      </c>
      <c r="AR256" s="24" t="s">
        <v>155</v>
      </c>
      <c r="AT256" s="24" t="s">
        <v>150</v>
      </c>
      <c r="AU256" s="24" t="s">
        <v>83</v>
      </c>
      <c r="AY256" s="24" t="s">
        <v>148</v>
      </c>
      <c r="BE256" s="203">
        <f>IF(N256="základní",J256,0)</f>
        <v>0</v>
      </c>
      <c r="BF256" s="203">
        <f>IF(N256="snížená",J256,0)</f>
        <v>0</v>
      </c>
      <c r="BG256" s="203">
        <f>IF(N256="zákl. přenesená",J256,0)</f>
        <v>0</v>
      </c>
      <c r="BH256" s="203">
        <f>IF(N256="sníž. přenesená",J256,0)</f>
        <v>0</v>
      </c>
      <c r="BI256" s="203">
        <f>IF(N256="nulová",J256,0)</f>
        <v>0</v>
      </c>
      <c r="BJ256" s="24" t="s">
        <v>81</v>
      </c>
      <c r="BK256" s="203">
        <f>ROUND(I256*H256,2)</f>
        <v>0</v>
      </c>
      <c r="BL256" s="24" t="s">
        <v>155</v>
      </c>
      <c r="BM256" s="24" t="s">
        <v>747</v>
      </c>
    </row>
    <row r="257" spans="2:65" s="1" customFormat="1" ht="81">
      <c r="B257" s="41"/>
      <c r="C257" s="63"/>
      <c r="D257" s="204" t="s">
        <v>157</v>
      </c>
      <c r="E257" s="63"/>
      <c r="F257" s="205" t="s">
        <v>484</v>
      </c>
      <c r="G257" s="63"/>
      <c r="H257" s="63"/>
      <c r="I257" s="163"/>
      <c r="J257" s="63"/>
      <c r="K257" s="63"/>
      <c r="L257" s="61"/>
      <c r="M257" s="206"/>
      <c r="N257" s="42"/>
      <c r="O257" s="42"/>
      <c r="P257" s="42"/>
      <c r="Q257" s="42"/>
      <c r="R257" s="42"/>
      <c r="S257" s="42"/>
      <c r="T257" s="78"/>
      <c r="AT257" s="24" t="s">
        <v>157</v>
      </c>
      <c r="AU257" s="24" t="s">
        <v>83</v>
      </c>
    </row>
    <row r="258" spans="2:65" s="11" customFormat="1" ht="13.5">
      <c r="B258" s="207"/>
      <c r="C258" s="208"/>
      <c r="D258" s="204" t="s">
        <v>159</v>
      </c>
      <c r="E258" s="209" t="s">
        <v>23</v>
      </c>
      <c r="F258" s="210" t="s">
        <v>748</v>
      </c>
      <c r="G258" s="208"/>
      <c r="H258" s="211">
        <v>201.75</v>
      </c>
      <c r="I258" s="212"/>
      <c r="J258" s="208"/>
      <c r="K258" s="208"/>
      <c r="L258" s="213"/>
      <c r="M258" s="214"/>
      <c r="N258" s="215"/>
      <c r="O258" s="215"/>
      <c r="P258" s="215"/>
      <c r="Q258" s="215"/>
      <c r="R258" s="215"/>
      <c r="S258" s="215"/>
      <c r="T258" s="216"/>
      <c r="AT258" s="217" t="s">
        <v>159</v>
      </c>
      <c r="AU258" s="217" t="s">
        <v>83</v>
      </c>
      <c r="AV258" s="11" t="s">
        <v>83</v>
      </c>
      <c r="AW258" s="11" t="s">
        <v>36</v>
      </c>
      <c r="AX258" s="11" t="s">
        <v>81</v>
      </c>
      <c r="AY258" s="217" t="s">
        <v>148</v>
      </c>
    </row>
    <row r="259" spans="2:65" s="1" customFormat="1" ht="25.5" customHeight="1">
      <c r="B259" s="41"/>
      <c r="C259" s="192" t="s">
        <v>455</v>
      </c>
      <c r="D259" s="192" t="s">
        <v>150</v>
      </c>
      <c r="E259" s="193" t="s">
        <v>486</v>
      </c>
      <c r="F259" s="194" t="s">
        <v>487</v>
      </c>
      <c r="G259" s="195" t="s">
        <v>202</v>
      </c>
      <c r="H259" s="196">
        <v>62.9</v>
      </c>
      <c r="I259" s="197"/>
      <c r="J259" s="198">
        <f>ROUND(I259*H259,2)</f>
        <v>0</v>
      </c>
      <c r="K259" s="194" t="s">
        <v>154</v>
      </c>
      <c r="L259" s="61"/>
      <c r="M259" s="199" t="s">
        <v>23</v>
      </c>
      <c r="N259" s="200" t="s">
        <v>44</v>
      </c>
      <c r="O259" s="42"/>
      <c r="P259" s="201">
        <f>O259*H259</f>
        <v>0</v>
      </c>
      <c r="Q259" s="201">
        <v>0</v>
      </c>
      <c r="R259" s="201">
        <f>Q259*H259</f>
        <v>0</v>
      </c>
      <c r="S259" s="201">
        <v>0</v>
      </c>
      <c r="T259" s="202">
        <f>S259*H259</f>
        <v>0</v>
      </c>
      <c r="AR259" s="24" t="s">
        <v>155</v>
      </c>
      <c r="AT259" s="24" t="s">
        <v>150</v>
      </c>
      <c r="AU259" s="24" t="s">
        <v>83</v>
      </c>
      <c r="AY259" s="24" t="s">
        <v>148</v>
      </c>
      <c r="BE259" s="203">
        <f>IF(N259="základní",J259,0)</f>
        <v>0</v>
      </c>
      <c r="BF259" s="203">
        <f>IF(N259="snížená",J259,0)</f>
        <v>0</v>
      </c>
      <c r="BG259" s="203">
        <f>IF(N259="zákl. přenesená",J259,0)</f>
        <v>0</v>
      </c>
      <c r="BH259" s="203">
        <f>IF(N259="sníž. přenesená",J259,0)</f>
        <v>0</v>
      </c>
      <c r="BI259" s="203">
        <f>IF(N259="nulová",J259,0)</f>
        <v>0</v>
      </c>
      <c r="BJ259" s="24" t="s">
        <v>81</v>
      </c>
      <c r="BK259" s="203">
        <f>ROUND(I259*H259,2)</f>
        <v>0</v>
      </c>
      <c r="BL259" s="24" t="s">
        <v>155</v>
      </c>
      <c r="BM259" s="24" t="s">
        <v>749</v>
      </c>
    </row>
    <row r="260" spans="2:65" s="1" customFormat="1" ht="94.5">
      <c r="B260" s="41"/>
      <c r="C260" s="63"/>
      <c r="D260" s="204" t="s">
        <v>157</v>
      </c>
      <c r="E260" s="63"/>
      <c r="F260" s="205" t="s">
        <v>489</v>
      </c>
      <c r="G260" s="63"/>
      <c r="H260" s="63"/>
      <c r="I260" s="163"/>
      <c r="J260" s="63"/>
      <c r="K260" s="63"/>
      <c r="L260" s="61"/>
      <c r="M260" s="206"/>
      <c r="N260" s="42"/>
      <c r="O260" s="42"/>
      <c r="P260" s="42"/>
      <c r="Q260" s="42"/>
      <c r="R260" s="42"/>
      <c r="S260" s="42"/>
      <c r="T260" s="78"/>
      <c r="AT260" s="24" t="s">
        <v>157</v>
      </c>
      <c r="AU260" s="24" t="s">
        <v>83</v>
      </c>
    </row>
    <row r="261" spans="2:65" s="11" customFormat="1" ht="13.5">
      <c r="B261" s="207"/>
      <c r="C261" s="208"/>
      <c r="D261" s="204" t="s">
        <v>159</v>
      </c>
      <c r="E261" s="209" t="s">
        <v>23</v>
      </c>
      <c r="F261" s="210" t="s">
        <v>750</v>
      </c>
      <c r="G261" s="208"/>
      <c r="H261" s="211">
        <v>31.504000000000001</v>
      </c>
      <c r="I261" s="212"/>
      <c r="J261" s="208"/>
      <c r="K261" s="208"/>
      <c r="L261" s="213"/>
      <c r="M261" s="214"/>
      <c r="N261" s="215"/>
      <c r="O261" s="215"/>
      <c r="P261" s="215"/>
      <c r="Q261" s="215"/>
      <c r="R261" s="215"/>
      <c r="S261" s="215"/>
      <c r="T261" s="216"/>
      <c r="AT261" s="217" t="s">
        <v>159</v>
      </c>
      <c r="AU261" s="217" t="s">
        <v>83</v>
      </c>
      <c r="AV261" s="11" t="s">
        <v>83</v>
      </c>
      <c r="AW261" s="11" t="s">
        <v>36</v>
      </c>
      <c r="AX261" s="11" t="s">
        <v>73</v>
      </c>
      <c r="AY261" s="217" t="s">
        <v>148</v>
      </c>
    </row>
    <row r="262" spans="2:65" s="11" customFormat="1" ht="13.5">
      <c r="B262" s="207"/>
      <c r="C262" s="208"/>
      <c r="D262" s="204" t="s">
        <v>159</v>
      </c>
      <c r="E262" s="209" t="s">
        <v>23</v>
      </c>
      <c r="F262" s="210" t="s">
        <v>751</v>
      </c>
      <c r="G262" s="208"/>
      <c r="H262" s="211">
        <v>19.364000000000001</v>
      </c>
      <c r="I262" s="212"/>
      <c r="J262" s="208"/>
      <c r="K262" s="208"/>
      <c r="L262" s="213"/>
      <c r="M262" s="214"/>
      <c r="N262" s="215"/>
      <c r="O262" s="215"/>
      <c r="P262" s="215"/>
      <c r="Q262" s="215"/>
      <c r="R262" s="215"/>
      <c r="S262" s="215"/>
      <c r="T262" s="216"/>
      <c r="AT262" s="217" t="s">
        <v>159</v>
      </c>
      <c r="AU262" s="217" t="s">
        <v>83</v>
      </c>
      <c r="AV262" s="11" t="s">
        <v>83</v>
      </c>
      <c r="AW262" s="11" t="s">
        <v>36</v>
      </c>
      <c r="AX262" s="11" t="s">
        <v>73</v>
      </c>
      <c r="AY262" s="217" t="s">
        <v>148</v>
      </c>
    </row>
    <row r="263" spans="2:65" s="11" customFormat="1" ht="13.5">
      <c r="B263" s="207"/>
      <c r="C263" s="208"/>
      <c r="D263" s="204" t="s">
        <v>159</v>
      </c>
      <c r="E263" s="209" t="s">
        <v>23</v>
      </c>
      <c r="F263" s="210" t="s">
        <v>752</v>
      </c>
      <c r="G263" s="208"/>
      <c r="H263" s="211">
        <v>12.032</v>
      </c>
      <c r="I263" s="212"/>
      <c r="J263" s="208"/>
      <c r="K263" s="208"/>
      <c r="L263" s="213"/>
      <c r="M263" s="214"/>
      <c r="N263" s="215"/>
      <c r="O263" s="215"/>
      <c r="P263" s="215"/>
      <c r="Q263" s="215"/>
      <c r="R263" s="215"/>
      <c r="S263" s="215"/>
      <c r="T263" s="216"/>
      <c r="AT263" s="217" t="s">
        <v>159</v>
      </c>
      <c r="AU263" s="217" t="s">
        <v>83</v>
      </c>
      <c r="AV263" s="11" t="s">
        <v>83</v>
      </c>
      <c r="AW263" s="11" t="s">
        <v>36</v>
      </c>
      <c r="AX263" s="11" t="s">
        <v>73</v>
      </c>
      <c r="AY263" s="217" t="s">
        <v>148</v>
      </c>
    </row>
    <row r="264" spans="2:65" s="12" customFormat="1" ht="13.5">
      <c r="B264" s="218"/>
      <c r="C264" s="219"/>
      <c r="D264" s="204" t="s">
        <v>159</v>
      </c>
      <c r="E264" s="220" t="s">
        <v>23</v>
      </c>
      <c r="F264" s="221" t="s">
        <v>162</v>
      </c>
      <c r="G264" s="219"/>
      <c r="H264" s="222">
        <v>62.9</v>
      </c>
      <c r="I264" s="223"/>
      <c r="J264" s="219"/>
      <c r="K264" s="219"/>
      <c r="L264" s="224"/>
      <c r="M264" s="225"/>
      <c r="N264" s="226"/>
      <c r="O264" s="226"/>
      <c r="P264" s="226"/>
      <c r="Q264" s="226"/>
      <c r="R264" s="226"/>
      <c r="S264" s="226"/>
      <c r="T264" s="227"/>
      <c r="AT264" s="228" t="s">
        <v>159</v>
      </c>
      <c r="AU264" s="228" t="s">
        <v>83</v>
      </c>
      <c r="AV264" s="12" t="s">
        <v>155</v>
      </c>
      <c r="AW264" s="12" t="s">
        <v>36</v>
      </c>
      <c r="AX264" s="12" t="s">
        <v>81</v>
      </c>
      <c r="AY264" s="228" t="s">
        <v>148</v>
      </c>
    </row>
    <row r="265" spans="2:65" s="1" customFormat="1" ht="25.5" customHeight="1">
      <c r="B265" s="41"/>
      <c r="C265" s="192" t="s">
        <v>461</v>
      </c>
      <c r="D265" s="192" t="s">
        <v>150</v>
      </c>
      <c r="E265" s="193" t="s">
        <v>493</v>
      </c>
      <c r="F265" s="194" t="s">
        <v>494</v>
      </c>
      <c r="G265" s="195" t="s">
        <v>202</v>
      </c>
      <c r="H265" s="196">
        <v>629</v>
      </c>
      <c r="I265" s="197"/>
      <c r="J265" s="198">
        <f>ROUND(I265*H265,2)</f>
        <v>0</v>
      </c>
      <c r="K265" s="194" t="s">
        <v>154</v>
      </c>
      <c r="L265" s="61"/>
      <c r="M265" s="199" t="s">
        <v>23</v>
      </c>
      <c r="N265" s="200" t="s">
        <v>44</v>
      </c>
      <c r="O265" s="42"/>
      <c r="P265" s="201">
        <f>O265*H265</f>
        <v>0</v>
      </c>
      <c r="Q265" s="201">
        <v>0</v>
      </c>
      <c r="R265" s="201">
        <f>Q265*H265</f>
        <v>0</v>
      </c>
      <c r="S265" s="201">
        <v>0</v>
      </c>
      <c r="T265" s="202">
        <f>S265*H265</f>
        <v>0</v>
      </c>
      <c r="AR265" s="24" t="s">
        <v>155</v>
      </c>
      <c r="AT265" s="24" t="s">
        <v>150</v>
      </c>
      <c r="AU265" s="24" t="s">
        <v>83</v>
      </c>
      <c r="AY265" s="24" t="s">
        <v>148</v>
      </c>
      <c r="BE265" s="203">
        <f>IF(N265="základní",J265,0)</f>
        <v>0</v>
      </c>
      <c r="BF265" s="203">
        <f>IF(N265="snížená",J265,0)</f>
        <v>0</v>
      </c>
      <c r="BG265" s="203">
        <f>IF(N265="zákl. přenesená",J265,0)</f>
        <v>0</v>
      </c>
      <c r="BH265" s="203">
        <f>IF(N265="sníž. přenesená",J265,0)</f>
        <v>0</v>
      </c>
      <c r="BI265" s="203">
        <f>IF(N265="nulová",J265,0)</f>
        <v>0</v>
      </c>
      <c r="BJ265" s="24" t="s">
        <v>81</v>
      </c>
      <c r="BK265" s="203">
        <f>ROUND(I265*H265,2)</f>
        <v>0</v>
      </c>
      <c r="BL265" s="24" t="s">
        <v>155</v>
      </c>
      <c r="BM265" s="24" t="s">
        <v>753</v>
      </c>
    </row>
    <row r="266" spans="2:65" s="1" customFormat="1" ht="94.5">
      <c r="B266" s="41"/>
      <c r="C266" s="63"/>
      <c r="D266" s="204" t="s">
        <v>157</v>
      </c>
      <c r="E266" s="63"/>
      <c r="F266" s="205" t="s">
        <v>489</v>
      </c>
      <c r="G266" s="63"/>
      <c r="H266" s="63"/>
      <c r="I266" s="163"/>
      <c r="J266" s="63"/>
      <c r="K266" s="63"/>
      <c r="L266" s="61"/>
      <c r="M266" s="206"/>
      <c r="N266" s="42"/>
      <c r="O266" s="42"/>
      <c r="P266" s="42"/>
      <c r="Q266" s="42"/>
      <c r="R266" s="42"/>
      <c r="S266" s="42"/>
      <c r="T266" s="78"/>
      <c r="AT266" s="24" t="s">
        <v>157</v>
      </c>
      <c r="AU266" s="24" t="s">
        <v>83</v>
      </c>
    </row>
    <row r="267" spans="2:65" s="11" customFormat="1" ht="13.5">
      <c r="B267" s="207"/>
      <c r="C267" s="208"/>
      <c r="D267" s="204" t="s">
        <v>159</v>
      </c>
      <c r="E267" s="208"/>
      <c r="F267" s="210" t="s">
        <v>754</v>
      </c>
      <c r="G267" s="208"/>
      <c r="H267" s="211">
        <v>629</v>
      </c>
      <c r="I267" s="212"/>
      <c r="J267" s="208"/>
      <c r="K267" s="208"/>
      <c r="L267" s="213"/>
      <c r="M267" s="214"/>
      <c r="N267" s="215"/>
      <c r="O267" s="215"/>
      <c r="P267" s="215"/>
      <c r="Q267" s="215"/>
      <c r="R267" s="215"/>
      <c r="S267" s="215"/>
      <c r="T267" s="216"/>
      <c r="AT267" s="217" t="s">
        <v>159</v>
      </c>
      <c r="AU267" s="217" t="s">
        <v>83</v>
      </c>
      <c r="AV267" s="11" t="s">
        <v>83</v>
      </c>
      <c r="AW267" s="11" t="s">
        <v>6</v>
      </c>
      <c r="AX267" s="11" t="s">
        <v>81</v>
      </c>
      <c r="AY267" s="217" t="s">
        <v>148</v>
      </c>
    </row>
    <row r="268" spans="2:65" s="1" customFormat="1" ht="25.5" customHeight="1">
      <c r="B268" s="41"/>
      <c r="C268" s="192" t="s">
        <v>469</v>
      </c>
      <c r="D268" s="192" t="s">
        <v>150</v>
      </c>
      <c r="E268" s="193" t="s">
        <v>507</v>
      </c>
      <c r="F268" s="194" t="s">
        <v>508</v>
      </c>
      <c r="G268" s="195" t="s">
        <v>202</v>
      </c>
      <c r="H268" s="196">
        <v>31.396000000000001</v>
      </c>
      <c r="I268" s="197"/>
      <c r="J268" s="198">
        <f>ROUND(I268*H268,2)</f>
        <v>0</v>
      </c>
      <c r="K268" s="194" t="s">
        <v>154</v>
      </c>
      <c r="L268" s="61"/>
      <c r="M268" s="199" t="s">
        <v>23</v>
      </c>
      <c r="N268" s="200" t="s">
        <v>44</v>
      </c>
      <c r="O268" s="42"/>
      <c r="P268" s="201">
        <f>O268*H268</f>
        <v>0</v>
      </c>
      <c r="Q268" s="201">
        <v>0</v>
      </c>
      <c r="R268" s="201">
        <f>Q268*H268</f>
        <v>0</v>
      </c>
      <c r="S268" s="201">
        <v>0</v>
      </c>
      <c r="T268" s="202">
        <f>S268*H268</f>
        <v>0</v>
      </c>
      <c r="AR268" s="24" t="s">
        <v>155</v>
      </c>
      <c r="AT268" s="24" t="s">
        <v>150</v>
      </c>
      <c r="AU268" s="24" t="s">
        <v>83</v>
      </c>
      <c r="AY268" s="24" t="s">
        <v>148</v>
      </c>
      <c r="BE268" s="203">
        <f>IF(N268="základní",J268,0)</f>
        <v>0</v>
      </c>
      <c r="BF268" s="203">
        <f>IF(N268="snížená",J268,0)</f>
        <v>0</v>
      </c>
      <c r="BG268" s="203">
        <f>IF(N268="zákl. přenesená",J268,0)</f>
        <v>0</v>
      </c>
      <c r="BH268" s="203">
        <f>IF(N268="sníž. přenesená",J268,0)</f>
        <v>0</v>
      </c>
      <c r="BI268" s="203">
        <f>IF(N268="nulová",J268,0)</f>
        <v>0</v>
      </c>
      <c r="BJ268" s="24" t="s">
        <v>81</v>
      </c>
      <c r="BK268" s="203">
        <f>ROUND(I268*H268,2)</f>
        <v>0</v>
      </c>
      <c r="BL268" s="24" t="s">
        <v>155</v>
      </c>
      <c r="BM268" s="24" t="s">
        <v>755</v>
      </c>
    </row>
    <row r="269" spans="2:65" s="1" customFormat="1" ht="81">
      <c r="B269" s="41"/>
      <c r="C269" s="63"/>
      <c r="D269" s="204" t="s">
        <v>157</v>
      </c>
      <c r="E269" s="63"/>
      <c r="F269" s="205" t="s">
        <v>510</v>
      </c>
      <c r="G269" s="63"/>
      <c r="H269" s="63"/>
      <c r="I269" s="163"/>
      <c r="J269" s="63"/>
      <c r="K269" s="63"/>
      <c r="L269" s="61"/>
      <c r="M269" s="206"/>
      <c r="N269" s="42"/>
      <c r="O269" s="42"/>
      <c r="P269" s="42"/>
      <c r="Q269" s="42"/>
      <c r="R269" s="42"/>
      <c r="S269" s="42"/>
      <c r="T269" s="78"/>
      <c r="AT269" s="24" t="s">
        <v>157</v>
      </c>
      <c r="AU269" s="24" t="s">
        <v>83</v>
      </c>
    </row>
    <row r="270" spans="2:65" s="1" customFormat="1" ht="25.5" customHeight="1">
      <c r="B270" s="41"/>
      <c r="C270" s="192" t="s">
        <v>475</v>
      </c>
      <c r="D270" s="192" t="s">
        <v>150</v>
      </c>
      <c r="E270" s="193" t="s">
        <v>513</v>
      </c>
      <c r="F270" s="194" t="s">
        <v>514</v>
      </c>
      <c r="G270" s="195" t="s">
        <v>202</v>
      </c>
      <c r="H270" s="196">
        <v>31.504000000000001</v>
      </c>
      <c r="I270" s="197"/>
      <c r="J270" s="198">
        <f>ROUND(I270*H270,2)</f>
        <v>0</v>
      </c>
      <c r="K270" s="194" t="s">
        <v>154</v>
      </c>
      <c r="L270" s="61"/>
      <c r="M270" s="199" t="s">
        <v>23</v>
      </c>
      <c r="N270" s="200" t="s">
        <v>44</v>
      </c>
      <c r="O270" s="42"/>
      <c r="P270" s="201">
        <f>O270*H270</f>
        <v>0</v>
      </c>
      <c r="Q270" s="201">
        <v>0</v>
      </c>
      <c r="R270" s="201">
        <f>Q270*H270</f>
        <v>0</v>
      </c>
      <c r="S270" s="201">
        <v>0</v>
      </c>
      <c r="T270" s="202">
        <f>S270*H270</f>
        <v>0</v>
      </c>
      <c r="AR270" s="24" t="s">
        <v>155</v>
      </c>
      <c r="AT270" s="24" t="s">
        <v>150</v>
      </c>
      <c r="AU270" s="24" t="s">
        <v>83</v>
      </c>
      <c r="AY270" s="24" t="s">
        <v>148</v>
      </c>
      <c r="BE270" s="203">
        <f>IF(N270="základní",J270,0)</f>
        <v>0</v>
      </c>
      <c r="BF270" s="203">
        <f>IF(N270="snížená",J270,0)</f>
        <v>0</v>
      </c>
      <c r="BG270" s="203">
        <f>IF(N270="zákl. přenesená",J270,0)</f>
        <v>0</v>
      </c>
      <c r="BH270" s="203">
        <f>IF(N270="sníž. přenesená",J270,0)</f>
        <v>0</v>
      </c>
      <c r="BI270" s="203">
        <f>IF(N270="nulová",J270,0)</f>
        <v>0</v>
      </c>
      <c r="BJ270" s="24" t="s">
        <v>81</v>
      </c>
      <c r="BK270" s="203">
        <f>ROUND(I270*H270,2)</f>
        <v>0</v>
      </c>
      <c r="BL270" s="24" t="s">
        <v>155</v>
      </c>
      <c r="BM270" s="24" t="s">
        <v>756</v>
      </c>
    </row>
    <row r="271" spans="2:65" s="1" customFormat="1" ht="81">
      <c r="B271" s="41"/>
      <c r="C271" s="63"/>
      <c r="D271" s="204" t="s">
        <v>157</v>
      </c>
      <c r="E271" s="63"/>
      <c r="F271" s="205" t="s">
        <v>510</v>
      </c>
      <c r="G271" s="63"/>
      <c r="H271" s="63"/>
      <c r="I271" s="163"/>
      <c r="J271" s="63"/>
      <c r="K271" s="63"/>
      <c r="L271" s="61"/>
      <c r="M271" s="206"/>
      <c r="N271" s="42"/>
      <c r="O271" s="42"/>
      <c r="P271" s="42"/>
      <c r="Q271" s="42"/>
      <c r="R271" s="42"/>
      <c r="S271" s="42"/>
      <c r="T271" s="78"/>
      <c r="AT271" s="24" t="s">
        <v>157</v>
      </c>
      <c r="AU271" s="24" t="s">
        <v>83</v>
      </c>
    </row>
    <row r="272" spans="2:65" s="10" customFormat="1" ht="29.85" customHeight="1">
      <c r="B272" s="176"/>
      <c r="C272" s="177"/>
      <c r="D272" s="178" t="s">
        <v>72</v>
      </c>
      <c r="E272" s="190" t="s">
        <v>516</v>
      </c>
      <c r="F272" s="190" t="s">
        <v>517</v>
      </c>
      <c r="G272" s="177"/>
      <c r="H272" s="177"/>
      <c r="I272" s="180"/>
      <c r="J272" s="191">
        <f>BK272</f>
        <v>0</v>
      </c>
      <c r="K272" s="177"/>
      <c r="L272" s="182"/>
      <c r="M272" s="183"/>
      <c r="N272" s="184"/>
      <c r="O272" s="184"/>
      <c r="P272" s="185">
        <f>P273</f>
        <v>0</v>
      </c>
      <c r="Q272" s="184"/>
      <c r="R272" s="185">
        <f>R273</f>
        <v>0</v>
      </c>
      <c r="S272" s="184"/>
      <c r="T272" s="186">
        <f>T273</f>
        <v>0</v>
      </c>
      <c r="AR272" s="187" t="s">
        <v>81</v>
      </c>
      <c r="AT272" s="188" t="s">
        <v>72</v>
      </c>
      <c r="AU272" s="188" t="s">
        <v>81</v>
      </c>
      <c r="AY272" s="187" t="s">
        <v>148</v>
      </c>
      <c r="BK272" s="189">
        <f>BK273</f>
        <v>0</v>
      </c>
    </row>
    <row r="273" spans="2:65" s="1" customFormat="1" ht="38.25" customHeight="1">
      <c r="B273" s="41"/>
      <c r="C273" s="192" t="s">
        <v>480</v>
      </c>
      <c r="D273" s="192" t="s">
        <v>150</v>
      </c>
      <c r="E273" s="193" t="s">
        <v>519</v>
      </c>
      <c r="F273" s="194" t="s">
        <v>520</v>
      </c>
      <c r="G273" s="195" t="s">
        <v>202</v>
      </c>
      <c r="H273" s="196">
        <v>6.8769999999999998</v>
      </c>
      <c r="I273" s="197"/>
      <c r="J273" s="198">
        <f>ROUND(I273*H273,2)</f>
        <v>0</v>
      </c>
      <c r="K273" s="194" t="s">
        <v>154</v>
      </c>
      <c r="L273" s="61"/>
      <c r="M273" s="199" t="s">
        <v>23</v>
      </c>
      <c r="N273" s="200" t="s">
        <v>44</v>
      </c>
      <c r="O273" s="42"/>
      <c r="P273" s="201">
        <f>O273*H273</f>
        <v>0</v>
      </c>
      <c r="Q273" s="201">
        <v>0</v>
      </c>
      <c r="R273" s="201">
        <f>Q273*H273</f>
        <v>0</v>
      </c>
      <c r="S273" s="201">
        <v>0</v>
      </c>
      <c r="T273" s="202">
        <f>S273*H273</f>
        <v>0</v>
      </c>
      <c r="AR273" s="24" t="s">
        <v>155</v>
      </c>
      <c r="AT273" s="24" t="s">
        <v>150</v>
      </c>
      <c r="AU273" s="24" t="s">
        <v>83</v>
      </c>
      <c r="AY273" s="24" t="s">
        <v>148</v>
      </c>
      <c r="BE273" s="203">
        <f>IF(N273="základní",J273,0)</f>
        <v>0</v>
      </c>
      <c r="BF273" s="203">
        <f>IF(N273="snížená",J273,0)</f>
        <v>0</v>
      </c>
      <c r="BG273" s="203">
        <f>IF(N273="zákl. přenesená",J273,0)</f>
        <v>0</v>
      </c>
      <c r="BH273" s="203">
        <f>IF(N273="sníž. přenesená",J273,0)</f>
        <v>0</v>
      </c>
      <c r="BI273" s="203">
        <f>IF(N273="nulová",J273,0)</f>
        <v>0</v>
      </c>
      <c r="BJ273" s="24" t="s">
        <v>81</v>
      </c>
      <c r="BK273" s="203">
        <f>ROUND(I273*H273,2)</f>
        <v>0</v>
      </c>
      <c r="BL273" s="24" t="s">
        <v>155</v>
      </c>
      <c r="BM273" s="24" t="s">
        <v>757</v>
      </c>
    </row>
    <row r="274" spans="2:65" s="10" customFormat="1" ht="37.35" customHeight="1">
      <c r="B274" s="176"/>
      <c r="C274" s="177"/>
      <c r="D274" s="178" t="s">
        <v>72</v>
      </c>
      <c r="E274" s="179" t="s">
        <v>522</v>
      </c>
      <c r="F274" s="179" t="s">
        <v>523</v>
      </c>
      <c r="G274" s="177"/>
      <c r="H274" s="177"/>
      <c r="I274" s="180"/>
      <c r="J274" s="181">
        <f>BK274</f>
        <v>0</v>
      </c>
      <c r="K274" s="177"/>
      <c r="L274" s="182"/>
      <c r="M274" s="183"/>
      <c r="N274" s="184"/>
      <c r="O274" s="184"/>
      <c r="P274" s="185">
        <f>P275</f>
        <v>0</v>
      </c>
      <c r="Q274" s="184"/>
      <c r="R274" s="185">
        <f>R275</f>
        <v>2.0285999999999997E-4</v>
      </c>
      <c r="S274" s="184"/>
      <c r="T274" s="186">
        <f>T275</f>
        <v>0</v>
      </c>
      <c r="AR274" s="187" t="s">
        <v>83</v>
      </c>
      <c r="AT274" s="188" t="s">
        <v>72</v>
      </c>
      <c r="AU274" s="188" t="s">
        <v>73</v>
      </c>
      <c r="AY274" s="187" t="s">
        <v>148</v>
      </c>
      <c r="BK274" s="189">
        <f>BK275</f>
        <v>0</v>
      </c>
    </row>
    <row r="275" spans="2:65" s="10" customFormat="1" ht="19.899999999999999" customHeight="1">
      <c r="B275" s="176"/>
      <c r="C275" s="177"/>
      <c r="D275" s="178" t="s">
        <v>72</v>
      </c>
      <c r="E275" s="190" t="s">
        <v>758</v>
      </c>
      <c r="F275" s="190" t="s">
        <v>759</v>
      </c>
      <c r="G275" s="177"/>
      <c r="H275" s="177"/>
      <c r="I275" s="180"/>
      <c r="J275" s="191">
        <f>BK275</f>
        <v>0</v>
      </c>
      <c r="K275" s="177"/>
      <c r="L275" s="182"/>
      <c r="M275" s="183"/>
      <c r="N275" s="184"/>
      <c r="O275" s="184"/>
      <c r="P275" s="185">
        <f>SUM(P276:P278)</f>
        <v>0</v>
      </c>
      <c r="Q275" s="184"/>
      <c r="R275" s="185">
        <f>SUM(R276:R278)</f>
        <v>2.0285999999999997E-4</v>
      </c>
      <c r="S275" s="184"/>
      <c r="T275" s="186">
        <f>SUM(T276:T278)</f>
        <v>0</v>
      </c>
      <c r="AR275" s="187" t="s">
        <v>83</v>
      </c>
      <c r="AT275" s="188" t="s">
        <v>72</v>
      </c>
      <c r="AU275" s="188" t="s">
        <v>81</v>
      </c>
      <c r="AY275" s="187" t="s">
        <v>148</v>
      </c>
      <c r="BK275" s="189">
        <f>SUM(BK276:BK278)</f>
        <v>0</v>
      </c>
    </row>
    <row r="276" spans="2:65" s="1" customFormat="1" ht="25.5" customHeight="1">
      <c r="B276" s="41"/>
      <c r="C276" s="192" t="s">
        <v>485</v>
      </c>
      <c r="D276" s="192" t="s">
        <v>150</v>
      </c>
      <c r="E276" s="193" t="s">
        <v>760</v>
      </c>
      <c r="F276" s="194" t="s">
        <v>761</v>
      </c>
      <c r="G276" s="195" t="s">
        <v>153</v>
      </c>
      <c r="H276" s="196">
        <v>0.88200000000000001</v>
      </c>
      <c r="I276" s="197"/>
      <c r="J276" s="198">
        <f>ROUND(I276*H276,2)</f>
        <v>0</v>
      </c>
      <c r="K276" s="194" t="s">
        <v>154</v>
      </c>
      <c r="L276" s="61"/>
      <c r="M276" s="199" t="s">
        <v>23</v>
      </c>
      <c r="N276" s="200" t="s">
        <v>44</v>
      </c>
      <c r="O276" s="42"/>
      <c r="P276" s="201">
        <f>O276*H276</f>
        <v>0</v>
      </c>
      <c r="Q276" s="201">
        <v>1.3999999999999999E-4</v>
      </c>
      <c r="R276" s="201">
        <f>Q276*H276</f>
        <v>1.2347999999999998E-4</v>
      </c>
      <c r="S276" s="201">
        <v>0</v>
      </c>
      <c r="T276" s="202">
        <f>S276*H276</f>
        <v>0</v>
      </c>
      <c r="AR276" s="24" t="s">
        <v>248</v>
      </c>
      <c r="AT276" s="24" t="s">
        <v>150</v>
      </c>
      <c r="AU276" s="24" t="s">
        <v>83</v>
      </c>
      <c r="AY276" s="24" t="s">
        <v>148</v>
      </c>
      <c r="BE276" s="203">
        <f>IF(N276="základní",J276,0)</f>
        <v>0</v>
      </c>
      <c r="BF276" s="203">
        <f>IF(N276="snížená",J276,0)</f>
        <v>0</v>
      </c>
      <c r="BG276" s="203">
        <f>IF(N276="zákl. přenesená",J276,0)</f>
        <v>0</v>
      </c>
      <c r="BH276" s="203">
        <f>IF(N276="sníž. přenesená",J276,0)</f>
        <v>0</v>
      </c>
      <c r="BI276" s="203">
        <f>IF(N276="nulová",J276,0)</f>
        <v>0</v>
      </c>
      <c r="BJ276" s="24" t="s">
        <v>81</v>
      </c>
      <c r="BK276" s="203">
        <f>ROUND(I276*H276,2)</f>
        <v>0</v>
      </c>
      <c r="BL276" s="24" t="s">
        <v>248</v>
      </c>
      <c r="BM276" s="24" t="s">
        <v>762</v>
      </c>
    </row>
    <row r="277" spans="2:65" s="11" customFormat="1" ht="13.5">
      <c r="B277" s="207"/>
      <c r="C277" s="208"/>
      <c r="D277" s="204" t="s">
        <v>159</v>
      </c>
      <c r="E277" s="209" t="s">
        <v>23</v>
      </c>
      <c r="F277" s="210" t="s">
        <v>763</v>
      </c>
      <c r="G277" s="208"/>
      <c r="H277" s="211">
        <v>0.88200000000000001</v>
      </c>
      <c r="I277" s="212"/>
      <c r="J277" s="208"/>
      <c r="K277" s="208"/>
      <c r="L277" s="213"/>
      <c r="M277" s="214"/>
      <c r="N277" s="215"/>
      <c r="O277" s="215"/>
      <c r="P277" s="215"/>
      <c r="Q277" s="215"/>
      <c r="R277" s="215"/>
      <c r="S277" s="215"/>
      <c r="T277" s="216"/>
      <c r="AT277" s="217" t="s">
        <v>159</v>
      </c>
      <c r="AU277" s="217" t="s">
        <v>83</v>
      </c>
      <c r="AV277" s="11" t="s">
        <v>83</v>
      </c>
      <c r="AW277" s="11" t="s">
        <v>36</v>
      </c>
      <c r="AX277" s="11" t="s">
        <v>81</v>
      </c>
      <c r="AY277" s="217" t="s">
        <v>148</v>
      </c>
    </row>
    <row r="278" spans="2:65" s="1" customFormat="1" ht="16.5" customHeight="1">
      <c r="B278" s="41"/>
      <c r="C278" s="192" t="s">
        <v>492</v>
      </c>
      <c r="D278" s="192" t="s">
        <v>150</v>
      </c>
      <c r="E278" s="193" t="s">
        <v>764</v>
      </c>
      <c r="F278" s="194" t="s">
        <v>765</v>
      </c>
      <c r="G278" s="195" t="s">
        <v>153</v>
      </c>
      <c r="H278" s="196">
        <v>0.88200000000000001</v>
      </c>
      <c r="I278" s="197"/>
      <c r="J278" s="198">
        <f>ROUND(I278*H278,2)</f>
        <v>0</v>
      </c>
      <c r="K278" s="194" t="s">
        <v>154</v>
      </c>
      <c r="L278" s="61"/>
      <c r="M278" s="199" t="s">
        <v>23</v>
      </c>
      <c r="N278" s="252" t="s">
        <v>44</v>
      </c>
      <c r="O278" s="250"/>
      <c r="P278" s="253">
        <f>O278*H278</f>
        <v>0</v>
      </c>
      <c r="Q278" s="253">
        <v>9.0000000000000006E-5</v>
      </c>
      <c r="R278" s="253">
        <f>Q278*H278</f>
        <v>7.9380000000000002E-5</v>
      </c>
      <c r="S278" s="253">
        <v>0</v>
      </c>
      <c r="T278" s="254">
        <f>S278*H278</f>
        <v>0</v>
      </c>
      <c r="AR278" s="24" t="s">
        <v>248</v>
      </c>
      <c r="AT278" s="24" t="s">
        <v>150</v>
      </c>
      <c r="AU278" s="24" t="s">
        <v>83</v>
      </c>
      <c r="AY278" s="24" t="s">
        <v>148</v>
      </c>
      <c r="BE278" s="203">
        <f>IF(N278="základní",J278,0)</f>
        <v>0</v>
      </c>
      <c r="BF278" s="203">
        <f>IF(N278="snížená",J278,0)</f>
        <v>0</v>
      </c>
      <c r="BG278" s="203">
        <f>IF(N278="zákl. přenesená",J278,0)</f>
        <v>0</v>
      </c>
      <c r="BH278" s="203">
        <f>IF(N278="sníž. přenesená",J278,0)</f>
        <v>0</v>
      </c>
      <c r="BI278" s="203">
        <f>IF(N278="nulová",J278,0)</f>
        <v>0</v>
      </c>
      <c r="BJ278" s="24" t="s">
        <v>81</v>
      </c>
      <c r="BK278" s="203">
        <f>ROUND(I278*H278,2)</f>
        <v>0</v>
      </c>
      <c r="BL278" s="24" t="s">
        <v>248</v>
      </c>
      <c r="BM278" s="24" t="s">
        <v>766</v>
      </c>
    </row>
    <row r="279" spans="2:65" s="1" customFormat="1" ht="6.95" customHeight="1">
      <c r="B279" s="56"/>
      <c r="C279" s="57"/>
      <c r="D279" s="57"/>
      <c r="E279" s="57"/>
      <c r="F279" s="57"/>
      <c r="G279" s="57"/>
      <c r="H279" s="57"/>
      <c r="I279" s="139"/>
      <c r="J279" s="57"/>
      <c r="K279" s="57"/>
      <c r="L279" s="61"/>
    </row>
  </sheetData>
  <sheetProtection algorithmName="SHA-512" hashValue="mB0g5VEwyFFgnAnvXZmR+k1BROHLGRNd+7bZfEYheYJgTgoLlFxS/gE8OlmdAITS/1Xgl/EbuyQzna2XTdjOIQ==" saltValue="grJIQ5dye+6JSoTpY1DFDN07+R4GxGwf7X5BKMEZak8TkBZ1ZCLstm58H5T93C87awxg1Z0xoQryWIi4855cnw==" spinCount="100000" sheet="1" objects="1" scenarios="1" formatColumns="0" formatRows="0" autoFilter="0"/>
  <autoFilter ref="C85:K278"/>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2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109</v>
      </c>
      <c r="G1" s="393" t="s">
        <v>110</v>
      </c>
      <c r="H1" s="393"/>
      <c r="I1" s="115"/>
      <c r="J1" s="114" t="s">
        <v>111</v>
      </c>
      <c r="K1" s="113" t="s">
        <v>112</v>
      </c>
      <c r="L1" s="114" t="s">
        <v>113</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89</v>
      </c>
    </row>
    <row r="3" spans="1:70" ht="6.95" customHeight="1">
      <c r="B3" s="25"/>
      <c r="C3" s="26"/>
      <c r="D3" s="26"/>
      <c r="E3" s="26"/>
      <c r="F3" s="26"/>
      <c r="G3" s="26"/>
      <c r="H3" s="26"/>
      <c r="I3" s="116"/>
      <c r="J3" s="26"/>
      <c r="K3" s="27"/>
      <c r="AT3" s="24" t="s">
        <v>83</v>
      </c>
    </row>
    <row r="4" spans="1:70" ht="36.950000000000003" customHeight="1">
      <c r="B4" s="28"/>
      <c r="C4" s="29"/>
      <c r="D4" s="30" t="s">
        <v>114</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5" t="str">
        <f>'Rekapitulace stavby'!K6</f>
        <v>Opravy opěrných zdí</v>
      </c>
      <c r="F7" s="386"/>
      <c r="G7" s="386"/>
      <c r="H7" s="386"/>
      <c r="I7" s="117"/>
      <c r="J7" s="29"/>
      <c r="K7" s="31"/>
    </row>
    <row r="8" spans="1:70" s="1" customFormat="1">
      <c r="B8" s="41"/>
      <c r="C8" s="42"/>
      <c r="D8" s="37" t="s">
        <v>115</v>
      </c>
      <c r="E8" s="42"/>
      <c r="F8" s="42"/>
      <c r="G8" s="42"/>
      <c r="H8" s="42"/>
      <c r="I8" s="118"/>
      <c r="J8" s="42"/>
      <c r="K8" s="45"/>
    </row>
    <row r="9" spans="1:70" s="1" customFormat="1" ht="36.950000000000003" customHeight="1">
      <c r="B9" s="41"/>
      <c r="C9" s="42"/>
      <c r="D9" s="42"/>
      <c r="E9" s="387" t="s">
        <v>767</v>
      </c>
      <c r="F9" s="388"/>
      <c r="G9" s="388"/>
      <c r="H9" s="388"/>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23</v>
      </c>
      <c r="K11" s="45"/>
    </row>
    <row r="12" spans="1:70" s="1" customFormat="1" ht="14.45" customHeight="1">
      <c r="B12" s="41"/>
      <c r="C12" s="42"/>
      <c r="D12" s="37" t="s">
        <v>24</v>
      </c>
      <c r="E12" s="42"/>
      <c r="F12" s="35" t="s">
        <v>768</v>
      </c>
      <c r="G12" s="42"/>
      <c r="H12" s="42"/>
      <c r="I12" s="119" t="s">
        <v>26</v>
      </c>
      <c r="J12" s="120" t="str">
        <f>'Rekapitulace stavby'!AN8</f>
        <v>13. 4. 2018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30</v>
      </c>
      <c r="F15" s="42"/>
      <c r="G15" s="42"/>
      <c r="H15" s="42"/>
      <c r="I15" s="119" t="s">
        <v>31</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29</v>
      </c>
      <c r="J20" s="35" t="s">
        <v>23</v>
      </c>
      <c r="K20" s="45"/>
    </row>
    <row r="21" spans="2:11" s="1" customFormat="1" ht="18" customHeight="1">
      <c r="B21" s="41"/>
      <c r="C21" s="42"/>
      <c r="D21" s="42"/>
      <c r="E21" s="35" t="s">
        <v>35</v>
      </c>
      <c r="F21" s="42"/>
      <c r="G21" s="42"/>
      <c r="H21" s="42"/>
      <c r="I21" s="119" t="s">
        <v>31</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54" t="s">
        <v>23</v>
      </c>
      <c r="F24" s="354"/>
      <c r="G24" s="354"/>
      <c r="H24" s="354"/>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ROUND(J91,2)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ROUND(SUM(BE91:BE320), 2)</f>
        <v>0</v>
      </c>
      <c r="G30" s="42"/>
      <c r="H30" s="42"/>
      <c r="I30" s="131">
        <v>0.21</v>
      </c>
      <c r="J30" s="130">
        <f>ROUND(ROUND((SUM(BE91:BE320)), 2)*I30, 2)</f>
        <v>0</v>
      </c>
      <c r="K30" s="45"/>
    </row>
    <row r="31" spans="2:11" s="1" customFormat="1" ht="14.45" customHeight="1">
      <c r="B31" s="41"/>
      <c r="C31" s="42"/>
      <c r="D31" s="42"/>
      <c r="E31" s="49" t="s">
        <v>45</v>
      </c>
      <c r="F31" s="130">
        <f>ROUND(SUM(BF91:BF320), 2)</f>
        <v>0</v>
      </c>
      <c r="G31" s="42"/>
      <c r="H31" s="42"/>
      <c r="I31" s="131">
        <v>0.15</v>
      </c>
      <c r="J31" s="130">
        <f>ROUND(ROUND((SUM(BF91:BF320)), 2)*I31, 2)</f>
        <v>0</v>
      </c>
      <c r="K31" s="45"/>
    </row>
    <row r="32" spans="2:11" s="1" customFormat="1" ht="14.45" hidden="1" customHeight="1">
      <c r="B32" s="41"/>
      <c r="C32" s="42"/>
      <c r="D32" s="42"/>
      <c r="E32" s="49" t="s">
        <v>46</v>
      </c>
      <c r="F32" s="130">
        <f>ROUND(SUM(BG91:BG320), 2)</f>
        <v>0</v>
      </c>
      <c r="G32" s="42"/>
      <c r="H32" s="42"/>
      <c r="I32" s="131">
        <v>0.21</v>
      </c>
      <c r="J32" s="130">
        <v>0</v>
      </c>
      <c r="K32" s="45"/>
    </row>
    <row r="33" spans="2:11" s="1" customFormat="1" ht="14.45" hidden="1" customHeight="1">
      <c r="B33" s="41"/>
      <c r="C33" s="42"/>
      <c r="D33" s="42"/>
      <c r="E33" s="49" t="s">
        <v>47</v>
      </c>
      <c r="F33" s="130">
        <f>ROUND(SUM(BH91:BH320), 2)</f>
        <v>0</v>
      </c>
      <c r="G33" s="42"/>
      <c r="H33" s="42"/>
      <c r="I33" s="131">
        <v>0.15</v>
      </c>
      <c r="J33" s="130">
        <v>0</v>
      </c>
      <c r="K33" s="45"/>
    </row>
    <row r="34" spans="2:11" s="1" customFormat="1" ht="14.45" hidden="1" customHeight="1">
      <c r="B34" s="41"/>
      <c r="C34" s="42"/>
      <c r="D34" s="42"/>
      <c r="E34" s="49" t="s">
        <v>48</v>
      </c>
      <c r="F34" s="130">
        <f>ROUND(SUM(BI91:BI320),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117</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5" t="str">
        <f>E7</f>
        <v>Opravy opěrných zdí</v>
      </c>
      <c r="F45" s="386"/>
      <c r="G45" s="386"/>
      <c r="H45" s="386"/>
      <c r="I45" s="118"/>
      <c r="J45" s="42"/>
      <c r="K45" s="45"/>
    </row>
    <row r="46" spans="2:11" s="1" customFormat="1" ht="14.45" customHeight="1">
      <c r="B46" s="41"/>
      <c r="C46" s="37" t="s">
        <v>115</v>
      </c>
      <c r="D46" s="42"/>
      <c r="E46" s="42"/>
      <c r="F46" s="42"/>
      <c r="G46" s="42"/>
      <c r="H46" s="42"/>
      <c r="I46" s="118"/>
      <c r="J46" s="42"/>
      <c r="K46" s="45"/>
    </row>
    <row r="47" spans="2:11" s="1" customFormat="1" ht="17.25" customHeight="1">
      <c r="B47" s="41"/>
      <c r="C47" s="42"/>
      <c r="D47" s="42"/>
      <c r="E47" s="387" t="str">
        <f>E9</f>
        <v>SO 03 - Ke Hradu</v>
      </c>
      <c r="F47" s="388"/>
      <c r="G47" s="388"/>
      <c r="H47" s="388"/>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Ústí nad Labem - Střekov</v>
      </c>
      <c r="G49" s="42"/>
      <c r="H49" s="42"/>
      <c r="I49" s="119" t="s">
        <v>26</v>
      </c>
      <c r="J49" s="120" t="str">
        <f>IF(J12="","",J12)</f>
        <v>13. 4. 2018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Ústí nad Labem</v>
      </c>
      <c r="G51" s="42"/>
      <c r="H51" s="42"/>
      <c r="I51" s="119" t="s">
        <v>34</v>
      </c>
      <c r="J51" s="354" t="str">
        <f>E21</f>
        <v>AZ Consult spol. s r.o.</v>
      </c>
      <c r="K51" s="45"/>
    </row>
    <row r="52" spans="2:47" s="1" customFormat="1" ht="14.45" customHeight="1">
      <c r="B52" s="41"/>
      <c r="C52" s="37" t="s">
        <v>32</v>
      </c>
      <c r="D52" s="42"/>
      <c r="E52" s="42"/>
      <c r="F52" s="35" t="str">
        <f>IF(E18="","",E18)</f>
        <v/>
      </c>
      <c r="G52" s="42"/>
      <c r="H52" s="42"/>
      <c r="I52" s="118"/>
      <c r="J52" s="389"/>
      <c r="K52" s="45"/>
    </row>
    <row r="53" spans="2:47" s="1" customFormat="1" ht="10.35" customHeight="1">
      <c r="B53" s="41"/>
      <c r="C53" s="42"/>
      <c r="D53" s="42"/>
      <c r="E53" s="42"/>
      <c r="F53" s="42"/>
      <c r="G53" s="42"/>
      <c r="H53" s="42"/>
      <c r="I53" s="118"/>
      <c r="J53" s="42"/>
      <c r="K53" s="45"/>
    </row>
    <row r="54" spans="2:47" s="1" customFormat="1" ht="29.25" customHeight="1">
      <c r="B54" s="41"/>
      <c r="C54" s="144" t="s">
        <v>118</v>
      </c>
      <c r="D54" s="132"/>
      <c r="E54" s="132"/>
      <c r="F54" s="132"/>
      <c r="G54" s="132"/>
      <c r="H54" s="132"/>
      <c r="I54" s="145"/>
      <c r="J54" s="146" t="s">
        <v>119</v>
      </c>
      <c r="K54" s="147"/>
    </row>
    <row r="55" spans="2:47" s="1" customFormat="1" ht="10.35" customHeight="1">
      <c r="B55" s="41"/>
      <c r="C55" s="42"/>
      <c r="D55" s="42"/>
      <c r="E55" s="42"/>
      <c r="F55" s="42"/>
      <c r="G55" s="42"/>
      <c r="H55" s="42"/>
      <c r="I55" s="118"/>
      <c r="J55" s="42"/>
      <c r="K55" s="45"/>
    </row>
    <row r="56" spans="2:47" s="1" customFormat="1" ht="29.25" customHeight="1">
      <c r="B56" s="41"/>
      <c r="C56" s="148" t="s">
        <v>120</v>
      </c>
      <c r="D56" s="42"/>
      <c r="E56" s="42"/>
      <c r="F56" s="42"/>
      <c r="G56" s="42"/>
      <c r="H56" s="42"/>
      <c r="I56" s="118"/>
      <c r="J56" s="128">
        <f>J91</f>
        <v>0</v>
      </c>
      <c r="K56" s="45"/>
      <c r="AU56" s="24" t="s">
        <v>121</v>
      </c>
    </row>
    <row r="57" spans="2:47" s="7" customFormat="1" ht="24.95" customHeight="1">
      <c r="B57" s="149"/>
      <c r="C57" s="150"/>
      <c r="D57" s="151" t="s">
        <v>122</v>
      </c>
      <c r="E57" s="152"/>
      <c r="F57" s="152"/>
      <c r="G57" s="152"/>
      <c r="H57" s="152"/>
      <c r="I57" s="153"/>
      <c r="J57" s="154">
        <f>J92</f>
        <v>0</v>
      </c>
      <c r="K57" s="155"/>
    </row>
    <row r="58" spans="2:47" s="8" customFormat="1" ht="19.899999999999999" customHeight="1">
      <c r="B58" s="156"/>
      <c r="C58" s="157"/>
      <c r="D58" s="158" t="s">
        <v>123</v>
      </c>
      <c r="E58" s="159"/>
      <c r="F58" s="159"/>
      <c r="G58" s="159"/>
      <c r="H58" s="159"/>
      <c r="I58" s="160"/>
      <c r="J58" s="161">
        <f>J93</f>
        <v>0</v>
      </c>
      <c r="K58" s="162"/>
    </row>
    <row r="59" spans="2:47" s="8" customFormat="1" ht="19.899999999999999" customHeight="1">
      <c r="B59" s="156"/>
      <c r="C59" s="157"/>
      <c r="D59" s="158" t="s">
        <v>124</v>
      </c>
      <c r="E59" s="159"/>
      <c r="F59" s="159"/>
      <c r="G59" s="159"/>
      <c r="H59" s="159"/>
      <c r="I59" s="160"/>
      <c r="J59" s="161">
        <f>J138</f>
        <v>0</v>
      </c>
      <c r="K59" s="162"/>
    </row>
    <row r="60" spans="2:47" s="8" customFormat="1" ht="19.899999999999999" customHeight="1">
      <c r="B60" s="156"/>
      <c r="C60" s="157"/>
      <c r="D60" s="158" t="s">
        <v>125</v>
      </c>
      <c r="E60" s="159"/>
      <c r="F60" s="159"/>
      <c r="G60" s="159"/>
      <c r="H60" s="159"/>
      <c r="I60" s="160"/>
      <c r="J60" s="161">
        <f>J157</f>
        <v>0</v>
      </c>
      <c r="K60" s="162"/>
    </row>
    <row r="61" spans="2:47" s="8" customFormat="1" ht="19.899999999999999" customHeight="1">
      <c r="B61" s="156"/>
      <c r="C61" s="157"/>
      <c r="D61" s="158" t="s">
        <v>769</v>
      </c>
      <c r="E61" s="159"/>
      <c r="F61" s="159"/>
      <c r="G61" s="159"/>
      <c r="H61" s="159"/>
      <c r="I61" s="160"/>
      <c r="J61" s="161">
        <f>J197</f>
        <v>0</v>
      </c>
      <c r="K61" s="162"/>
    </row>
    <row r="62" spans="2:47" s="8" customFormat="1" ht="19.899999999999999" customHeight="1">
      <c r="B62" s="156"/>
      <c r="C62" s="157"/>
      <c r="D62" s="158" t="s">
        <v>126</v>
      </c>
      <c r="E62" s="159"/>
      <c r="F62" s="159"/>
      <c r="G62" s="159"/>
      <c r="H62" s="159"/>
      <c r="I62" s="160"/>
      <c r="J62" s="161">
        <f>J204</f>
        <v>0</v>
      </c>
      <c r="K62" s="162"/>
    </row>
    <row r="63" spans="2:47" s="8" customFormat="1" ht="19.899999999999999" customHeight="1">
      <c r="B63" s="156"/>
      <c r="C63" s="157"/>
      <c r="D63" s="158" t="s">
        <v>554</v>
      </c>
      <c r="E63" s="159"/>
      <c r="F63" s="159"/>
      <c r="G63" s="159"/>
      <c r="H63" s="159"/>
      <c r="I63" s="160"/>
      <c r="J63" s="161">
        <f>J214</f>
        <v>0</v>
      </c>
      <c r="K63" s="162"/>
    </row>
    <row r="64" spans="2:47" s="8" customFormat="1" ht="19.899999999999999" customHeight="1">
      <c r="B64" s="156"/>
      <c r="C64" s="157"/>
      <c r="D64" s="158" t="s">
        <v>127</v>
      </c>
      <c r="E64" s="159"/>
      <c r="F64" s="159"/>
      <c r="G64" s="159"/>
      <c r="H64" s="159"/>
      <c r="I64" s="160"/>
      <c r="J64" s="161">
        <f>J220</f>
        <v>0</v>
      </c>
      <c r="K64" s="162"/>
    </row>
    <row r="65" spans="2:12" s="8" customFormat="1" ht="19.899999999999999" customHeight="1">
      <c r="B65" s="156"/>
      <c r="C65" s="157"/>
      <c r="D65" s="158" t="s">
        <v>128</v>
      </c>
      <c r="E65" s="159"/>
      <c r="F65" s="159"/>
      <c r="G65" s="159"/>
      <c r="H65" s="159"/>
      <c r="I65" s="160"/>
      <c r="J65" s="161">
        <f>J275</f>
        <v>0</v>
      </c>
      <c r="K65" s="162"/>
    </row>
    <row r="66" spans="2:12" s="8" customFormat="1" ht="19.899999999999999" customHeight="1">
      <c r="B66" s="156"/>
      <c r="C66" s="157"/>
      <c r="D66" s="158" t="s">
        <v>129</v>
      </c>
      <c r="E66" s="159"/>
      <c r="F66" s="159"/>
      <c r="G66" s="159"/>
      <c r="H66" s="159"/>
      <c r="I66" s="160"/>
      <c r="J66" s="161">
        <f>J298</f>
        <v>0</v>
      </c>
      <c r="K66" s="162"/>
    </row>
    <row r="67" spans="2:12" s="7" customFormat="1" ht="24.95" customHeight="1">
      <c r="B67" s="149"/>
      <c r="C67" s="150"/>
      <c r="D67" s="151" t="s">
        <v>130</v>
      </c>
      <c r="E67" s="152"/>
      <c r="F67" s="152"/>
      <c r="G67" s="152"/>
      <c r="H67" s="152"/>
      <c r="I67" s="153"/>
      <c r="J67" s="154">
        <f>J300</f>
        <v>0</v>
      </c>
      <c r="K67" s="155"/>
    </row>
    <row r="68" spans="2:12" s="8" customFormat="1" ht="19.899999999999999" customHeight="1">
      <c r="B68" s="156"/>
      <c r="C68" s="157"/>
      <c r="D68" s="158" t="s">
        <v>131</v>
      </c>
      <c r="E68" s="159"/>
      <c r="F68" s="159"/>
      <c r="G68" s="159"/>
      <c r="H68" s="159"/>
      <c r="I68" s="160"/>
      <c r="J68" s="161">
        <f>J301</f>
        <v>0</v>
      </c>
      <c r="K68" s="162"/>
    </row>
    <row r="69" spans="2:12" s="8" customFormat="1" ht="19.899999999999999" customHeight="1">
      <c r="B69" s="156"/>
      <c r="C69" s="157"/>
      <c r="D69" s="158" t="s">
        <v>770</v>
      </c>
      <c r="E69" s="159"/>
      <c r="F69" s="159"/>
      <c r="G69" s="159"/>
      <c r="H69" s="159"/>
      <c r="I69" s="160"/>
      <c r="J69" s="161">
        <f>J316</f>
        <v>0</v>
      </c>
      <c r="K69" s="162"/>
    </row>
    <row r="70" spans="2:12" s="7" customFormat="1" ht="24.95" customHeight="1">
      <c r="B70" s="149"/>
      <c r="C70" s="150"/>
      <c r="D70" s="151" t="s">
        <v>771</v>
      </c>
      <c r="E70" s="152"/>
      <c r="F70" s="152"/>
      <c r="G70" s="152"/>
      <c r="H70" s="152"/>
      <c r="I70" s="153"/>
      <c r="J70" s="154">
        <f>J318</f>
        <v>0</v>
      </c>
      <c r="K70" s="155"/>
    </row>
    <row r="71" spans="2:12" s="8" customFormat="1" ht="19.899999999999999" customHeight="1">
      <c r="B71" s="156"/>
      <c r="C71" s="157"/>
      <c r="D71" s="158" t="s">
        <v>772</v>
      </c>
      <c r="E71" s="159"/>
      <c r="F71" s="159"/>
      <c r="G71" s="159"/>
      <c r="H71" s="159"/>
      <c r="I71" s="160"/>
      <c r="J71" s="161">
        <f>J319</f>
        <v>0</v>
      </c>
      <c r="K71" s="162"/>
    </row>
    <row r="72" spans="2:12" s="1" customFormat="1" ht="21.75" customHeight="1">
      <c r="B72" s="41"/>
      <c r="C72" s="42"/>
      <c r="D72" s="42"/>
      <c r="E72" s="42"/>
      <c r="F72" s="42"/>
      <c r="G72" s="42"/>
      <c r="H72" s="42"/>
      <c r="I72" s="118"/>
      <c r="J72" s="42"/>
      <c r="K72" s="45"/>
    </row>
    <row r="73" spans="2:12" s="1" customFormat="1" ht="6.95" customHeight="1">
      <c r="B73" s="56"/>
      <c r="C73" s="57"/>
      <c r="D73" s="57"/>
      <c r="E73" s="57"/>
      <c r="F73" s="57"/>
      <c r="G73" s="57"/>
      <c r="H73" s="57"/>
      <c r="I73" s="139"/>
      <c r="J73" s="57"/>
      <c r="K73" s="58"/>
    </row>
    <row r="77" spans="2:12" s="1" customFormat="1" ht="6.95" customHeight="1">
      <c r="B77" s="59"/>
      <c r="C77" s="60"/>
      <c r="D77" s="60"/>
      <c r="E77" s="60"/>
      <c r="F77" s="60"/>
      <c r="G77" s="60"/>
      <c r="H77" s="60"/>
      <c r="I77" s="142"/>
      <c r="J77" s="60"/>
      <c r="K77" s="60"/>
      <c r="L77" s="61"/>
    </row>
    <row r="78" spans="2:12" s="1" customFormat="1" ht="36.950000000000003" customHeight="1">
      <c r="B78" s="41"/>
      <c r="C78" s="62" t="s">
        <v>132</v>
      </c>
      <c r="D78" s="63"/>
      <c r="E78" s="63"/>
      <c r="F78" s="63"/>
      <c r="G78" s="63"/>
      <c r="H78" s="63"/>
      <c r="I78" s="163"/>
      <c r="J78" s="63"/>
      <c r="K78" s="63"/>
      <c r="L78" s="61"/>
    </row>
    <row r="79" spans="2:12" s="1" customFormat="1" ht="6.95" customHeight="1">
      <c r="B79" s="41"/>
      <c r="C79" s="63"/>
      <c r="D79" s="63"/>
      <c r="E79" s="63"/>
      <c r="F79" s="63"/>
      <c r="G79" s="63"/>
      <c r="H79" s="63"/>
      <c r="I79" s="163"/>
      <c r="J79" s="63"/>
      <c r="K79" s="63"/>
      <c r="L79" s="61"/>
    </row>
    <row r="80" spans="2:12" s="1" customFormat="1" ht="14.45" customHeight="1">
      <c r="B80" s="41"/>
      <c r="C80" s="65" t="s">
        <v>18</v>
      </c>
      <c r="D80" s="63"/>
      <c r="E80" s="63"/>
      <c r="F80" s="63"/>
      <c r="G80" s="63"/>
      <c r="H80" s="63"/>
      <c r="I80" s="163"/>
      <c r="J80" s="63"/>
      <c r="K80" s="63"/>
      <c r="L80" s="61"/>
    </row>
    <row r="81" spans="2:65" s="1" customFormat="1" ht="16.5" customHeight="1">
      <c r="B81" s="41"/>
      <c r="C81" s="63"/>
      <c r="D81" s="63"/>
      <c r="E81" s="390" t="str">
        <f>E7</f>
        <v>Opravy opěrných zdí</v>
      </c>
      <c r="F81" s="391"/>
      <c r="G81" s="391"/>
      <c r="H81" s="391"/>
      <c r="I81" s="163"/>
      <c r="J81" s="63"/>
      <c r="K81" s="63"/>
      <c r="L81" s="61"/>
    </row>
    <row r="82" spans="2:65" s="1" customFormat="1" ht="14.45" customHeight="1">
      <c r="B82" s="41"/>
      <c r="C82" s="65" t="s">
        <v>115</v>
      </c>
      <c r="D82" s="63"/>
      <c r="E82" s="63"/>
      <c r="F82" s="63"/>
      <c r="G82" s="63"/>
      <c r="H82" s="63"/>
      <c r="I82" s="163"/>
      <c r="J82" s="63"/>
      <c r="K82" s="63"/>
      <c r="L82" s="61"/>
    </row>
    <row r="83" spans="2:65" s="1" customFormat="1" ht="17.25" customHeight="1">
      <c r="B83" s="41"/>
      <c r="C83" s="63"/>
      <c r="D83" s="63"/>
      <c r="E83" s="365" t="str">
        <f>E9</f>
        <v>SO 03 - Ke Hradu</v>
      </c>
      <c r="F83" s="392"/>
      <c r="G83" s="392"/>
      <c r="H83" s="392"/>
      <c r="I83" s="163"/>
      <c r="J83" s="63"/>
      <c r="K83" s="63"/>
      <c r="L83" s="61"/>
    </row>
    <row r="84" spans="2:65" s="1" customFormat="1" ht="6.95" customHeight="1">
      <c r="B84" s="41"/>
      <c r="C84" s="63"/>
      <c r="D84" s="63"/>
      <c r="E84" s="63"/>
      <c r="F84" s="63"/>
      <c r="G84" s="63"/>
      <c r="H84" s="63"/>
      <c r="I84" s="163"/>
      <c r="J84" s="63"/>
      <c r="K84" s="63"/>
      <c r="L84" s="61"/>
    </row>
    <row r="85" spans="2:65" s="1" customFormat="1" ht="18" customHeight="1">
      <c r="B85" s="41"/>
      <c r="C85" s="65" t="s">
        <v>24</v>
      </c>
      <c r="D85" s="63"/>
      <c r="E85" s="63"/>
      <c r="F85" s="164" t="str">
        <f>F12</f>
        <v>Ústí nad Labem - Střekov</v>
      </c>
      <c r="G85" s="63"/>
      <c r="H85" s="63"/>
      <c r="I85" s="165" t="s">
        <v>26</v>
      </c>
      <c r="J85" s="73" t="str">
        <f>IF(J12="","",J12)</f>
        <v>13. 4. 2018</v>
      </c>
      <c r="K85" s="63"/>
      <c r="L85" s="61"/>
    </row>
    <row r="86" spans="2:65" s="1" customFormat="1" ht="6.95" customHeight="1">
      <c r="B86" s="41"/>
      <c r="C86" s="63"/>
      <c r="D86" s="63"/>
      <c r="E86" s="63"/>
      <c r="F86" s="63"/>
      <c r="G86" s="63"/>
      <c r="H86" s="63"/>
      <c r="I86" s="163"/>
      <c r="J86" s="63"/>
      <c r="K86" s="63"/>
      <c r="L86" s="61"/>
    </row>
    <row r="87" spans="2:65" s="1" customFormat="1">
      <c r="B87" s="41"/>
      <c r="C87" s="65" t="s">
        <v>28</v>
      </c>
      <c r="D87" s="63"/>
      <c r="E87" s="63"/>
      <c r="F87" s="164" t="str">
        <f>E15</f>
        <v>Statutární město Ústí nad Labem</v>
      </c>
      <c r="G87" s="63"/>
      <c r="H87" s="63"/>
      <c r="I87" s="165" t="s">
        <v>34</v>
      </c>
      <c r="J87" s="164" t="str">
        <f>E21</f>
        <v>AZ Consult spol. s r.o.</v>
      </c>
      <c r="K87" s="63"/>
      <c r="L87" s="61"/>
    </row>
    <row r="88" spans="2:65" s="1" customFormat="1" ht="14.45" customHeight="1">
      <c r="B88" s="41"/>
      <c r="C88" s="65" t="s">
        <v>32</v>
      </c>
      <c r="D88" s="63"/>
      <c r="E88" s="63"/>
      <c r="F88" s="164" t="str">
        <f>IF(E18="","",E18)</f>
        <v/>
      </c>
      <c r="G88" s="63"/>
      <c r="H88" s="63"/>
      <c r="I88" s="163"/>
      <c r="J88" s="63"/>
      <c r="K88" s="63"/>
      <c r="L88" s="61"/>
    </row>
    <row r="89" spans="2:65" s="1" customFormat="1" ht="10.35" customHeight="1">
      <c r="B89" s="41"/>
      <c r="C89" s="63"/>
      <c r="D89" s="63"/>
      <c r="E89" s="63"/>
      <c r="F89" s="63"/>
      <c r="G89" s="63"/>
      <c r="H89" s="63"/>
      <c r="I89" s="163"/>
      <c r="J89" s="63"/>
      <c r="K89" s="63"/>
      <c r="L89" s="61"/>
    </row>
    <row r="90" spans="2:65" s="9" customFormat="1" ht="29.25" customHeight="1">
      <c r="B90" s="166"/>
      <c r="C90" s="167" t="s">
        <v>133</v>
      </c>
      <c r="D90" s="168" t="s">
        <v>58</v>
      </c>
      <c r="E90" s="168" t="s">
        <v>54</v>
      </c>
      <c r="F90" s="168" t="s">
        <v>134</v>
      </c>
      <c r="G90" s="168" t="s">
        <v>135</v>
      </c>
      <c r="H90" s="168" t="s">
        <v>136</v>
      </c>
      <c r="I90" s="169" t="s">
        <v>137</v>
      </c>
      <c r="J90" s="168" t="s">
        <v>119</v>
      </c>
      <c r="K90" s="170" t="s">
        <v>138</v>
      </c>
      <c r="L90" s="171"/>
      <c r="M90" s="81" t="s">
        <v>139</v>
      </c>
      <c r="N90" s="82" t="s">
        <v>43</v>
      </c>
      <c r="O90" s="82" t="s">
        <v>140</v>
      </c>
      <c r="P90" s="82" t="s">
        <v>141</v>
      </c>
      <c r="Q90" s="82" t="s">
        <v>142</v>
      </c>
      <c r="R90" s="82" t="s">
        <v>143</v>
      </c>
      <c r="S90" s="82" t="s">
        <v>144</v>
      </c>
      <c r="T90" s="83" t="s">
        <v>145</v>
      </c>
    </row>
    <row r="91" spans="2:65" s="1" customFormat="1" ht="29.25" customHeight="1">
      <c r="B91" s="41"/>
      <c r="C91" s="87" t="s">
        <v>120</v>
      </c>
      <c r="D91" s="63"/>
      <c r="E91" s="63"/>
      <c r="F91" s="63"/>
      <c r="G91" s="63"/>
      <c r="H91" s="63"/>
      <c r="I91" s="163"/>
      <c r="J91" s="172">
        <f>BK91</f>
        <v>0</v>
      </c>
      <c r="K91" s="63"/>
      <c r="L91" s="61"/>
      <c r="M91" s="84"/>
      <c r="N91" s="85"/>
      <c r="O91" s="85"/>
      <c r="P91" s="173">
        <f>P92+P300+P318</f>
        <v>0</v>
      </c>
      <c r="Q91" s="85"/>
      <c r="R91" s="173">
        <f>R92+R300+R318</f>
        <v>40.613449150000001</v>
      </c>
      <c r="S91" s="85"/>
      <c r="T91" s="174">
        <f>T92+T300+T318</f>
        <v>336.56632499999995</v>
      </c>
      <c r="AT91" s="24" t="s">
        <v>72</v>
      </c>
      <c r="AU91" s="24" t="s">
        <v>121</v>
      </c>
      <c r="BK91" s="175">
        <f>BK92+BK300+BK318</f>
        <v>0</v>
      </c>
    </row>
    <row r="92" spans="2:65" s="10" customFormat="1" ht="37.35" customHeight="1">
      <c r="B92" s="176"/>
      <c r="C92" s="177"/>
      <c r="D92" s="178" t="s">
        <v>72</v>
      </c>
      <c r="E92" s="179" t="s">
        <v>146</v>
      </c>
      <c r="F92" s="179" t="s">
        <v>147</v>
      </c>
      <c r="G92" s="177"/>
      <c r="H92" s="177"/>
      <c r="I92" s="180"/>
      <c r="J92" s="181">
        <f>BK92</f>
        <v>0</v>
      </c>
      <c r="K92" s="177"/>
      <c r="L92" s="182"/>
      <c r="M92" s="183"/>
      <c r="N92" s="184"/>
      <c r="O92" s="184"/>
      <c r="P92" s="185">
        <f>P93+P138+P157+P197+P204+P214+P220+P275+P298</f>
        <v>0</v>
      </c>
      <c r="Q92" s="184"/>
      <c r="R92" s="185">
        <f>R93+R138+R157+R197+R204+R214+R220+R275+R298</f>
        <v>40.385449149999999</v>
      </c>
      <c r="S92" s="184"/>
      <c r="T92" s="186">
        <f>T93+T138+T157+T197+T204+T214+T220+T275+T298</f>
        <v>336.00152499999996</v>
      </c>
      <c r="AR92" s="187" t="s">
        <v>81</v>
      </c>
      <c r="AT92" s="188" t="s">
        <v>72</v>
      </c>
      <c r="AU92" s="188" t="s">
        <v>73</v>
      </c>
      <c r="AY92" s="187" t="s">
        <v>148</v>
      </c>
      <c r="BK92" s="189">
        <f>BK93+BK138+BK157+BK197+BK204+BK214+BK220+BK275+BK298</f>
        <v>0</v>
      </c>
    </row>
    <row r="93" spans="2:65" s="10" customFormat="1" ht="19.899999999999999" customHeight="1">
      <c r="B93" s="176"/>
      <c r="C93" s="177"/>
      <c r="D93" s="178" t="s">
        <v>72</v>
      </c>
      <c r="E93" s="190" t="s">
        <v>81</v>
      </c>
      <c r="F93" s="190" t="s">
        <v>149</v>
      </c>
      <c r="G93" s="177"/>
      <c r="H93" s="177"/>
      <c r="I93" s="180"/>
      <c r="J93" s="191">
        <f>BK93</f>
        <v>0</v>
      </c>
      <c r="K93" s="177"/>
      <c r="L93" s="182"/>
      <c r="M93" s="183"/>
      <c r="N93" s="184"/>
      <c r="O93" s="184"/>
      <c r="P93" s="185">
        <f>SUM(P94:P137)</f>
        <v>0</v>
      </c>
      <c r="Q93" s="184"/>
      <c r="R93" s="185">
        <f>SUM(R94:R137)</f>
        <v>1.2919000000000002E-2</v>
      </c>
      <c r="S93" s="184"/>
      <c r="T93" s="186">
        <f>SUM(T94:T137)</f>
        <v>62.899999999999991</v>
      </c>
      <c r="AR93" s="187" t="s">
        <v>81</v>
      </c>
      <c r="AT93" s="188" t="s">
        <v>72</v>
      </c>
      <c r="AU93" s="188" t="s">
        <v>81</v>
      </c>
      <c r="AY93" s="187" t="s">
        <v>148</v>
      </c>
      <c r="BK93" s="189">
        <f>SUM(BK94:BK137)</f>
        <v>0</v>
      </c>
    </row>
    <row r="94" spans="2:65" s="1" customFormat="1" ht="51" customHeight="1">
      <c r="B94" s="41"/>
      <c r="C94" s="192" t="s">
        <v>81</v>
      </c>
      <c r="D94" s="192" t="s">
        <v>150</v>
      </c>
      <c r="E94" s="193" t="s">
        <v>773</v>
      </c>
      <c r="F94" s="194" t="s">
        <v>774</v>
      </c>
      <c r="G94" s="195" t="s">
        <v>153</v>
      </c>
      <c r="H94" s="196">
        <v>71.599999999999994</v>
      </c>
      <c r="I94" s="197"/>
      <c r="J94" s="198">
        <f>ROUND(I94*H94,2)</f>
        <v>0</v>
      </c>
      <c r="K94" s="194" t="s">
        <v>154</v>
      </c>
      <c r="L94" s="61"/>
      <c r="M94" s="199" t="s">
        <v>23</v>
      </c>
      <c r="N94" s="200" t="s">
        <v>44</v>
      </c>
      <c r="O94" s="42"/>
      <c r="P94" s="201">
        <f>O94*H94</f>
        <v>0</v>
      </c>
      <c r="Q94" s="201">
        <v>0</v>
      </c>
      <c r="R94" s="201">
        <f>Q94*H94</f>
        <v>0</v>
      </c>
      <c r="S94" s="201">
        <v>0.44</v>
      </c>
      <c r="T94" s="202">
        <f>S94*H94</f>
        <v>31.503999999999998</v>
      </c>
      <c r="AR94" s="24" t="s">
        <v>155</v>
      </c>
      <c r="AT94" s="24" t="s">
        <v>150</v>
      </c>
      <c r="AU94" s="24" t="s">
        <v>83</v>
      </c>
      <c r="AY94" s="24" t="s">
        <v>148</v>
      </c>
      <c r="BE94" s="203">
        <f>IF(N94="základní",J94,0)</f>
        <v>0</v>
      </c>
      <c r="BF94" s="203">
        <f>IF(N94="snížená",J94,0)</f>
        <v>0</v>
      </c>
      <c r="BG94" s="203">
        <f>IF(N94="zákl. přenesená",J94,0)</f>
        <v>0</v>
      </c>
      <c r="BH94" s="203">
        <f>IF(N94="sníž. přenesená",J94,0)</f>
        <v>0</v>
      </c>
      <c r="BI94" s="203">
        <f>IF(N94="nulová",J94,0)</f>
        <v>0</v>
      </c>
      <c r="BJ94" s="24" t="s">
        <v>81</v>
      </c>
      <c r="BK94" s="203">
        <f>ROUND(I94*H94,2)</f>
        <v>0</v>
      </c>
      <c r="BL94" s="24" t="s">
        <v>155</v>
      </c>
      <c r="BM94" s="24" t="s">
        <v>775</v>
      </c>
    </row>
    <row r="95" spans="2:65" s="1" customFormat="1" ht="243">
      <c r="B95" s="41"/>
      <c r="C95" s="63"/>
      <c r="D95" s="204" t="s">
        <v>157</v>
      </c>
      <c r="E95" s="63"/>
      <c r="F95" s="205" t="s">
        <v>158</v>
      </c>
      <c r="G95" s="63"/>
      <c r="H95" s="63"/>
      <c r="I95" s="163"/>
      <c r="J95" s="63"/>
      <c r="K95" s="63"/>
      <c r="L95" s="61"/>
      <c r="M95" s="206"/>
      <c r="N95" s="42"/>
      <c r="O95" s="42"/>
      <c r="P95" s="42"/>
      <c r="Q95" s="42"/>
      <c r="R95" s="42"/>
      <c r="S95" s="42"/>
      <c r="T95" s="78"/>
      <c r="AT95" s="24" t="s">
        <v>157</v>
      </c>
      <c r="AU95" s="24" t="s">
        <v>83</v>
      </c>
    </row>
    <row r="96" spans="2:65" s="11" customFormat="1" ht="13.5">
      <c r="B96" s="207"/>
      <c r="C96" s="208"/>
      <c r="D96" s="204" t="s">
        <v>159</v>
      </c>
      <c r="E96" s="209" t="s">
        <v>23</v>
      </c>
      <c r="F96" s="210" t="s">
        <v>776</v>
      </c>
      <c r="G96" s="208"/>
      <c r="H96" s="211">
        <v>71.599999999999994</v>
      </c>
      <c r="I96" s="212"/>
      <c r="J96" s="208"/>
      <c r="K96" s="208"/>
      <c r="L96" s="213"/>
      <c r="M96" s="214"/>
      <c r="N96" s="215"/>
      <c r="O96" s="215"/>
      <c r="P96" s="215"/>
      <c r="Q96" s="215"/>
      <c r="R96" s="215"/>
      <c r="S96" s="215"/>
      <c r="T96" s="216"/>
      <c r="AT96" s="217" t="s">
        <v>159</v>
      </c>
      <c r="AU96" s="217" t="s">
        <v>83</v>
      </c>
      <c r="AV96" s="11" t="s">
        <v>83</v>
      </c>
      <c r="AW96" s="11" t="s">
        <v>36</v>
      </c>
      <c r="AX96" s="11" t="s">
        <v>81</v>
      </c>
      <c r="AY96" s="217" t="s">
        <v>148</v>
      </c>
    </row>
    <row r="97" spans="2:65" s="1" customFormat="1" ht="38.25" customHeight="1">
      <c r="B97" s="41"/>
      <c r="C97" s="192" t="s">
        <v>83</v>
      </c>
      <c r="D97" s="192" t="s">
        <v>150</v>
      </c>
      <c r="E97" s="193" t="s">
        <v>777</v>
      </c>
      <c r="F97" s="194" t="s">
        <v>778</v>
      </c>
      <c r="G97" s="195" t="s">
        <v>153</v>
      </c>
      <c r="H97" s="196">
        <v>188</v>
      </c>
      <c r="I97" s="197"/>
      <c r="J97" s="198">
        <f>ROUND(I97*H97,2)</f>
        <v>0</v>
      </c>
      <c r="K97" s="194" t="s">
        <v>154</v>
      </c>
      <c r="L97" s="61"/>
      <c r="M97" s="199" t="s">
        <v>23</v>
      </c>
      <c r="N97" s="200" t="s">
        <v>44</v>
      </c>
      <c r="O97" s="42"/>
      <c r="P97" s="201">
        <f>O97*H97</f>
        <v>0</v>
      </c>
      <c r="Q97" s="201">
        <v>4.0000000000000003E-5</v>
      </c>
      <c r="R97" s="201">
        <f>Q97*H97</f>
        <v>7.5200000000000006E-3</v>
      </c>
      <c r="S97" s="201">
        <v>0.10299999999999999</v>
      </c>
      <c r="T97" s="202">
        <f>S97*H97</f>
        <v>19.363999999999997</v>
      </c>
      <c r="AR97" s="24" t="s">
        <v>155</v>
      </c>
      <c r="AT97" s="24" t="s">
        <v>150</v>
      </c>
      <c r="AU97" s="24" t="s">
        <v>83</v>
      </c>
      <c r="AY97" s="24" t="s">
        <v>148</v>
      </c>
      <c r="BE97" s="203">
        <f>IF(N97="základní",J97,0)</f>
        <v>0</v>
      </c>
      <c r="BF97" s="203">
        <f>IF(N97="snížená",J97,0)</f>
        <v>0</v>
      </c>
      <c r="BG97" s="203">
        <f>IF(N97="zákl. přenesená",J97,0)</f>
        <v>0</v>
      </c>
      <c r="BH97" s="203">
        <f>IF(N97="sníž. přenesená",J97,0)</f>
        <v>0</v>
      </c>
      <c r="BI97" s="203">
        <f>IF(N97="nulová",J97,0)</f>
        <v>0</v>
      </c>
      <c r="BJ97" s="24" t="s">
        <v>81</v>
      </c>
      <c r="BK97" s="203">
        <f>ROUND(I97*H97,2)</f>
        <v>0</v>
      </c>
      <c r="BL97" s="24" t="s">
        <v>155</v>
      </c>
      <c r="BM97" s="24" t="s">
        <v>779</v>
      </c>
    </row>
    <row r="98" spans="2:65" s="1" customFormat="1" ht="216">
      <c r="B98" s="41"/>
      <c r="C98" s="63"/>
      <c r="D98" s="204" t="s">
        <v>157</v>
      </c>
      <c r="E98" s="63"/>
      <c r="F98" s="205" t="s">
        <v>172</v>
      </c>
      <c r="G98" s="63"/>
      <c r="H98" s="63"/>
      <c r="I98" s="163"/>
      <c r="J98" s="63"/>
      <c r="K98" s="63"/>
      <c r="L98" s="61"/>
      <c r="M98" s="206"/>
      <c r="N98" s="42"/>
      <c r="O98" s="42"/>
      <c r="P98" s="42"/>
      <c r="Q98" s="42"/>
      <c r="R98" s="42"/>
      <c r="S98" s="42"/>
      <c r="T98" s="78"/>
      <c r="AT98" s="24" t="s">
        <v>157</v>
      </c>
      <c r="AU98" s="24" t="s">
        <v>83</v>
      </c>
    </row>
    <row r="99" spans="2:65" s="11" customFormat="1" ht="13.5">
      <c r="B99" s="207"/>
      <c r="C99" s="208"/>
      <c r="D99" s="204" t="s">
        <v>159</v>
      </c>
      <c r="E99" s="209" t="s">
        <v>23</v>
      </c>
      <c r="F99" s="210" t="s">
        <v>780</v>
      </c>
      <c r="G99" s="208"/>
      <c r="H99" s="211">
        <v>188</v>
      </c>
      <c r="I99" s="212"/>
      <c r="J99" s="208"/>
      <c r="K99" s="208"/>
      <c r="L99" s="213"/>
      <c r="M99" s="214"/>
      <c r="N99" s="215"/>
      <c r="O99" s="215"/>
      <c r="P99" s="215"/>
      <c r="Q99" s="215"/>
      <c r="R99" s="215"/>
      <c r="S99" s="215"/>
      <c r="T99" s="216"/>
      <c r="AT99" s="217" t="s">
        <v>159</v>
      </c>
      <c r="AU99" s="217" t="s">
        <v>83</v>
      </c>
      <c r="AV99" s="11" t="s">
        <v>83</v>
      </c>
      <c r="AW99" s="11" t="s">
        <v>36</v>
      </c>
      <c r="AX99" s="11" t="s">
        <v>81</v>
      </c>
      <c r="AY99" s="217" t="s">
        <v>148</v>
      </c>
    </row>
    <row r="100" spans="2:65" s="1" customFormat="1" ht="38.25" customHeight="1">
      <c r="B100" s="41"/>
      <c r="C100" s="192" t="s">
        <v>168</v>
      </c>
      <c r="D100" s="192" t="s">
        <v>150</v>
      </c>
      <c r="E100" s="193" t="s">
        <v>781</v>
      </c>
      <c r="F100" s="194" t="s">
        <v>782</v>
      </c>
      <c r="G100" s="195" t="s">
        <v>153</v>
      </c>
      <c r="H100" s="196">
        <v>94</v>
      </c>
      <c r="I100" s="197"/>
      <c r="J100" s="198">
        <f>ROUND(I100*H100,2)</f>
        <v>0</v>
      </c>
      <c r="K100" s="194" t="s">
        <v>154</v>
      </c>
      <c r="L100" s="61"/>
      <c r="M100" s="199" t="s">
        <v>23</v>
      </c>
      <c r="N100" s="200" t="s">
        <v>44</v>
      </c>
      <c r="O100" s="42"/>
      <c r="P100" s="201">
        <f>O100*H100</f>
        <v>0</v>
      </c>
      <c r="Q100" s="201">
        <v>5.0000000000000002E-5</v>
      </c>
      <c r="R100" s="201">
        <f>Q100*H100</f>
        <v>4.7000000000000002E-3</v>
      </c>
      <c r="S100" s="201">
        <v>0.128</v>
      </c>
      <c r="T100" s="202">
        <f>S100*H100</f>
        <v>12.032</v>
      </c>
      <c r="AR100" s="24" t="s">
        <v>155</v>
      </c>
      <c r="AT100" s="24" t="s">
        <v>150</v>
      </c>
      <c r="AU100" s="24" t="s">
        <v>83</v>
      </c>
      <c r="AY100" s="24" t="s">
        <v>148</v>
      </c>
      <c r="BE100" s="203">
        <f>IF(N100="základní",J100,0)</f>
        <v>0</v>
      </c>
      <c r="BF100" s="203">
        <f>IF(N100="snížená",J100,0)</f>
        <v>0</v>
      </c>
      <c r="BG100" s="203">
        <f>IF(N100="zákl. přenesená",J100,0)</f>
        <v>0</v>
      </c>
      <c r="BH100" s="203">
        <f>IF(N100="sníž. přenesená",J100,0)</f>
        <v>0</v>
      </c>
      <c r="BI100" s="203">
        <f>IF(N100="nulová",J100,0)</f>
        <v>0</v>
      </c>
      <c r="BJ100" s="24" t="s">
        <v>81</v>
      </c>
      <c r="BK100" s="203">
        <f>ROUND(I100*H100,2)</f>
        <v>0</v>
      </c>
      <c r="BL100" s="24" t="s">
        <v>155</v>
      </c>
      <c r="BM100" s="24" t="s">
        <v>783</v>
      </c>
    </row>
    <row r="101" spans="2:65" s="1" customFormat="1" ht="216">
      <c r="B101" s="41"/>
      <c r="C101" s="63"/>
      <c r="D101" s="204" t="s">
        <v>157</v>
      </c>
      <c r="E101" s="63"/>
      <c r="F101" s="205" t="s">
        <v>172</v>
      </c>
      <c r="G101" s="63"/>
      <c r="H101" s="63"/>
      <c r="I101" s="163"/>
      <c r="J101" s="63"/>
      <c r="K101" s="63"/>
      <c r="L101" s="61"/>
      <c r="M101" s="206"/>
      <c r="N101" s="42"/>
      <c r="O101" s="42"/>
      <c r="P101" s="42"/>
      <c r="Q101" s="42"/>
      <c r="R101" s="42"/>
      <c r="S101" s="42"/>
      <c r="T101" s="78"/>
      <c r="AT101" s="24" t="s">
        <v>157</v>
      </c>
      <c r="AU101" s="24" t="s">
        <v>83</v>
      </c>
    </row>
    <row r="102" spans="2:65" s="11" customFormat="1" ht="13.5">
      <c r="B102" s="207"/>
      <c r="C102" s="208"/>
      <c r="D102" s="204" t="s">
        <v>159</v>
      </c>
      <c r="E102" s="209" t="s">
        <v>23</v>
      </c>
      <c r="F102" s="210" t="s">
        <v>784</v>
      </c>
      <c r="G102" s="208"/>
      <c r="H102" s="211">
        <v>94</v>
      </c>
      <c r="I102" s="212"/>
      <c r="J102" s="208"/>
      <c r="K102" s="208"/>
      <c r="L102" s="213"/>
      <c r="M102" s="214"/>
      <c r="N102" s="215"/>
      <c r="O102" s="215"/>
      <c r="P102" s="215"/>
      <c r="Q102" s="215"/>
      <c r="R102" s="215"/>
      <c r="S102" s="215"/>
      <c r="T102" s="216"/>
      <c r="AT102" s="217" t="s">
        <v>159</v>
      </c>
      <c r="AU102" s="217" t="s">
        <v>83</v>
      </c>
      <c r="AV102" s="11" t="s">
        <v>83</v>
      </c>
      <c r="AW102" s="11" t="s">
        <v>36</v>
      </c>
      <c r="AX102" s="11" t="s">
        <v>81</v>
      </c>
      <c r="AY102" s="217" t="s">
        <v>148</v>
      </c>
    </row>
    <row r="103" spans="2:65" s="1" customFormat="1" ht="25.5" customHeight="1">
      <c r="B103" s="41"/>
      <c r="C103" s="192" t="s">
        <v>155</v>
      </c>
      <c r="D103" s="192" t="s">
        <v>150</v>
      </c>
      <c r="E103" s="193" t="s">
        <v>556</v>
      </c>
      <c r="F103" s="194" t="s">
        <v>557</v>
      </c>
      <c r="G103" s="195" t="s">
        <v>176</v>
      </c>
      <c r="H103" s="196">
        <v>32</v>
      </c>
      <c r="I103" s="197"/>
      <c r="J103" s="198">
        <f>ROUND(I103*H103,2)</f>
        <v>0</v>
      </c>
      <c r="K103" s="194" t="s">
        <v>154</v>
      </c>
      <c r="L103" s="61"/>
      <c r="M103" s="199" t="s">
        <v>23</v>
      </c>
      <c r="N103" s="200" t="s">
        <v>44</v>
      </c>
      <c r="O103" s="42"/>
      <c r="P103" s="201">
        <f>O103*H103</f>
        <v>0</v>
      </c>
      <c r="Q103" s="201">
        <v>0</v>
      </c>
      <c r="R103" s="201">
        <f>Q103*H103</f>
        <v>0</v>
      </c>
      <c r="S103" s="201">
        <v>0</v>
      </c>
      <c r="T103" s="202">
        <f>S103*H103</f>
        <v>0</v>
      </c>
      <c r="AR103" s="24" t="s">
        <v>155</v>
      </c>
      <c r="AT103" s="24" t="s">
        <v>150</v>
      </c>
      <c r="AU103" s="24" t="s">
        <v>83</v>
      </c>
      <c r="AY103" s="24" t="s">
        <v>148</v>
      </c>
      <c r="BE103" s="203">
        <f>IF(N103="základní",J103,0)</f>
        <v>0</v>
      </c>
      <c r="BF103" s="203">
        <f>IF(N103="snížená",J103,0)</f>
        <v>0</v>
      </c>
      <c r="BG103" s="203">
        <f>IF(N103="zákl. přenesená",J103,0)</f>
        <v>0</v>
      </c>
      <c r="BH103" s="203">
        <f>IF(N103="sníž. přenesená",J103,0)</f>
        <v>0</v>
      </c>
      <c r="BI103" s="203">
        <f>IF(N103="nulová",J103,0)</f>
        <v>0</v>
      </c>
      <c r="BJ103" s="24" t="s">
        <v>81</v>
      </c>
      <c r="BK103" s="203">
        <f>ROUND(I103*H103,2)</f>
        <v>0</v>
      </c>
      <c r="BL103" s="24" t="s">
        <v>155</v>
      </c>
      <c r="BM103" s="24" t="s">
        <v>785</v>
      </c>
    </row>
    <row r="104" spans="2:65" s="1" customFormat="1" ht="121.5">
      <c r="B104" s="41"/>
      <c r="C104" s="63"/>
      <c r="D104" s="204" t="s">
        <v>157</v>
      </c>
      <c r="E104" s="63"/>
      <c r="F104" s="205" t="s">
        <v>559</v>
      </c>
      <c r="G104" s="63"/>
      <c r="H104" s="63"/>
      <c r="I104" s="163"/>
      <c r="J104" s="63"/>
      <c r="K104" s="63"/>
      <c r="L104" s="61"/>
      <c r="M104" s="206"/>
      <c r="N104" s="42"/>
      <c r="O104" s="42"/>
      <c r="P104" s="42"/>
      <c r="Q104" s="42"/>
      <c r="R104" s="42"/>
      <c r="S104" s="42"/>
      <c r="T104" s="78"/>
      <c r="AT104" s="24" t="s">
        <v>157</v>
      </c>
      <c r="AU104" s="24" t="s">
        <v>83</v>
      </c>
    </row>
    <row r="105" spans="2:65" s="1" customFormat="1" ht="38.25" customHeight="1">
      <c r="B105" s="41"/>
      <c r="C105" s="192" t="s">
        <v>180</v>
      </c>
      <c r="D105" s="192" t="s">
        <v>150</v>
      </c>
      <c r="E105" s="193" t="s">
        <v>786</v>
      </c>
      <c r="F105" s="194" t="s">
        <v>787</v>
      </c>
      <c r="G105" s="195" t="s">
        <v>176</v>
      </c>
      <c r="H105" s="196">
        <v>6.9950000000000001</v>
      </c>
      <c r="I105" s="197"/>
      <c r="J105" s="198">
        <f>ROUND(I105*H105,2)</f>
        <v>0</v>
      </c>
      <c r="K105" s="194" t="s">
        <v>154</v>
      </c>
      <c r="L105" s="61"/>
      <c r="M105" s="199" t="s">
        <v>23</v>
      </c>
      <c r="N105" s="200" t="s">
        <v>44</v>
      </c>
      <c r="O105" s="42"/>
      <c r="P105" s="201">
        <f>O105*H105</f>
        <v>0</v>
      </c>
      <c r="Q105" s="201">
        <v>0</v>
      </c>
      <c r="R105" s="201">
        <f>Q105*H105</f>
        <v>0</v>
      </c>
      <c r="S105" s="201">
        <v>0</v>
      </c>
      <c r="T105" s="202">
        <f>S105*H105</f>
        <v>0</v>
      </c>
      <c r="AR105" s="24" t="s">
        <v>155</v>
      </c>
      <c r="AT105" s="24" t="s">
        <v>150</v>
      </c>
      <c r="AU105" s="24" t="s">
        <v>83</v>
      </c>
      <c r="AY105" s="24" t="s">
        <v>148</v>
      </c>
      <c r="BE105" s="203">
        <f>IF(N105="základní",J105,0)</f>
        <v>0</v>
      </c>
      <c r="BF105" s="203">
        <f>IF(N105="snížená",J105,0)</f>
        <v>0</v>
      </c>
      <c r="BG105" s="203">
        <f>IF(N105="zákl. přenesená",J105,0)</f>
        <v>0</v>
      </c>
      <c r="BH105" s="203">
        <f>IF(N105="sníž. přenesená",J105,0)</f>
        <v>0</v>
      </c>
      <c r="BI105" s="203">
        <f>IF(N105="nulová",J105,0)</f>
        <v>0</v>
      </c>
      <c r="BJ105" s="24" t="s">
        <v>81</v>
      </c>
      <c r="BK105" s="203">
        <f>ROUND(I105*H105,2)</f>
        <v>0</v>
      </c>
      <c r="BL105" s="24" t="s">
        <v>155</v>
      </c>
      <c r="BM105" s="24" t="s">
        <v>788</v>
      </c>
    </row>
    <row r="106" spans="2:65" s="1" customFormat="1" ht="229.5">
      <c r="B106" s="41"/>
      <c r="C106" s="63"/>
      <c r="D106" s="204" t="s">
        <v>157</v>
      </c>
      <c r="E106" s="63"/>
      <c r="F106" s="205" t="s">
        <v>789</v>
      </c>
      <c r="G106" s="63"/>
      <c r="H106" s="63"/>
      <c r="I106" s="163"/>
      <c r="J106" s="63"/>
      <c r="K106" s="63"/>
      <c r="L106" s="61"/>
      <c r="M106" s="206"/>
      <c r="N106" s="42"/>
      <c r="O106" s="42"/>
      <c r="P106" s="42"/>
      <c r="Q106" s="42"/>
      <c r="R106" s="42"/>
      <c r="S106" s="42"/>
      <c r="T106" s="78"/>
      <c r="AT106" s="24" t="s">
        <v>157</v>
      </c>
      <c r="AU106" s="24" t="s">
        <v>83</v>
      </c>
    </row>
    <row r="107" spans="2:65" s="11" customFormat="1" ht="13.5">
      <c r="B107" s="207"/>
      <c r="C107" s="208"/>
      <c r="D107" s="204" t="s">
        <v>159</v>
      </c>
      <c r="E107" s="209" t="s">
        <v>23</v>
      </c>
      <c r="F107" s="210" t="s">
        <v>790</v>
      </c>
      <c r="G107" s="208"/>
      <c r="H107" s="211">
        <v>6.9950000000000001</v>
      </c>
      <c r="I107" s="212"/>
      <c r="J107" s="208"/>
      <c r="K107" s="208"/>
      <c r="L107" s="213"/>
      <c r="M107" s="214"/>
      <c r="N107" s="215"/>
      <c r="O107" s="215"/>
      <c r="P107" s="215"/>
      <c r="Q107" s="215"/>
      <c r="R107" s="215"/>
      <c r="S107" s="215"/>
      <c r="T107" s="216"/>
      <c r="AT107" s="217" t="s">
        <v>159</v>
      </c>
      <c r="AU107" s="217" t="s">
        <v>83</v>
      </c>
      <c r="AV107" s="11" t="s">
        <v>83</v>
      </c>
      <c r="AW107" s="11" t="s">
        <v>36</v>
      </c>
      <c r="AX107" s="11" t="s">
        <v>81</v>
      </c>
      <c r="AY107" s="217" t="s">
        <v>148</v>
      </c>
    </row>
    <row r="108" spans="2:65" s="1" customFormat="1" ht="25.5" customHeight="1">
      <c r="B108" s="41"/>
      <c r="C108" s="192" t="s">
        <v>185</v>
      </c>
      <c r="D108" s="192" t="s">
        <v>150</v>
      </c>
      <c r="E108" s="193" t="s">
        <v>791</v>
      </c>
      <c r="F108" s="194" t="s">
        <v>792</v>
      </c>
      <c r="G108" s="195" t="s">
        <v>176</v>
      </c>
      <c r="H108" s="196">
        <v>168.4</v>
      </c>
      <c r="I108" s="197"/>
      <c r="J108" s="198">
        <f>ROUND(I108*H108,2)</f>
        <v>0</v>
      </c>
      <c r="K108" s="194" t="s">
        <v>154</v>
      </c>
      <c r="L108" s="61"/>
      <c r="M108" s="199" t="s">
        <v>23</v>
      </c>
      <c r="N108" s="200" t="s">
        <v>44</v>
      </c>
      <c r="O108" s="42"/>
      <c r="P108" s="201">
        <f>O108*H108</f>
        <v>0</v>
      </c>
      <c r="Q108" s="201">
        <v>0</v>
      </c>
      <c r="R108" s="201">
        <f>Q108*H108</f>
        <v>0</v>
      </c>
      <c r="S108" s="201">
        <v>0</v>
      </c>
      <c r="T108" s="202">
        <f>S108*H108</f>
        <v>0</v>
      </c>
      <c r="AR108" s="24" t="s">
        <v>155</v>
      </c>
      <c r="AT108" s="24" t="s">
        <v>150</v>
      </c>
      <c r="AU108" s="24" t="s">
        <v>83</v>
      </c>
      <c r="AY108" s="24" t="s">
        <v>148</v>
      </c>
      <c r="BE108" s="203">
        <f>IF(N108="základní",J108,0)</f>
        <v>0</v>
      </c>
      <c r="BF108" s="203">
        <f>IF(N108="snížená",J108,0)</f>
        <v>0</v>
      </c>
      <c r="BG108" s="203">
        <f>IF(N108="zákl. přenesená",J108,0)</f>
        <v>0</v>
      </c>
      <c r="BH108" s="203">
        <f>IF(N108="sníž. přenesená",J108,0)</f>
        <v>0</v>
      </c>
      <c r="BI108" s="203">
        <f>IF(N108="nulová",J108,0)</f>
        <v>0</v>
      </c>
      <c r="BJ108" s="24" t="s">
        <v>81</v>
      </c>
      <c r="BK108" s="203">
        <f>ROUND(I108*H108,2)</f>
        <v>0</v>
      </c>
      <c r="BL108" s="24" t="s">
        <v>155</v>
      </c>
      <c r="BM108" s="24" t="s">
        <v>793</v>
      </c>
    </row>
    <row r="109" spans="2:65" s="1" customFormat="1" ht="202.5">
      <c r="B109" s="41"/>
      <c r="C109" s="63"/>
      <c r="D109" s="204" t="s">
        <v>157</v>
      </c>
      <c r="E109" s="63"/>
      <c r="F109" s="205" t="s">
        <v>794</v>
      </c>
      <c r="G109" s="63"/>
      <c r="H109" s="63"/>
      <c r="I109" s="163"/>
      <c r="J109" s="63"/>
      <c r="K109" s="63"/>
      <c r="L109" s="61"/>
      <c r="M109" s="206"/>
      <c r="N109" s="42"/>
      <c r="O109" s="42"/>
      <c r="P109" s="42"/>
      <c r="Q109" s="42"/>
      <c r="R109" s="42"/>
      <c r="S109" s="42"/>
      <c r="T109" s="78"/>
      <c r="AT109" s="24" t="s">
        <v>157</v>
      </c>
      <c r="AU109" s="24" t="s">
        <v>83</v>
      </c>
    </row>
    <row r="110" spans="2:65" s="1" customFormat="1" ht="25.5" customHeight="1">
      <c r="B110" s="41"/>
      <c r="C110" s="192" t="s">
        <v>191</v>
      </c>
      <c r="D110" s="192" t="s">
        <v>150</v>
      </c>
      <c r="E110" s="193" t="s">
        <v>795</v>
      </c>
      <c r="F110" s="194" t="s">
        <v>796</v>
      </c>
      <c r="G110" s="195" t="s">
        <v>176</v>
      </c>
      <c r="H110" s="196">
        <v>33.68</v>
      </c>
      <c r="I110" s="197"/>
      <c r="J110" s="198">
        <f>ROUND(I110*H110,2)</f>
        <v>0</v>
      </c>
      <c r="K110" s="194" t="s">
        <v>154</v>
      </c>
      <c r="L110" s="61"/>
      <c r="M110" s="199" t="s">
        <v>23</v>
      </c>
      <c r="N110" s="200" t="s">
        <v>44</v>
      </c>
      <c r="O110" s="42"/>
      <c r="P110" s="201">
        <f>O110*H110</f>
        <v>0</v>
      </c>
      <c r="Q110" s="201">
        <v>0</v>
      </c>
      <c r="R110" s="201">
        <f>Q110*H110</f>
        <v>0</v>
      </c>
      <c r="S110" s="201">
        <v>0</v>
      </c>
      <c r="T110" s="202">
        <f>S110*H110</f>
        <v>0</v>
      </c>
      <c r="AR110" s="24" t="s">
        <v>155</v>
      </c>
      <c r="AT110" s="24" t="s">
        <v>150</v>
      </c>
      <c r="AU110" s="24" t="s">
        <v>83</v>
      </c>
      <c r="AY110" s="24" t="s">
        <v>148</v>
      </c>
      <c r="BE110" s="203">
        <f>IF(N110="základní",J110,0)</f>
        <v>0</v>
      </c>
      <c r="BF110" s="203">
        <f>IF(N110="snížená",J110,0)</f>
        <v>0</v>
      </c>
      <c r="BG110" s="203">
        <f>IF(N110="zákl. přenesená",J110,0)</f>
        <v>0</v>
      </c>
      <c r="BH110" s="203">
        <f>IF(N110="sníž. přenesená",J110,0)</f>
        <v>0</v>
      </c>
      <c r="BI110" s="203">
        <f>IF(N110="nulová",J110,0)</f>
        <v>0</v>
      </c>
      <c r="BJ110" s="24" t="s">
        <v>81</v>
      </c>
      <c r="BK110" s="203">
        <f>ROUND(I110*H110,2)</f>
        <v>0</v>
      </c>
      <c r="BL110" s="24" t="s">
        <v>155</v>
      </c>
      <c r="BM110" s="24" t="s">
        <v>797</v>
      </c>
    </row>
    <row r="111" spans="2:65" s="1" customFormat="1" ht="202.5">
      <c r="B111" s="41"/>
      <c r="C111" s="63"/>
      <c r="D111" s="204" t="s">
        <v>157</v>
      </c>
      <c r="E111" s="63"/>
      <c r="F111" s="205" t="s">
        <v>794</v>
      </c>
      <c r="G111" s="63"/>
      <c r="H111" s="63"/>
      <c r="I111" s="163"/>
      <c r="J111" s="63"/>
      <c r="K111" s="63"/>
      <c r="L111" s="61"/>
      <c r="M111" s="206"/>
      <c r="N111" s="42"/>
      <c r="O111" s="42"/>
      <c r="P111" s="42"/>
      <c r="Q111" s="42"/>
      <c r="R111" s="42"/>
      <c r="S111" s="42"/>
      <c r="T111" s="78"/>
      <c r="AT111" s="24" t="s">
        <v>157</v>
      </c>
      <c r="AU111" s="24" t="s">
        <v>83</v>
      </c>
    </row>
    <row r="112" spans="2:65" s="11" customFormat="1" ht="13.5">
      <c r="B112" s="207"/>
      <c r="C112" s="208"/>
      <c r="D112" s="204" t="s">
        <v>159</v>
      </c>
      <c r="E112" s="209" t="s">
        <v>23</v>
      </c>
      <c r="F112" s="210" t="s">
        <v>798</v>
      </c>
      <c r="G112" s="208"/>
      <c r="H112" s="211">
        <v>33.68</v>
      </c>
      <c r="I112" s="212"/>
      <c r="J112" s="208"/>
      <c r="K112" s="208"/>
      <c r="L112" s="213"/>
      <c r="M112" s="214"/>
      <c r="N112" s="215"/>
      <c r="O112" s="215"/>
      <c r="P112" s="215"/>
      <c r="Q112" s="215"/>
      <c r="R112" s="215"/>
      <c r="S112" s="215"/>
      <c r="T112" s="216"/>
      <c r="AT112" s="217" t="s">
        <v>159</v>
      </c>
      <c r="AU112" s="217" t="s">
        <v>83</v>
      </c>
      <c r="AV112" s="11" t="s">
        <v>83</v>
      </c>
      <c r="AW112" s="11" t="s">
        <v>36</v>
      </c>
      <c r="AX112" s="11" t="s">
        <v>81</v>
      </c>
      <c r="AY112" s="217" t="s">
        <v>148</v>
      </c>
    </row>
    <row r="113" spans="2:65" s="1" customFormat="1" ht="38.25" customHeight="1">
      <c r="B113" s="41"/>
      <c r="C113" s="192" t="s">
        <v>198</v>
      </c>
      <c r="D113" s="192" t="s">
        <v>150</v>
      </c>
      <c r="E113" s="193" t="s">
        <v>577</v>
      </c>
      <c r="F113" s="194" t="s">
        <v>578</v>
      </c>
      <c r="G113" s="195" t="s">
        <v>176</v>
      </c>
      <c r="H113" s="196">
        <v>115.035</v>
      </c>
      <c r="I113" s="197"/>
      <c r="J113" s="198">
        <f>ROUND(I113*H113,2)</f>
        <v>0</v>
      </c>
      <c r="K113" s="194" t="s">
        <v>154</v>
      </c>
      <c r="L113" s="61"/>
      <c r="M113" s="199" t="s">
        <v>23</v>
      </c>
      <c r="N113" s="200" t="s">
        <v>44</v>
      </c>
      <c r="O113" s="42"/>
      <c r="P113" s="201">
        <f>O113*H113</f>
        <v>0</v>
      </c>
      <c r="Q113" s="201">
        <v>0</v>
      </c>
      <c r="R113" s="201">
        <f>Q113*H113</f>
        <v>0</v>
      </c>
      <c r="S113" s="201">
        <v>0</v>
      </c>
      <c r="T113" s="202">
        <f>S113*H113</f>
        <v>0</v>
      </c>
      <c r="AR113" s="24" t="s">
        <v>155</v>
      </c>
      <c r="AT113" s="24" t="s">
        <v>150</v>
      </c>
      <c r="AU113" s="24" t="s">
        <v>83</v>
      </c>
      <c r="AY113" s="24" t="s">
        <v>148</v>
      </c>
      <c r="BE113" s="203">
        <f>IF(N113="základní",J113,0)</f>
        <v>0</v>
      </c>
      <c r="BF113" s="203">
        <f>IF(N113="snížená",J113,0)</f>
        <v>0</v>
      </c>
      <c r="BG113" s="203">
        <f>IF(N113="zákl. přenesená",J113,0)</f>
        <v>0</v>
      </c>
      <c r="BH113" s="203">
        <f>IF(N113="sníž. přenesená",J113,0)</f>
        <v>0</v>
      </c>
      <c r="BI113" s="203">
        <f>IF(N113="nulová",J113,0)</f>
        <v>0</v>
      </c>
      <c r="BJ113" s="24" t="s">
        <v>81</v>
      </c>
      <c r="BK113" s="203">
        <f>ROUND(I113*H113,2)</f>
        <v>0</v>
      </c>
      <c r="BL113" s="24" t="s">
        <v>155</v>
      </c>
      <c r="BM113" s="24" t="s">
        <v>799</v>
      </c>
    </row>
    <row r="114" spans="2:65" s="1" customFormat="1" ht="189">
      <c r="B114" s="41"/>
      <c r="C114" s="63"/>
      <c r="D114" s="204" t="s">
        <v>157</v>
      </c>
      <c r="E114" s="63"/>
      <c r="F114" s="205" t="s">
        <v>223</v>
      </c>
      <c r="G114" s="63"/>
      <c r="H114" s="63"/>
      <c r="I114" s="163"/>
      <c r="J114" s="63"/>
      <c r="K114" s="63"/>
      <c r="L114" s="61"/>
      <c r="M114" s="206"/>
      <c r="N114" s="42"/>
      <c r="O114" s="42"/>
      <c r="P114" s="42"/>
      <c r="Q114" s="42"/>
      <c r="R114" s="42"/>
      <c r="S114" s="42"/>
      <c r="T114" s="78"/>
      <c r="AT114" s="24" t="s">
        <v>157</v>
      </c>
      <c r="AU114" s="24" t="s">
        <v>83</v>
      </c>
    </row>
    <row r="115" spans="2:65" s="11" customFormat="1" ht="13.5">
      <c r="B115" s="207"/>
      <c r="C115" s="208"/>
      <c r="D115" s="204" t="s">
        <v>159</v>
      </c>
      <c r="E115" s="209" t="s">
        <v>23</v>
      </c>
      <c r="F115" s="210" t="s">
        <v>800</v>
      </c>
      <c r="G115" s="208"/>
      <c r="H115" s="211">
        <v>115.035</v>
      </c>
      <c r="I115" s="212"/>
      <c r="J115" s="208"/>
      <c r="K115" s="208"/>
      <c r="L115" s="213"/>
      <c r="M115" s="214"/>
      <c r="N115" s="215"/>
      <c r="O115" s="215"/>
      <c r="P115" s="215"/>
      <c r="Q115" s="215"/>
      <c r="R115" s="215"/>
      <c r="S115" s="215"/>
      <c r="T115" s="216"/>
      <c r="AT115" s="217" t="s">
        <v>159</v>
      </c>
      <c r="AU115" s="217" t="s">
        <v>83</v>
      </c>
      <c r="AV115" s="11" t="s">
        <v>83</v>
      </c>
      <c r="AW115" s="11" t="s">
        <v>36</v>
      </c>
      <c r="AX115" s="11" t="s">
        <v>81</v>
      </c>
      <c r="AY115" s="217" t="s">
        <v>148</v>
      </c>
    </row>
    <row r="116" spans="2:65" s="1" customFormat="1" ht="51" customHeight="1">
      <c r="B116" s="41"/>
      <c r="C116" s="192" t="s">
        <v>207</v>
      </c>
      <c r="D116" s="192" t="s">
        <v>150</v>
      </c>
      <c r="E116" s="193" t="s">
        <v>801</v>
      </c>
      <c r="F116" s="194" t="s">
        <v>802</v>
      </c>
      <c r="G116" s="195" t="s">
        <v>176</v>
      </c>
      <c r="H116" s="196">
        <v>115.035</v>
      </c>
      <c r="I116" s="197"/>
      <c r="J116" s="198">
        <f>ROUND(I116*H116,2)</f>
        <v>0</v>
      </c>
      <c r="K116" s="194" t="s">
        <v>154</v>
      </c>
      <c r="L116" s="61"/>
      <c r="M116" s="199" t="s">
        <v>23</v>
      </c>
      <c r="N116" s="200" t="s">
        <v>44</v>
      </c>
      <c r="O116" s="42"/>
      <c r="P116" s="201">
        <f>O116*H116</f>
        <v>0</v>
      </c>
      <c r="Q116" s="201">
        <v>0</v>
      </c>
      <c r="R116" s="201">
        <f>Q116*H116</f>
        <v>0</v>
      </c>
      <c r="S116" s="201">
        <v>0</v>
      </c>
      <c r="T116" s="202">
        <f>S116*H116</f>
        <v>0</v>
      </c>
      <c r="AR116" s="24" t="s">
        <v>155</v>
      </c>
      <c r="AT116" s="24" t="s">
        <v>150</v>
      </c>
      <c r="AU116" s="24" t="s">
        <v>83</v>
      </c>
      <c r="AY116" s="24" t="s">
        <v>148</v>
      </c>
      <c r="BE116" s="203">
        <f>IF(N116="základní",J116,0)</f>
        <v>0</v>
      </c>
      <c r="BF116" s="203">
        <f>IF(N116="snížená",J116,0)</f>
        <v>0</v>
      </c>
      <c r="BG116" s="203">
        <f>IF(N116="zákl. přenesená",J116,0)</f>
        <v>0</v>
      </c>
      <c r="BH116" s="203">
        <f>IF(N116="sníž. přenesená",J116,0)</f>
        <v>0</v>
      </c>
      <c r="BI116" s="203">
        <f>IF(N116="nulová",J116,0)</f>
        <v>0</v>
      </c>
      <c r="BJ116" s="24" t="s">
        <v>81</v>
      </c>
      <c r="BK116" s="203">
        <f>ROUND(I116*H116,2)</f>
        <v>0</v>
      </c>
      <c r="BL116" s="24" t="s">
        <v>155</v>
      </c>
      <c r="BM116" s="24" t="s">
        <v>803</v>
      </c>
    </row>
    <row r="117" spans="2:65" s="1" customFormat="1" ht="189">
      <c r="B117" s="41"/>
      <c r="C117" s="63"/>
      <c r="D117" s="204" t="s">
        <v>157</v>
      </c>
      <c r="E117" s="63"/>
      <c r="F117" s="205" t="s">
        <v>223</v>
      </c>
      <c r="G117" s="63"/>
      <c r="H117" s="63"/>
      <c r="I117" s="163"/>
      <c r="J117" s="63"/>
      <c r="K117" s="63"/>
      <c r="L117" s="61"/>
      <c r="M117" s="206"/>
      <c r="N117" s="42"/>
      <c r="O117" s="42"/>
      <c r="P117" s="42"/>
      <c r="Q117" s="42"/>
      <c r="R117" s="42"/>
      <c r="S117" s="42"/>
      <c r="T117" s="78"/>
      <c r="AT117" s="24" t="s">
        <v>157</v>
      </c>
      <c r="AU117" s="24" t="s">
        <v>83</v>
      </c>
    </row>
    <row r="118" spans="2:65" s="1" customFormat="1" ht="38.25" customHeight="1">
      <c r="B118" s="41"/>
      <c r="C118" s="192" t="s">
        <v>213</v>
      </c>
      <c r="D118" s="192" t="s">
        <v>150</v>
      </c>
      <c r="E118" s="193" t="s">
        <v>804</v>
      </c>
      <c r="F118" s="194" t="s">
        <v>805</v>
      </c>
      <c r="G118" s="195" t="s">
        <v>176</v>
      </c>
      <c r="H118" s="196">
        <v>32.5</v>
      </c>
      <c r="I118" s="197"/>
      <c r="J118" s="198">
        <f>ROUND(I118*H118,2)</f>
        <v>0</v>
      </c>
      <c r="K118" s="194" t="s">
        <v>154</v>
      </c>
      <c r="L118" s="61"/>
      <c r="M118" s="199" t="s">
        <v>23</v>
      </c>
      <c r="N118" s="200" t="s">
        <v>44</v>
      </c>
      <c r="O118" s="42"/>
      <c r="P118" s="201">
        <f>O118*H118</f>
        <v>0</v>
      </c>
      <c r="Q118" s="201">
        <v>0</v>
      </c>
      <c r="R118" s="201">
        <f>Q118*H118</f>
        <v>0</v>
      </c>
      <c r="S118" s="201">
        <v>0</v>
      </c>
      <c r="T118" s="202">
        <f>S118*H118</f>
        <v>0</v>
      </c>
      <c r="AR118" s="24" t="s">
        <v>155</v>
      </c>
      <c r="AT118" s="24" t="s">
        <v>150</v>
      </c>
      <c r="AU118" s="24" t="s">
        <v>83</v>
      </c>
      <c r="AY118" s="24" t="s">
        <v>148</v>
      </c>
      <c r="BE118" s="203">
        <f>IF(N118="základní",J118,0)</f>
        <v>0</v>
      </c>
      <c r="BF118" s="203">
        <f>IF(N118="snížená",J118,0)</f>
        <v>0</v>
      </c>
      <c r="BG118" s="203">
        <f>IF(N118="zákl. přenesená",J118,0)</f>
        <v>0</v>
      </c>
      <c r="BH118" s="203">
        <f>IF(N118="sníž. přenesená",J118,0)</f>
        <v>0</v>
      </c>
      <c r="BI118" s="203">
        <f>IF(N118="nulová",J118,0)</f>
        <v>0</v>
      </c>
      <c r="BJ118" s="24" t="s">
        <v>81</v>
      </c>
      <c r="BK118" s="203">
        <f>ROUND(I118*H118,2)</f>
        <v>0</v>
      </c>
      <c r="BL118" s="24" t="s">
        <v>155</v>
      </c>
      <c r="BM118" s="24" t="s">
        <v>806</v>
      </c>
    </row>
    <row r="119" spans="2:65" s="1" customFormat="1" ht="409.5">
      <c r="B119" s="41"/>
      <c r="C119" s="63"/>
      <c r="D119" s="204" t="s">
        <v>157</v>
      </c>
      <c r="E119" s="63"/>
      <c r="F119" s="205" t="s">
        <v>807</v>
      </c>
      <c r="G119" s="63"/>
      <c r="H119" s="63"/>
      <c r="I119" s="163"/>
      <c r="J119" s="63"/>
      <c r="K119" s="63"/>
      <c r="L119" s="61"/>
      <c r="M119" s="206"/>
      <c r="N119" s="42"/>
      <c r="O119" s="42"/>
      <c r="P119" s="42"/>
      <c r="Q119" s="42"/>
      <c r="R119" s="42"/>
      <c r="S119" s="42"/>
      <c r="T119" s="78"/>
      <c r="AT119" s="24" t="s">
        <v>157</v>
      </c>
      <c r="AU119" s="24" t="s">
        <v>83</v>
      </c>
    </row>
    <row r="120" spans="2:65" s="11" customFormat="1" ht="13.5">
      <c r="B120" s="207"/>
      <c r="C120" s="208"/>
      <c r="D120" s="204" t="s">
        <v>159</v>
      </c>
      <c r="E120" s="209" t="s">
        <v>23</v>
      </c>
      <c r="F120" s="210" t="s">
        <v>808</v>
      </c>
      <c r="G120" s="208"/>
      <c r="H120" s="211">
        <v>32.5</v>
      </c>
      <c r="I120" s="212"/>
      <c r="J120" s="208"/>
      <c r="K120" s="208"/>
      <c r="L120" s="213"/>
      <c r="M120" s="214"/>
      <c r="N120" s="215"/>
      <c r="O120" s="215"/>
      <c r="P120" s="215"/>
      <c r="Q120" s="215"/>
      <c r="R120" s="215"/>
      <c r="S120" s="215"/>
      <c r="T120" s="216"/>
      <c r="AT120" s="217" t="s">
        <v>159</v>
      </c>
      <c r="AU120" s="217" t="s">
        <v>83</v>
      </c>
      <c r="AV120" s="11" t="s">
        <v>83</v>
      </c>
      <c r="AW120" s="11" t="s">
        <v>36</v>
      </c>
      <c r="AX120" s="11" t="s">
        <v>81</v>
      </c>
      <c r="AY120" s="217" t="s">
        <v>148</v>
      </c>
    </row>
    <row r="121" spans="2:65" s="1" customFormat="1" ht="16.5" customHeight="1">
      <c r="B121" s="41"/>
      <c r="C121" s="229" t="s">
        <v>219</v>
      </c>
      <c r="D121" s="229" t="s">
        <v>199</v>
      </c>
      <c r="E121" s="230" t="s">
        <v>809</v>
      </c>
      <c r="F121" s="231" t="s">
        <v>810</v>
      </c>
      <c r="G121" s="232" t="s">
        <v>202</v>
      </c>
      <c r="H121" s="233">
        <v>58.5</v>
      </c>
      <c r="I121" s="234"/>
      <c r="J121" s="235">
        <f>ROUND(I121*H121,2)</f>
        <v>0</v>
      </c>
      <c r="K121" s="231" t="s">
        <v>154</v>
      </c>
      <c r="L121" s="236"/>
      <c r="M121" s="237" t="s">
        <v>23</v>
      </c>
      <c r="N121" s="238" t="s">
        <v>44</v>
      </c>
      <c r="O121" s="42"/>
      <c r="P121" s="201">
        <f>O121*H121</f>
        <v>0</v>
      </c>
      <c r="Q121" s="201">
        <v>0</v>
      </c>
      <c r="R121" s="201">
        <f>Q121*H121</f>
        <v>0</v>
      </c>
      <c r="S121" s="201">
        <v>0</v>
      </c>
      <c r="T121" s="202">
        <f>S121*H121</f>
        <v>0</v>
      </c>
      <c r="AR121" s="24" t="s">
        <v>198</v>
      </c>
      <c r="AT121" s="24" t="s">
        <v>199</v>
      </c>
      <c r="AU121" s="24" t="s">
        <v>83</v>
      </c>
      <c r="AY121" s="24" t="s">
        <v>148</v>
      </c>
      <c r="BE121" s="203">
        <f>IF(N121="základní",J121,0)</f>
        <v>0</v>
      </c>
      <c r="BF121" s="203">
        <f>IF(N121="snížená",J121,0)</f>
        <v>0</v>
      </c>
      <c r="BG121" s="203">
        <f>IF(N121="zákl. přenesená",J121,0)</f>
        <v>0</v>
      </c>
      <c r="BH121" s="203">
        <f>IF(N121="sníž. přenesená",J121,0)</f>
        <v>0</v>
      </c>
      <c r="BI121" s="203">
        <f>IF(N121="nulová",J121,0)</f>
        <v>0</v>
      </c>
      <c r="BJ121" s="24" t="s">
        <v>81</v>
      </c>
      <c r="BK121" s="203">
        <f>ROUND(I121*H121,2)</f>
        <v>0</v>
      </c>
      <c r="BL121" s="24" t="s">
        <v>155</v>
      </c>
      <c r="BM121" s="24" t="s">
        <v>811</v>
      </c>
    </row>
    <row r="122" spans="2:65" s="11" customFormat="1" ht="13.5">
      <c r="B122" s="207"/>
      <c r="C122" s="208"/>
      <c r="D122" s="204" t="s">
        <v>159</v>
      </c>
      <c r="E122" s="208"/>
      <c r="F122" s="210" t="s">
        <v>812</v>
      </c>
      <c r="G122" s="208"/>
      <c r="H122" s="211">
        <v>58.5</v>
      </c>
      <c r="I122" s="212"/>
      <c r="J122" s="208"/>
      <c r="K122" s="208"/>
      <c r="L122" s="213"/>
      <c r="M122" s="214"/>
      <c r="N122" s="215"/>
      <c r="O122" s="215"/>
      <c r="P122" s="215"/>
      <c r="Q122" s="215"/>
      <c r="R122" s="215"/>
      <c r="S122" s="215"/>
      <c r="T122" s="216"/>
      <c r="AT122" s="217" t="s">
        <v>159</v>
      </c>
      <c r="AU122" s="217" t="s">
        <v>83</v>
      </c>
      <c r="AV122" s="11" t="s">
        <v>83</v>
      </c>
      <c r="AW122" s="11" t="s">
        <v>6</v>
      </c>
      <c r="AX122" s="11" t="s">
        <v>81</v>
      </c>
      <c r="AY122" s="217" t="s">
        <v>148</v>
      </c>
    </row>
    <row r="123" spans="2:65" s="1" customFormat="1" ht="25.5" customHeight="1">
      <c r="B123" s="41"/>
      <c r="C123" s="192" t="s">
        <v>225</v>
      </c>
      <c r="D123" s="192" t="s">
        <v>150</v>
      </c>
      <c r="E123" s="193" t="s">
        <v>580</v>
      </c>
      <c r="F123" s="194" t="s">
        <v>514</v>
      </c>
      <c r="G123" s="195" t="s">
        <v>202</v>
      </c>
      <c r="H123" s="196">
        <v>4310.95</v>
      </c>
      <c r="I123" s="197"/>
      <c r="J123" s="198">
        <f>ROUND(I123*H123,2)</f>
        <v>0</v>
      </c>
      <c r="K123" s="194" t="s">
        <v>154</v>
      </c>
      <c r="L123" s="61"/>
      <c r="M123" s="199" t="s">
        <v>23</v>
      </c>
      <c r="N123" s="200" t="s">
        <v>44</v>
      </c>
      <c r="O123" s="42"/>
      <c r="P123" s="201">
        <f>O123*H123</f>
        <v>0</v>
      </c>
      <c r="Q123" s="201">
        <v>0</v>
      </c>
      <c r="R123" s="201">
        <f>Q123*H123</f>
        <v>0</v>
      </c>
      <c r="S123" s="201">
        <v>0</v>
      </c>
      <c r="T123" s="202">
        <f>S123*H123</f>
        <v>0</v>
      </c>
      <c r="AR123" s="24" t="s">
        <v>155</v>
      </c>
      <c r="AT123" s="24" t="s">
        <v>150</v>
      </c>
      <c r="AU123" s="24" t="s">
        <v>83</v>
      </c>
      <c r="AY123" s="24" t="s">
        <v>148</v>
      </c>
      <c r="BE123" s="203">
        <f>IF(N123="základní",J123,0)</f>
        <v>0</v>
      </c>
      <c r="BF123" s="203">
        <f>IF(N123="snížená",J123,0)</f>
        <v>0</v>
      </c>
      <c r="BG123" s="203">
        <f>IF(N123="zákl. přenesená",J123,0)</f>
        <v>0</v>
      </c>
      <c r="BH123" s="203">
        <f>IF(N123="sníž. přenesená",J123,0)</f>
        <v>0</v>
      </c>
      <c r="BI123" s="203">
        <f>IF(N123="nulová",J123,0)</f>
        <v>0</v>
      </c>
      <c r="BJ123" s="24" t="s">
        <v>81</v>
      </c>
      <c r="BK123" s="203">
        <f>ROUND(I123*H123,2)</f>
        <v>0</v>
      </c>
      <c r="BL123" s="24" t="s">
        <v>155</v>
      </c>
      <c r="BM123" s="24" t="s">
        <v>813</v>
      </c>
    </row>
    <row r="124" spans="2:65" s="1" customFormat="1" ht="27">
      <c r="B124" s="41"/>
      <c r="C124" s="63"/>
      <c r="D124" s="204" t="s">
        <v>157</v>
      </c>
      <c r="E124" s="63"/>
      <c r="F124" s="205" t="s">
        <v>582</v>
      </c>
      <c r="G124" s="63"/>
      <c r="H124" s="63"/>
      <c r="I124" s="163"/>
      <c r="J124" s="63"/>
      <c r="K124" s="63"/>
      <c r="L124" s="61"/>
      <c r="M124" s="206"/>
      <c r="N124" s="42"/>
      <c r="O124" s="42"/>
      <c r="P124" s="42"/>
      <c r="Q124" s="42"/>
      <c r="R124" s="42"/>
      <c r="S124" s="42"/>
      <c r="T124" s="78"/>
      <c r="AT124" s="24" t="s">
        <v>157</v>
      </c>
      <c r="AU124" s="24" t="s">
        <v>83</v>
      </c>
    </row>
    <row r="125" spans="2:65" s="11" customFormat="1" ht="13.5">
      <c r="B125" s="207"/>
      <c r="C125" s="208"/>
      <c r="D125" s="204" t="s">
        <v>159</v>
      </c>
      <c r="E125" s="209" t="s">
        <v>23</v>
      </c>
      <c r="F125" s="210" t="s">
        <v>814</v>
      </c>
      <c r="G125" s="208"/>
      <c r="H125" s="211">
        <v>2394.9720000000002</v>
      </c>
      <c r="I125" s="212"/>
      <c r="J125" s="208"/>
      <c r="K125" s="208"/>
      <c r="L125" s="213"/>
      <c r="M125" s="214"/>
      <c r="N125" s="215"/>
      <c r="O125" s="215"/>
      <c r="P125" s="215"/>
      <c r="Q125" s="215"/>
      <c r="R125" s="215"/>
      <c r="S125" s="215"/>
      <c r="T125" s="216"/>
      <c r="AT125" s="217" t="s">
        <v>159</v>
      </c>
      <c r="AU125" s="217" t="s">
        <v>83</v>
      </c>
      <c r="AV125" s="11" t="s">
        <v>83</v>
      </c>
      <c r="AW125" s="11" t="s">
        <v>36</v>
      </c>
      <c r="AX125" s="11" t="s">
        <v>81</v>
      </c>
      <c r="AY125" s="217" t="s">
        <v>148</v>
      </c>
    </row>
    <row r="126" spans="2:65" s="11" customFormat="1" ht="13.5">
      <c r="B126" s="207"/>
      <c r="C126" s="208"/>
      <c r="D126" s="204" t="s">
        <v>159</v>
      </c>
      <c r="E126" s="208"/>
      <c r="F126" s="210" t="s">
        <v>815</v>
      </c>
      <c r="G126" s="208"/>
      <c r="H126" s="211">
        <v>4310.95</v>
      </c>
      <c r="I126" s="212"/>
      <c r="J126" s="208"/>
      <c r="K126" s="208"/>
      <c r="L126" s="213"/>
      <c r="M126" s="214"/>
      <c r="N126" s="215"/>
      <c r="O126" s="215"/>
      <c r="P126" s="215"/>
      <c r="Q126" s="215"/>
      <c r="R126" s="215"/>
      <c r="S126" s="215"/>
      <c r="T126" s="216"/>
      <c r="AT126" s="217" t="s">
        <v>159</v>
      </c>
      <c r="AU126" s="217" t="s">
        <v>83</v>
      </c>
      <c r="AV126" s="11" t="s">
        <v>83</v>
      </c>
      <c r="AW126" s="11" t="s">
        <v>6</v>
      </c>
      <c r="AX126" s="11" t="s">
        <v>81</v>
      </c>
      <c r="AY126" s="217" t="s">
        <v>148</v>
      </c>
    </row>
    <row r="127" spans="2:65" s="1" customFormat="1" ht="25.5" customHeight="1">
      <c r="B127" s="41"/>
      <c r="C127" s="192" t="s">
        <v>232</v>
      </c>
      <c r="D127" s="192" t="s">
        <v>150</v>
      </c>
      <c r="E127" s="193" t="s">
        <v>226</v>
      </c>
      <c r="F127" s="194" t="s">
        <v>227</v>
      </c>
      <c r="G127" s="195" t="s">
        <v>176</v>
      </c>
      <c r="H127" s="196">
        <v>53.365000000000002</v>
      </c>
      <c r="I127" s="197"/>
      <c r="J127" s="198">
        <f>ROUND(I127*H127,2)</f>
        <v>0</v>
      </c>
      <c r="K127" s="194" t="s">
        <v>154</v>
      </c>
      <c r="L127" s="61"/>
      <c r="M127" s="199" t="s">
        <v>23</v>
      </c>
      <c r="N127" s="200" t="s">
        <v>44</v>
      </c>
      <c r="O127" s="42"/>
      <c r="P127" s="201">
        <f>O127*H127</f>
        <v>0</v>
      </c>
      <c r="Q127" s="201">
        <v>0</v>
      </c>
      <c r="R127" s="201">
        <f>Q127*H127</f>
        <v>0</v>
      </c>
      <c r="S127" s="201">
        <v>0</v>
      </c>
      <c r="T127" s="202">
        <f>S127*H127</f>
        <v>0</v>
      </c>
      <c r="AR127" s="24" t="s">
        <v>155</v>
      </c>
      <c r="AT127" s="24" t="s">
        <v>150</v>
      </c>
      <c r="AU127" s="24" t="s">
        <v>83</v>
      </c>
      <c r="AY127" s="24" t="s">
        <v>148</v>
      </c>
      <c r="BE127" s="203">
        <f>IF(N127="základní",J127,0)</f>
        <v>0</v>
      </c>
      <c r="BF127" s="203">
        <f>IF(N127="snížená",J127,0)</f>
        <v>0</v>
      </c>
      <c r="BG127" s="203">
        <f>IF(N127="zákl. přenesená",J127,0)</f>
        <v>0</v>
      </c>
      <c r="BH127" s="203">
        <f>IF(N127="sníž. přenesená",J127,0)</f>
        <v>0</v>
      </c>
      <c r="BI127" s="203">
        <f>IF(N127="nulová",J127,0)</f>
        <v>0</v>
      </c>
      <c r="BJ127" s="24" t="s">
        <v>81</v>
      </c>
      <c r="BK127" s="203">
        <f>ROUND(I127*H127,2)</f>
        <v>0</v>
      </c>
      <c r="BL127" s="24" t="s">
        <v>155</v>
      </c>
      <c r="BM127" s="24" t="s">
        <v>816</v>
      </c>
    </row>
    <row r="128" spans="2:65" s="1" customFormat="1" ht="409.5">
      <c r="B128" s="41"/>
      <c r="C128" s="63"/>
      <c r="D128" s="204" t="s">
        <v>157</v>
      </c>
      <c r="E128" s="63"/>
      <c r="F128" s="205" t="s">
        <v>229</v>
      </c>
      <c r="G128" s="63"/>
      <c r="H128" s="63"/>
      <c r="I128" s="163"/>
      <c r="J128" s="63"/>
      <c r="K128" s="63"/>
      <c r="L128" s="61"/>
      <c r="M128" s="206"/>
      <c r="N128" s="42"/>
      <c r="O128" s="42"/>
      <c r="P128" s="42"/>
      <c r="Q128" s="42"/>
      <c r="R128" s="42"/>
      <c r="S128" s="42"/>
      <c r="T128" s="78"/>
      <c r="AT128" s="24" t="s">
        <v>157</v>
      </c>
      <c r="AU128" s="24" t="s">
        <v>83</v>
      </c>
    </row>
    <row r="129" spans="2:65" s="11" customFormat="1" ht="13.5">
      <c r="B129" s="207"/>
      <c r="C129" s="208"/>
      <c r="D129" s="204" t="s">
        <v>159</v>
      </c>
      <c r="E129" s="209" t="s">
        <v>23</v>
      </c>
      <c r="F129" s="210" t="s">
        <v>817</v>
      </c>
      <c r="G129" s="208"/>
      <c r="H129" s="211">
        <v>49</v>
      </c>
      <c r="I129" s="212"/>
      <c r="J129" s="208"/>
      <c r="K129" s="208"/>
      <c r="L129" s="213"/>
      <c r="M129" s="214"/>
      <c r="N129" s="215"/>
      <c r="O129" s="215"/>
      <c r="P129" s="215"/>
      <c r="Q129" s="215"/>
      <c r="R129" s="215"/>
      <c r="S129" s="215"/>
      <c r="T129" s="216"/>
      <c r="AT129" s="217" t="s">
        <v>159</v>
      </c>
      <c r="AU129" s="217" t="s">
        <v>83</v>
      </c>
      <c r="AV129" s="11" t="s">
        <v>83</v>
      </c>
      <c r="AW129" s="11" t="s">
        <v>36</v>
      </c>
      <c r="AX129" s="11" t="s">
        <v>73</v>
      </c>
      <c r="AY129" s="217" t="s">
        <v>148</v>
      </c>
    </row>
    <row r="130" spans="2:65" s="11" customFormat="1" ht="13.5">
      <c r="B130" s="207"/>
      <c r="C130" s="208"/>
      <c r="D130" s="204" t="s">
        <v>159</v>
      </c>
      <c r="E130" s="209" t="s">
        <v>23</v>
      </c>
      <c r="F130" s="210" t="s">
        <v>818</v>
      </c>
      <c r="G130" s="208"/>
      <c r="H130" s="211">
        <v>4.3650000000000002</v>
      </c>
      <c r="I130" s="212"/>
      <c r="J130" s="208"/>
      <c r="K130" s="208"/>
      <c r="L130" s="213"/>
      <c r="M130" s="214"/>
      <c r="N130" s="215"/>
      <c r="O130" s="215"/>
      <c r="P130" s="215"/>
      <c r="Q130" s="215"/>
      <c r="R130" s="215"/>
      <c r="S130" s="215"/>
      <c r="T130" s="216"/>
      <c r="AT130" s="217" t="s">
        <v>159</v>
      </c>
      <c r="AU130" s="217" t="s">
        <v>83</v>
      </c>
      <c r="AV130" s="11" t="s">
        <v>83</v>
      </c>
      <c r="AW130" s="11" t="s">
        <v>36</v>
      </c>
      <c r="AX130" s="11" t="s">
        <v>73</v>
      </c>
      <c r="AY130" s="217" t="s">
        <v>148</v>
      </c>
    </row>
    <row r="131" spans="2:65" s="12" customFormat="1" ht="13.5">
      <c r="B131" s="218"/>
      <c r="C131" s="219"/>
      <c r="D131" s="204" t="s">
        <v>159</v>
      </c>
      <c r="E131" s="220" t="s">
        <v>23</v>
      </c>
      <c r="F131" s="221" t="s">
        <v>162</v>
      </c>
      <c r="G131" s="219"/>
      <c r="H131" s="222">
        <v>53.365000000000002</v>
      </c>
      <c r="I131" s="223"/>
      <c r="J131" s="219"/>
      <c r="K131" s="219"/>
      <c r="L131" s="224"/>
      <c r="M131" s="225"/>
      <c r="N131" s="226"/>
      <c r="O131" s="226"/>
      <c r="P131" s="226"/>
      <c r="Q131" s="226"/>
      <c r="R131" s="226"/>
      <c r="S131" s="226"/>
      <c r="T131" s="227"/>
      <c r="AT131" s="228" t="s">
        <v>159</v>
      </c>
      <c r="AU131" s="228" t="s">
        <v>83</v>
      </c>
      <c r="AV131" s="12" t="s">
        <v>155</v>
      </c>
      <c r="AW131" s="12" t="s">
        <v>36</v>
      </c>
      <c r="AX131" s="12" t="s">
        <v>81</v>
      </c>
      <c r="AY131" s="228" t="s">
        <v>148</v>
      </c>
    </row>
    <row r="132" spans="2:65" s="1" customFormat="1" ht="25.5" customHeight="1">
      <c r="B132" s="41"/>
      <c r="C132" s="192" t="s">
        <v>237</v>
      </c>
      <c r="D132" s="192" t="s">
        <v>150</v>
      </c>
      <c r="E132" s="193" t="s">
        <v>233</v>
      </c>
      <c r="F132" s="194" t="s">
        <v>234</v>
      </c>
      <c r="G132" s="195" t="s">
        <v>153</v>
      </c>
      <c r="H132" s="196">
        <v>46.63</v>
      </c>
      <c r="I132" s="197"/>
      <c r="J132" s="198">
        <f>ROUND(I132*H132,2)</f>
        <v>0</v>
      </c>
      <c r="K132" s="194" t="s">
        <v>154</v>
      </c>
      <c r="L132" s="61"/>
      <c r="M132" s="199" t="s">
        <v>23</v>
      </c>
      <c r="N132" s="200" t="s">
        <v>44</v>
      </c>
      <c r="O132" s="42"/>
      <c r="P132" s="201">
        <f>O132*H132</f>
        <v>0</v>
      </c>
      <c r="Q132" s="201">
        <v>0</v>
      </c>
      <c r="R132" s="201">
        <f>Q132*H132</f>
        <v>0</v>
      </c>
      <c r="S132" s="201">
        <v>0</v>
      </c>
      <c r="T132" s="202">
        <f>S132*H132</f>
        <v>0</v>
      </c>
      <c r="AR132" s="24" t="s">
        <v>155</v>
      </c>
      <c r="AT132" s="24" t="s">
        <v>150</v>
      </c>
      <c r="AU132" s="24" t="s">
        <v>83</v>
      </c>
      <c r="AY132" s="24" t="s">
        <v>148</v>
      </c>
      <c r="BE132" s="203">
        <f>IF(N132="základní",J132,0)</f>
        <v>0</v>
      </c>
      <c r="BF132" s="203">
        <f>IF(N132="snížená",J132,0)</f>
        <v>0</v>
      </c>
      <c r="BG132" s="203">
        <f>IF(N132="zákl. přenesená",J132,0)</f>
        <v>0</v>
      </c>
      <c r="BH132" s="203">
        <f>IF(N132="sníž. přenesená",J132,0)</f>
        <v>0</v>
      </c>
      <c r="BI132" s="203">
        <f>IF(N132="nulová",J132,0)</f>
        <v>0</v>
      </c>
      <c r="BJ132" s="24" t="s">
        <v>81</v>
      </c>
      <c r="BK132" s="203">
        <f>ROUND(I132*H132,2)</f>
        <v>0</v>
      </c>
      <c r="BL132" s="24" t="s">
        <v>155</v>
      </c>
      <c r="BM132" s="24" t="s">
        <v>819</v>
      </c>
    </row>
    <row r="133" spans="2:65" s="1" customFormat="1" ht="121.5">
      <c r="B133" s="41"/>
      <c r="C133" s="63"/>
      <c r="D133" s="204" t="s">
        <v>157</v>
      </c>
      <c r="E133" s="63"/>
      <c r="F133" s="205" t="s">
        <v>236</v>
      </c>
      <c r="G133" s="63"/>
      <c r="H133" s="63"/>
      <c r="I133" s="163"/>
      <c r="J133" s="63"/>
      <c r="K133" s="63"/>
      <c r="L133" s="61"/>
      <c r="M133" s="206"/>
      <c r="N133" s="42"/>
      <c r="O133" s="42"/>
      <c r="P133" s="42"/>
      <c r="Q133" s="42"/>
      <c r="R133" s="42"/>
      <c r="S133" s="42"/>
      <c r="T133" s="78"/>
      <c r="AT133" s="24" t="s">
        <v>157</v>
      </c>
      <c r="AU133" s="24" t="s">
        <v>83</v>
      </c>
    </row>
    <row r="134" spans="2:65" s="1" customFormat="1" ht="25.5" customHeight="1">
      <c r="B134" s="41"/>
      <c r="C134" s="192" t="s">
        <v>10</v>
      </c>
      <c r="D134" s="192" t="s">
        <v>150</v>
      </c>
      <c r="E134" s="193" t="s">
        <v>238</v>
      </c>
      <c r="F134" s="194" t="s">
        <v>239</v>
      </c>
      <c r="G134" s="195" t="s">
        <v>153</v>
      </c>
      <c r="H134" s="196">
        <v>46.63</v>
      </c>
      <c r="I134" s="197"/>
      <c r="J134" s="198">
        <f>ROUND(I134*H134,2)</f>
        <v>0</v>
      </c>
      <c r="K134" s="194" t="s">
        <v>154</v>
      </c>
      <c r="L134" s="61"/>
      <c r="M134" s="199" t="s">
        <v>23</v>
      </c>
      <c r="N134" s="200" t="s">
        <v>44</v>
      </c>
      <c r="O134" s="42"/>
      <c r="P134" s="201">
        <f>O134*H134</f>
        <v>0</v>
      </c>
      <c r="Q134" s="201">
        <v>0</v>
      </c>
      <c r="R134" s="201">
        <f>Q134*H134</f>
        <v>0</v>
      </c>
      <c r="S134" s="201">
        <v>0</v>
      </c>
      <c r="T134" s="202">
        <f>S134*H134</f>
        <v>0</v>
      </c>
      <c r="AR134" s="24" t="s">
        <v>155</v>
      </c>
      <c r="AT134" s="24" t="s">
        <v>150</v>
      </c>
      <c r="AU134" s="24" t="s">
        <v>83</v>
      </c>
      <c r="AY134" s="24" t="s">
        <v>148</v>
      </c>
      <c r="BE134" s="203">
        <f>IF(N134="základní",J134,0)</f>
        <v>0</v>
      </c>
      <c r="BF134" s="203">
        <f>IF(N134="snížená",J134,0)</f>
        <v>0</v>
      </c>
      <c r="BG134" s="203">
        <f>IF(N134="zákl. přenesená",J134,0)</f>
        <v>0</v>
      </c>
      <c r="BH134" s="203">
        <f>IF(N134="sníž. přenesená",J134,0)</f>
        <v>0</v>
      </c>
      <c r="BI134" s="203">
        <f>IF(N134="nulová",J134,0)</f>
        <v>0</v>
      </c>
      <c r="BJ134" s="24" t="s">
        <v>81</v>
      </c>
      <c r="BK134" s="203">
        <f>ROUND(I134*H134,2)</f>
        <v>0</v>
      </c>
      <c r="BL134" s="24" t="s">
        <v>155</v>
      </c>
      <c r="BM134" s="24" t="s">
        <v>820</v>
      </c>
    </row>
    <row r="135" spans="2:65" s="1" customFormat="1" ht="121.5">
      <c r="B135" s="41"/>
      <c r="C135" s="63"/>
      <c r="D135" s="204" t="s">
        <v>157</v>
      </c>
      <c r="E135" s="63"/>
      <c r="F135" s="205" t="s">
        <v>241</v>
      </c>
      <c r="G135" s="63"/>
      <c r="H135" s="63"/>
      <c r="I135" s="163"/>
      <c r="J135" s="63"/>
      <c r="K135" s="63"/>
      <c r="L135" s="61"/>
      <c r="M135" s="206"/>
      <c r="N135" s="42"/>
      <c r="O135" s="42"/>
      <c r="P135" s="42"/>
      <c r="Q135" s="42"/>
      <c r="R135" s="42"/>
      <c r="S135" s="42"/>
      <c r="T135" s="78"/>
      <c r="AT135" s="24" t="s">
        <v>157</v>
      </c>
      <c r="AU135" s="24" t="s">
        <v>83</v>
      </c>
    </row>
    <row r="136" spans="2:65" s="1" customFormat="1" ht="16.5" customHeight="1">
      <c r="B136" s="41"/>
      <c r="C136" s="229" t="s">
        <v>248</v>
      </c>
      <c r="D136" s="229" t="s">
        <v>199</v>
      </c>
      <c r="E136" s="230" t="s">
        <v>593</v>
      </c>
      <c r="F136" s="231" t="s">
        <v>594</v>
      </c>
      <c r="G136" s="232" t="s">
        <v>244</v>
      </c>
      <c r="H136" s="233">
        <v>0.69899999999999995</v>
      </c>
      <c r="I136" s="234"/>
      <c r="J136" s="235">
        <f>ROUND(I136*H136,2)</f>
        <v>0</v>
      </c>
      <c r="K136" s="231" t="s">
        <v>154</v>
      </c>
      <c r="L136" s="236"/>
      <c r="M136" s="237" t="s">
        <v>23</v>
      </c>
      <c r="N136" s="238" t="s">
        <v>44</v>
      </c>
      <c r="O136" s="42"/>
      <c r="P136" s="201">
        <f>O136*H136</f>
        <v>0</v>
      </c>
      <c r="Q136" s="201">
        <v>1E-3</v>
      </c>
      <c r="R136" s="201">
        <f>Q136*H136</f>
        <v>6.9899999999999997E-4</v>
      </c>
      <c r="S136" s="201">
        <v>0</v>
      </c>
      <c r="T136" s="202">
        <f>S136*H136</f>
        <v>0</v>
      </c>
      <c r="AR136" s="24" t="s">
        <v>198</v>
      </c>
      <c r="AT136" s="24" t="s">
        <v>199</v>
      </c>
      <c r="AU136" s="24" t="s">
        <v>83</v>
      </c>
      <c r="AY136" s="24" t="s">
        <v>148</v>
      </c>
      <c r="BE136" s="203">
        <f>IF(N136="základní",J136,0)</f>
        <v>0</v>
      </c>
      <c r="BF136" s="203">
        <f>IF(N136="snížená",J136,0)</f>
        <v>0</v>
      </c>
      <c r="BG136" s="203">
        <f>IF(N136="zákl. přenesená",J136,0)</f>
        <v>0</v>
      </c>
      <c r="BH136" s="203">
        <f>IF(N136="sníž. přenesená",J136,0)</f>
        <v>0</v>
      </c>
      <c r="BI136" s="203">
        <f>IF(N136="nulová",J136,0)</f>
        <v>0</v>
      </c>
      <c r="BJ136" s="24" t="s">
        <v>81</v>
      </c>
      <c r="BK136" s="203">
        <f>ROUND(I136*H136,2)</f>
        <v>0</v>
      </c>
      <c r="BL136" s="24" t="s">
        <v>155</v>
      </c>
      <c r="BM136" s="24" t="s">
        <v>821</v>
      </c>
    </row>
    <row r="137" spans="2:65" s="11" customFormat="1" ht="13.5">
      <c r="B137" s="207"/>
      <c r="C137" s="208"/>
      <c r="D137" s="204" t="s">
        <v>159</v>
      </c>
      <c r="E137" s="208"/>
      <c r="F137" s="210" t="s">
        <v>822</v>
      </c>
      <c r="G137" s="208"/>
      <c r="H137" s="211">
        <v>0.69899999999999995</v>
      </c>
      <c r="I137" s="212"/>
      <c r="J137" s="208"/>
      <c r="K137" s="208"/>
      <c r="L137" s="213"/>
      <c r="M137" s="214"/>
      <c r="N137" s="215"/>
      <c r="O137" s="215"/>
      <c r="P137" s="215"/>
      <c r="Q137" s="215"/>
      <c r="R137" s="215"/>
      <c r="S137" s="215"/>
      <c r="T137" s="216"/>
      <c r="AT137" s="217" t="s">
        <v>159</v>
      </c>
      <c r="AU137" s="217" t="s">
        <v>83</v>
      </c>
      <c r="AV137" s="11" t="s">
        <v>83</v>
      </c>
      <c r="AW137" s="11" t="s">
        <v>6</v>
      </c>
      <c r="AX137" s="11" t="s">
        <v>81</v>
      </c>
      <c r="AY137" s="217" t="s">
        <v>148</v>
      </c>
    </row>
    <row r="138" spans="2:65" s="10" customFormat="1" ht="29.85" customHeight="1">
      <c r="B138" s="176"/>
      <c r="C138" s="177"/>
      <c r="D138" s="178" t="s">
        <v>72</v>
      </c>
      <c r="E138" s="190" t="s">
        <v>83</v>
      </c>
      <c r="F138" s="190" t="s">
        <v>247</v>
      </c>
      <c r="G138" s="177"/>
      <c r="H138" s="177"/>
      <c r="I138" s="180"/>
      <c r="J138" s="191">
        <f>BK138</f>
        <v>0</v>
      </c>
      <c r="K138" s="177"/>
      <c r="L138" s="182"/>
      <c r="M138" s="183"/>
      <c r="N138" s="184"/>
      <c r="O138" s="184"/>
      <c r="P138" s="185">
        <f>SUM(P139:P156)</f>
        <v>0</v>
      </c>
      <c r="Q138" s="184"/>
      <c r="R138" s="185">
        <f>SUM(R139:R156)</f>
        <v>0.13906760000000004</v>
      </c>
      <c r="S138" s="184"/>
      <c r="T138" s="186">
        <f>SUM(T139:T156)</f>
        <v>0</v>
      </c>
      <c r="AR138" s="187" t="s">
        <v>81</v>
      </c>
      <c r="AT138" s="188" t="s">
        <v>72</v>
      </c>
      <c r="AU138" s="188" t="s">
        <v>81</v>
      </c>
      <c r="AY138" s="187" t="s">
        <v>148</v>
      </c>
      <c r="BK138" s="189">
        <f>SUM(BK139:BK156)</f>
        <v>0</v>
      </c>
    </row>
    <row r="139" spans="2:65" s="1" customFormat="1" ht="25.5" customHeight="1">
      <c r="B139" s="41"/>
      <c r="C139" s="192" t="s">
        <v>255</v>
      </c>
      <c r="D139" s="192" t="s">
        <v>150</v>
      </c>
      <c r="E139" s="193" t="s">
        <v>823</v>
      </c>
      <c r="F139" s="194" t="s">
        <v>824</v>
      </c>
      <c r="G139" s="195" t="s">
        <v>176</v>
      </c>
      <c r="H139" s="196">
        <v>20</v>
      </c>
      <c r="I139" s="197"/>
      <c r="J139" s="198">
        <f>ROUND(I139*H139,2)</f>
        <v>0</v>
      </c>
      <c r="K139" s="194" t="s">
        <v>23</v>
      </c>
      <c r="L139" s="61"/>
      <c r="M139" s="199" t="s">
        <v>23</v>
      </c>
      <c r="N139" s="200" t="s">
        <v>44</v>
      </c>
      <c r="O139" s="42"/>
      <c r="P139" s="201">
        <f>O139*H139</f>
        <v>0</v>
      </c>
      <c r="Q139" s="201">
        <v>0</v>
      </c>
      <c r="R139" s="201">
        <f>Q139*H139</f>
        <v>0</v>
      </c>
      <c r="S139" s="201">
        <v>0</v>
      </c>
      <c r="T139" s="202">
        <f>S139*H139</f>
        <v>0</v>
      </c>
      <c r="AR139" s="24" t="s">
        <v>155</v>
      </c>
      <c r="AT139" s="24" t="s">
        <v>150</v>
      </c>
      <c r="AU139" s="24" t="s">
        <v>83</v>
      </c>
      <c r="AY139" s="24" t="s">
        <v>148</v>
      </c>
      <c r="BE139" s="203">
        <f>IF(N139="základní",J139,0)</f>
        <v>0</v>
      </c>
      <c r="BF139" s="203">
        <f>IF(N139="snížená",J139,0)</f>
        <v>0</v>
      </c>
      <c r="BG139" s="203">
        <f>IF(N139="zákl. přenesená",J139,0)</f>
        <v>0</v>
      </c>
      <c r="BH139" s="203">
        <f>IF(N139="sníž. přenesená",J139,0)</f>
        <v>0</v>
      </c>
      <c r="BI139" s="203">
        <f>IF(N139="nulová",J139,0)</f>
        <v>0</v>
      </c>
      <c r="BJ139" s="24" t="s">
        <v>81</v>
      </c>
      <c r="BK139" s="203">
        <f>ROUND(I139*H139,2)</f>
        <v>0</v>
      </c>
      <c r="BL139" s="24" t="s">
        <v>155</v>
      </c>
      <c r="BM139" s="24" t="s">
        <v>825</v>
      </c>
    </row>
    <row r="140" spans="2:65" s="1" customFormat="1" ht="81">
      <c r="B140" s="41"/>
      <c r="C140" s="63"/>
      <c r="D140" s="204" t="s">
        <v>157</v>
      </c>
      <c r="E140" s="63"/>
      <c r="F140" s="205" t="s">
        <v>826</v>
      </c>
      <c r="G140" s="63"/>
      <c r="H140" s="63"/>
      <c r="I140" s="163"/>
      <c r="J140" s="63"/>
      <c r="K140" s="63"/>
      <c r="L140" s="61"/>
      <c r="M140" s="206"/>
      <c r="N140" s="42"/>
      <c r="O140" s="42"/>
      <c r="P140" s="42"/>
      <c r="Q140" s="42"/>
      <c r="R140" s="42"/>
      <c r="S140" s="42"/>
      <c r="T140" s="78"/>
      <c r="AT140" s="24" t="s">
        <v>157</v>
      </c>
      <c r="AU140" s="24" t="s">
        <v>83</v>
      </c>
    </row>
    <row r="141" spans="2:65" s="11" customFormat="1" ht="13.5">
      <c r="B141" s="207"/>
      <c r="C141" s="208"/>
      <c r="D141" s="204" t="s">
        <v>159</v>
      </c>
      <c r="E141" s="209" t="s">
        <v>23</v>
      </c>
      <c r="F141" s="210" t="s">
        <v>827</v>
      </c>
      <c r="G141" s="208"/>
      <c r="H141" s="211">
        <v>20</v>
      </c>
      <c r="I141" s="212"/>
      <c r="J141" s="208"/>
      <c r="K141" s="208"/>
      <c r="L141" s="213"/>
      <c r="M141" s="214"/>
      <c r="N141" s="215"/>
      <c r="O141" s="215"/>
      <c r="P141" s="215"/>
      <c r="Q141" s="215"/>
      <c r="R141" s="215"/>
      <c r="S141" s="215"/>
      <c r="T141" s="216"/>
      <c r="AT141" s="217" t="s">
        <v>159</v>
      </c>
      <c r="AU141" s="217" t="s">
        <v>83</v>
      </c>
      <c r="AV141" s="11" t="s">
        <v>83</v>
      </c>
      <c r="AW141" s="11" t="s">
        <v>36</v>
      </c>
      <c r="AX141" s="11" t="s">
        <v>81</v>
      </c>
      <c r="AY141" s="217" t="s">
        <v>148</v>
      </c>
    </row>
    <row r="142" spans="2:65" s="1" customFormat="1" ht="38.25" customHeight="1">
      <c r="B142" s="41"/>
      <c r="C142" s="192" t="s">
        <v>263</v>
      </c>
      <c r="D142" s="192" t="s">
        <v>150</v>
      </c>
      <c r="E142" s="193" t="s">
        <v>249</v>
      </c>
      <c r="F142" s="194" t="s">
        <v>250</v>
      </c>
      <c r="G142" s="195" t="s">
        <v>153</v>
      </c>
      <c r="H142" s="196">
        <v>171.36</v>
      </c>
      <c r="I142" s="197"/>
      <c r="J142" s="198">
        <f>ROUND(I142*H142,2)</f>
        <v>0</v>
      </c>
      <c r="K142" s="194" t="s">
        <v>154</v>
      </c>
      <c r="L142" s="61"/>
      <c r="M142" s="199" t="s">
        <v>23</v>
      </c>
      <c r="N142" s="200" t="s">
        <v>44</v>
      </c>
      <c r="O142" s="42"/>
      <c r="P142" s="201">
        <f>O142*H142</f>
        <v>0</v>
      </c>
      <c r="Q142" s="201">
        <v>3.1E-4</v>
      </c>
      <c r="R142" s="201">
        <f>Q142*H142</f>
        <v>5.3121600000000005E-2</v>
      </c>
      <c r="S142" s="201">
        <v>0</v>
      </c>
      <c r="T142" s="202">
        <f>S142*H142</f>
        <v>0</v>
      </c>
      <c r="AR142" s="24" t="s">
        <v>155</v>
      </c>
      <c r="AT142" s="24" t="s">
        <v>150</v>
      </c>
      <c r="AU142" s="24" t="s">
        <v>83</v>
      </c>
      <c r="AY142" s="24" t="s">
        <v>148</v>
      </c>
      <c r="BE142" s="203">
        <f>IF(N142="základní",J142,0)</f>
        <v>0</v>
      </c>
      <c r="BF142" s="203">
        <f>IF(N142="snížená",J142,0)</f>
        <v>0</v>
      </c>
      <c r="BG142" s="203">
        <f>IF(N142="zákl. přenesená",J142,0)</f>
        <v>0</v>
      </c>
      <c r="BH142" s="203">
        <f>IF(N142="sníž. přenesená",J142,0)</f>
        <v>0</v>
      </c>
      <c r="BI142" s="203">
        <f>IF(N142="nulová",J142,0)</f>
        <v>0</v>
      </c>
      <c r="BJ142" s="24" t="s">
        <v>81</v>
      </c>
      <c r="BK142" s="203">
        <f>ROUND(I142*H142,2)</f>
        <v>0</v>
      </c>
      <c r="BL142" s="24" t="s">
        <v>155</v>
      </c>
      <c r="BM142" s="24" t="s">
        <v>828</v>
      </c>
    </row>
    <row r="143" spans="2:65" s="1" customFormat="1" ht="189">
      <c r="B143" s="41"/>
      <c r="C143" s="63"/>
      <c r="D143" s="204" t="s">
        <v>157</v>
      </c>
      <c r="E143" s="63"/>
      <c r="F143" s="205" t="s">
        <v>252</v>
      </c>
      <c r="G143" s="63"/>
      <c r="H143" s="63"/>
      <c r="I143" s="163"/>
      <c r="J143" s="63"/>
      <c r="K143" s="63"/>
      <c r="L143" s="61"/>
      <c r="M143" s="206"/>
      <c r="N143" s="42"/>
      <c r="O143" s="42"/>
      <c r="P143" s="42"/>
      <c r="Q143" s="42"/>
      <c r="R143" s="42"/>
      <c r="S143" s="42"/>
      <c r="T143" s="78"/>
      <c r="AT143" s="24" t="s">
        <v>157</v>
      </c>
      <c r="AU143" s="24" t="s">
        <v>83</v>
      </c>
    </row>
    <row r="144" spans="2:65" s="11" customFormat="1" ht="13.5">
      <c r="B144" s="207"/>
      <c r="C144" s="208"/>
      <c r="D144" s="204" t="s">
        <v>159</v>
      </c>
      <c r="E144" s="209" t="s">
        <v>23</v>
      </c>
      <c r="F144" s="210" t="s">
        <v>829</v>
      </c>
      <c r="G144" s="208"/>
      <c r="H144" s="211">
        <v>171.36</v>
      </c>
      <c r="I144" s="212"/>
      <c r="J144" s="208"/>
      <c r="K144" s="208"/>
      <c r="L144" s="213"/>
      <c r="M144" s="214"/>
      <c r="N144" s="215"/>
      <c r="O144" s="215"/>
      <c r="P144" s="215"/>
      <c r="Q144" s="215"/>
      <c r="R144" s="215"/>
      <c r="S144" s="215"/>
      <c r="T144" s="216"/>
      <c r="AT144" s="217" t="s">
        <v>159</v>
      </c>
      <c r="AU144" s="217" t="s">
        <v>83</v>
      </c>
      <c r="AV144" s="11" t="s">
        <v>83</v>
      </c>
      <c r="AW144" s="11" t="s">
        <v>36</v>
      </c>
      <c r="AX144" s="11" t="s">
        <v>81</v>
      </c>
      <c r="AY144" s="217" t="s">
        <v>148</v>
      </c>
    </row>
    <row r="145" spans="2:65" s="1" customFormat="1" ht="16.5" customHeight="1">
      <c r="B145" s="41"/>
      <c r="C145" s="229" t="s">
        <v>269</v>
      </c>
      <c r="D145" s="229" t="s">
        <v>199</v>
      </c>
      <c r="E145" s="230" t="s">
        <v>264</v>
      </c>
      <c r="F145" s="231" t="s">
        <v>265</v>
      </c>
      <c r="G145" s="232" t="s">
        <v>153</v>
      </c>
      <c r="H145" s="233">
        <v>171.36</v>
      </c>
      <c r="I145" s="234"/>
      <c r="J145" s="235">
        <f>ROUND(I145*H145,2)</f>
        <v>0</v>
      </c>
      <c r="K145" s="231" t="s">
        <v>23</v>
      </c>
      <c r="L145" s="236"/>
      <c r="M145" s="237" t="s">
        <v>23</v>
      </c>
      <c r="N145" s="238" t="s">
        <v>44</v>
      </c>
      <c r="O145" s="42"/>
      <c r="P145" s="201">
        <f>O145*H145</f>
        <v>0</v>
      </c>
      <c r="Q145" s="201">
        <v>2.0000000000000001E-4</v>
      </c>
      <c r="R145" s="201">
        <f>Q145*H145</f>
        <v>3.4272000000000004E-2</v>
      </c>
      <c r="S145" s="201">
        <v>0</v>
      </c>
      <c r="T145" s="202">
        <f>S145*H145</f>
        <v>0</v>
      </c>
      <c r="AR145" s="24" t="s">
        <v>198</v>
      </c>
      <c r="AT145" s="24" t="s">
        <v>199</v>
      </c>
      <c r="AU145" s="24" t="s">
        <v>83</v>
      </c>
      <c r="AY145" s="24" t="s">
        <v>148</v>
      </c>
      <c r="BE145" s="203">
        <f>IF(N145="základní",J145,0)</f>
        <v>0</v>
      </c>
      <c r="BF145" s="203">
        <f>IF(N145="snížená",J145,0)</f>
        <v>0</v>
      </c>
      <c r="BG145" s="203">
        <f>IF(N145="zákl. přenesená",J145,0)</f>
        <v>0</v>
      </c>
      <c r="BH145" s="203">
        <f>IF(N145="sníž. přenesená",J145,0)</f>
        <v>0</v>
      </c>
      <c r="BI145" s="203">
        <f>IF(N145="nulová",J145,0)</f>
        <v>0</v>
      </c>
      <c r="BJ145" s="24" t="s">
        <v>81</v>
      </c>
      <c r="BK145" s="203">
        <f>ROUND(I145*H145,2)</f>
        <v>0</v>
      </c>
      <c r="BL145" s="24" t="s">
        <v>155</v>
      </c>
      <c r="BM145" s="24" t="s">
        <v>830</v>
      </c>
    </row>
    <row r="146" spans="2:65" s="1" customFormat="1" ht="16.5" customHeight="1">
      <c r="B146" s="41"/>
      <c r="C146" s="192" t="s">
        <v>275</v>
      </c>
      <c r="D146" s="192" t="s">
        <v>150</v>
      </c>
      <c r="E146" s="193" t="s">
        <v>831</v>
      </c>
      <c r="F146" s="194" t="s">
        <v>832</v>
      </c>
      <c r="G146" s="195" t="s">
        <v>176</v>
      </c>
      <c r="H146" s="196">
        <v>6.4</v>
      </c>
      <c r="I146" s="197"/>
      <c r="J146" s="198">
        <f>ROUND(I146*H146,2)</f>
        <v>0</v>
      </c>
      <c r="K146" s="194" t="s">
        <v>23</v>
      </c>
      <c r="L146" s="61"/>
      <c r="M146" s="199" t="s">
        <v>23</v>
      </c>
      <c r="N146" s="200" t="s">
        <v>44</v>
      </c>
      <c r="O146" s="42"/>
      <c r="P146" s="201">
        <f>O146*H146</f>
        <v>0</v>
      </c>
      <c r="Q146" s="201">
        <v>0</v>
      </c>
      <c r="R146" s="201">
        <f>Q146*H146</f>
        <v>0</v>
      </c>
      <c r="S146" s="201">
        <v>0</v>
      </c>
      <c r="T146" s="202">
        <f>S146*H146</f>
        <v>0</v>
      </c>
      <c r="AR146" s="24" t="s">
        <v>155</v>
      </c>
      <c r="AT146" s="24" t="s">
        <v>150</v>
      </c>
      <c r="AU146" s="24" t="s">
        <v>83</v>
      </c>
      <c r="AY146" s="24" t="s">
        <v>148</v>
      </c>
      <c r="BE146" s="203">
        <f>IF(N146="základní",J146,0)</f>
        <v>0</v>
      </c>
      <c r="BF146" s="203">
        <f>IF(N146="snížená",J146,0)</f>
        <v>0</v>
      </c>
      <c r="BG146" s="203">
        <f>IF(N146="zákl. přenesená",J146,0)</f>
        <v>0</v>
      </c>
      <c r="BH146" s="203">
        <f>IF(N146="sníž. přenesená",J146,0)</f>
        <v>0</v>
      </c>
      <c r="BI146" s="203">
        <f>IF(N146="nulová",J146,0)</f>
        <v>0</v>
      </c>
      <c r="BJ146" s="24" t="s">
        <v>81</v>
      </c>
      <c r="BK146" s="203">
        <f>ROUND(I146*H146,2)</f>
        <v>0</v>
      </c>
      <c r="BL146" s="24" t="s">
        <v>155</v>
      </c>
      <c r="BM146" s="24" t="s">
        <v>833</v>
      </c>
    </row>
    <row r="147" spans="2:65" s="1" customFormat="1" ht="40.5">
      <c r="B147" s="41"/>
      <c r="C147" s="63"/>
      <c r="D147" s="204" t="s">
        <v>157</v>
      </c>
      <c r="E147" s="63"/>
      <c r="F147" s="205" t="s">
        <v>834</v>
      </c>
      <c r="G147" s="63"/>
      <c r="H147" s="63"/>
      <c r="I147" s="163"/>
      <c r="J147" s="63"/>
      <c r="K147" s="63"/>
      <c r="L147" s="61"/>
      <c r="M147" s="206"/>
      <c r="N147" s="42"/>
      <c r="O147" s="42"/>
      <c r="P147" s="42"/>
      <c r="Q147" s="42"/>
      <c r="R147" s="42"/>
      <c r="S147" s="42"/>
      <c r="T147" s="78"/>
      <c r="AT147" s="24" t="s">
        <v>157</v>
      </c>
      <c r="AU147" s="24" t="s">
        <v>83</v>
      </c>
    </row>
    <row r="148" spans="2:65" s="11" customFormat="1" ht="13.5">
      <c r="B148" s="207"/>
      <c r="C148" s="208"/>
      <c r="D148" s="204" t="s">
        <v>159</v>
      </c>
      <c r="E148" s="209" t="s">
        <v>23</v>
      </c>
      <c r="F148" s="210" t="s">
        <v>835</v>
      </c>
      <c r="G148" s="208"/>
      <c r="H148" s="211">
        <v>6.4</v>
      </c>
      <c r="I148" s="212"/>
      <c r="J148" s="208"/>
      <c r="K148" s="208"/>
      <c r="L148" s="213"/>
      <c r="M148" s="214"/>
      <c r="N148" s="215"/>
      <c r="O148" s="215"/>
      <c r="P148" s="215"/>
      <c r="Q148" s="215"/>
      <c r="R148" s="215"/>
      <c r="S148" s="215"/>
      <c r="T148" s="216"/>
      <c r="AT148" s="217" t="s">
        <v>159</v>
      </c>
      <c r="AU148" s="217" t="s">
        <v>83</v>
      </c>
      <c r="AV148" s="11" t="s">
        <v>83</v>
      </c>
      <c r="AW148" s="11" t="s">
        <v>36</v>
      </c>
      <c r="AX148" s="11" t="s">
        <v>81</v>
      </c>
      <c r="AY148" s="217" t="s">
        <v>148</v>
      </c>
    </row>
    <row r="149" spans="2:65" s="1" customFormat="1" ht="16.5" customHeight="1">
      <c r="B149" s="41"/>
      <c r="C149" s="192" t="s">
        <v>9</v>
      </c>
      <c r="D149" s="192" t="s">
        <v>150</v>
      </c>
      <c r="E149" s="193" t="s">
        <v>270</v>
      </c>
      <c r="F149" s="194" t="s">
        <v>271</v>
      </c>
      <c r="G149" s="195" t="s">
        <v>194</v>
      </c>
      <c r="H149" s="196">
        <v>35</v>
      </c>
      <c r="I149" s="197"/>
      <c r="J149" s="198">
        <f>ROUND(I149*H149,2)</f>
        <v>0</v>
      </c>
      <c r="K149" s="194" t="s">
        <v>154</v>
      </c>
      <c r="L149" s="61"/>
      <c r="M149" s="199" t="s">
        <v>23</v>
      </c>
      <c r="N149" s="200" t="s">
        <v>44</v>
      </c>
      <c r="O149" s="42"/>
      <c r="P149" s="201">
        <f>O149*H149</f>
        <v>0</v>
      </c>
      <c r="Q149" s="201">
        <v>4.8999999999999998E-4</v>
      </c>
      <c r="R149" s="201">
        <f>Q149*H149</f>
        <v>1.7149999999999999E-2</v>
      </c>
      <c r="S149" s="201">
        <v>0</v>
      </c>
      <c r="T149" s="202">
        <f>S149*H149</f>
        <v>0</v>
      </c>
      <c r="AR149" s="24" t="s">
        <v>155</v>
      </c>
      <c r="AT149" s="24" t="s">
        <v>150</v>
      </c>
      <c r="AU149" s="24" t="s">
        <v>83</v>
      </c>
      <c r="AY149" s="24" t="s">
        <v>148</v>
      </c>
      <c r="BE149" s="203">
        <f>IF(N149="základní",J149,0)</f>
        <v>0</v>
      </c>
      <c r="BF149" s="203">
        <f>IF(N149="snížená",J149,0)</f>
        <v>0</v>
      </c>
      <c r="BG149" s="203">
        <f>IF(N149="zákl. přenesená",J149,0)</f>
        <v>0</v>
      </c>
      <c r="BH149" s="203">
        <f>IF(N149="sníž. přenesená",J149,0)</f>
        <v>0</v>
      </c>
      <c r="BI149" s="203">
        <f>IF(N149="nulová",J149,0)</f>
        <v>0</v>
      </c>
      <c r="BJ149" s="24" t="s">
        <v>81</v>
      </c>
      <c r="BK149" s="203">
        <f>ROUND(I149*H149,2)</f>
        <v>0</v>
      </c>
      <c r="BL149" s="24" t="s">
        <v>155</v>
      </c>
      <c r="BM149" s="24" t="s">
        <v>836</v>
      </c>
    </row>
    <row r="150" spans="2:65" s="1" customFormat="1" ht="54">
      <c r="B150" s="41"/>
      <c r="C150" s="63"/>
      <c r="D150" s="204" t="s">
        <v>157</v>
      </c>
      <c r="E150" s="63"/>
      <c r="F150" s="205" t="s">
        <v>273</v>
      </c>
      <c r="G150" s="63"/>
      <c r="H150" s="63"/>
      <c r="I150" s="163"/>
      <c r="J150" s="63"/>
      <c r="K150" s="63"/>
      <c r="L150" s="61"/>
      <c r="M150" s="206"/>
      <c r="N150" s="42"/>
      <c r="O150" s="42"/>
      <c r="P150" s="42"/>
      <c r="Q150" s="42"/>
      <c r="R150" s="42"/>
      <c r="S150" s="42"/>
      <c r="T150" s="78"/>
      <c r="AT150" s="24" t="s">
        <v>157</v>
      </c>
      <c r="AU150" s="24" t="s">
        <v>83</v>
      </c>
    </row>
    <row r="151" spans="2:65" s="11" customFormat="1" ht="13.5">
      <c r="B151" s="207"/>
      <c r="C151" s="208"/>
      <c r="D151" s="204" t="s">
        <v>159</v>
      </c>
      <c r="E151" s="209" t="s">
        <v>23</v>
      </c>
      <c r="F151" s="210" t="s">
        <v>837</v>
      </c>
      <c r="G151" s="208"/>
      <c r="H151" s="211">
        <v>35</v>
      </c>
      <c r="I151" s="212"/>
      <c r="J151" s="208"/>
      <c r="K151" s="208"/>
      <c r="L151" s="213"/>
      <c r="M151" s="214"/>
      <c r="N151" s="215"/>
      <c r="O151" s="215"/>
      <c r="P151" s="215"/>
      <c r="Q151" s="215"/>
      <c r="R151" s="215"/>
      <c r="S151" s="215"/>
      <c r="T151" s="216"/>
      <c r="AT151" s="217" t="s">
        <v>159</v>
      </c>
      <c r="AU151" s="217" t="s">
        <v>83</v>
      </c>
      <c r="AV151" s="11" t="s">
        <v>83</v>
      </c>
      <c r="AW151" s="11" t="s">
        <v>36</v>
      </c>
      <c r="AX151" s="11" t="s">
        <v>81</v>
      </c>
      <c r="AY151" s="217" t="s">
        <v>148</v>
      </c>
    </row>
    <row r="152" spans="2:65" s="1" customFormat="1" ht="16.5" customHeight="1">
      <c r="B152" s="41"/>
      <c r="C152" s="192" t="s">
        <v>284</v>
      </c>
      <c r="D152" s="192" t="s">
        <v>150</v>
      </c>
      <c r="E152" s="193" t="s">
        <v>276</v>
      </c>
      <c r="F152" s="194" t="s">
        <v>277</v>
      </c>
      <c r="G152" s="195" t="s">
        <v>194</v>
      </c>
      <c r="H152" s="196">
        <v>12.6</v>
      </c>
      <c r="I152" s="197"/>
      <c r="J152" s="198">
        <f>ROUND(I152*H152,2)</f>
        <v>0</v>
      </c>
      <c r="K152" s="194" t="s">
        <v>23</v>
      </c>
      <c r="L152" s="61"/>
      <c r="M152" s="199" t="s">
        <v>23</v>
      </c>
      <c r="N152" s="200" t="s">
        <v>44</v>
      </c>
      <c r="O152" s="42"/>
      <c r="P152" s="201">
        <f>O152*H152</f>
        <v>0</v>
      </c>
      <c r="Q152" s="201">
        <v>2.64E-3</v>
      </c>
      <c r="R152" s="201">
        <f>Q152*H152</f>
        <v>3.3264000000000002E-2</v>
      </c>
      <c r="S152" s="201">
        <v>0</v>
      </c>
      <c r="T152" s="202">
        <f>S152*H152</f>
        <v>0</v>
      </c>
      <c r="AR152" s="24" t="s">
        <v>155</v>
      </c>
      <c r="AT152" s="24" t="s">
        <v>150</v>
      </c>
      <c r="AU152" s="24" t="s">
        <v>83</v>
      </c>
      <c r="AY152" s="24" t="s">
        <v>148</v>
      </c>
      <c r="BE152" s="203">
        <f>IF(N152="základní",J152,0)</f>
        <v>0</v>
      </c>
      <c r="BF152" s="203">
        <f>IF(N152="snížená",J152,0)</f>
        <v>0</v>
      </c>
      <c r="BG152" s="203">
        <f>IF(N152="zákl. přenesená",J152,0)</f>
        <v>0</v>
      </c>
      <c r="BH152" s="203">
        <f>IF(N152="sníž. přenesená",J152,0)</f>
        <v>0</v>
      </c>
      <c r="BI152" s="203">
        <f>IF(N152="nulová",J152,0)</f>
        <v>0</v>
      </c>
      <c r="BJ152" s="24" t="s">
        <v>81</v>
      </c>
      <c r="BK152" s="203">
        <f>ROUND(I152*H152,2)</f>
        <v>0</v>
      </c>
      <c r="BL152" s="24" t="s">
        <v>155</v>
      </c>
      <c r="BM152" s="24" t="s">
        <v>838</v>
      </c>
    </row>
    <row r="153" spans="2:65" s="11" customFormat="1" ht="13.5">
      <c r="B153" s="207"/>
      <c r="C153" s="208"/>
      <c r="D153" s="204" t="s">
        <v>159</v>
      </c>
      <c r="E153" s="209" t="s">
        <v>23</v>
      </c>
      <c r="F153" s="210" t="s">
        <v>839</v>
      </c>
      <c r="G153" s="208"/>
      <c r="H153" s="211">
        <v>12.6</v>
      </c>
      <c r="I153" s="212"/>
      <c r="J153" s="208"/>
      <c r="K153" s="208"/>
      <c r="L153" s="213"/>
      <c r="M153" s="214"/>
      <c r="N153" s="215"/>
      <c r="O153" s="215"/>
      <c r="P153" s="215"/>
      <c r="Q153" s="215"/>
      <c r="R153" s="215"/>
      <c r="S153" s="215"/>
      <c r="T153" s="216"/>
      <c r="AT153" s="217" t="s">
        <v>159</v>
      </c>
      <c r="AU153" s="217" t="s">
        <v>83</v>
      </c>
      <c r="AV153" s="11" t="s">
        <v>83</v>
      </c>
      <c r="AW153" s="11" t="s">
        <v>36</v>
      </c>
      <c r="AX153" s="11" t="s">
        <v>81</v>
      </c>
      <c r="AY153" s="217" t="s">
        <v>148</v>
      </c>
    </row>
    <row r="154" spans="2:65" s="1" customFormat="1" ht="16.5" customHeight="1">
      <c r="B154" s="41"/>
      <c r="C154" s="192" t="s">
        <v>290</v>
      </c>
      <c r="D154" s="192" t="s">
        <v>150</v>
      </c>
      <c r="E154" s="193" t="s">
        <v>280</v>
      </c>
      <c r="F154" s="194" t="s">
        <v>281</v>
      </c>
      <c r="G154" s="195" t="s">
        <v>194</v>
      </c>
      <c r="H154" s="196">
        <v>12.6</v>
      </c>
      <c r="I154" s="197"/>
      <c r="J154" s="198">
        <f>ROUND(I154*H154,2)</f>
        <v>0</v>
      </c>
      <c r="K154" s="194" t="s">
        <v>154</v>
      </c>
      <c r="L154" s="61"/>
      <c r="M154" s="199" t="s">
        <v>23</v>
      </c>
      <c r="N154" s="200" t="s">
        <v>44</v>
      </c>
      <c r="O154" s="42"/>
      <c r="P154" s="201">
        <f>O154*H154</f>
        <v>0</v>
      </c>
      <c r="Q154" s="201">
        <v>1E-4</v>
      </c>
      <c r="R154" s="201">
        <f>Q154*H154</f>
        <v>1.2600000000000001E-3</v>
      </c>
      <c r="S154" s="201">
        <v>0</v>
      </c>
      <c r="T154" s="202">
        <f>S154*H154</f>
        <v>0</v>
      </c>
      <c r="AR154" s="24" t="s">
        <v>155</v>
      </c>
      <c r="AT154" s="24" t="s">
        <v>150</v>
      </c>
      <c r="AU154" s="24" t="s">
        <v>83</v>
      </c>
      <c r="AY154" s="24" t="s">
        <v>148</v>
      </c>
      <c r="BE154" s="203">
        <f>IF(N154="základní",J154,0)</f>
        <v>0</v>
      </c>
      <c r="BF154" s="203">
        <f>IF(N154="snížená",J154,0)</f>
        <v>0</v>
      </c>
      <c r="BG154" s="203">
        <f>IF(N154="zákl. přenesená",J154,0)</f>
        <v>0</v>
      </c>
      <c r="BH154" s="203">
        <f>IF(N154="sníž. přenesená",J154,0)</f>
        <v>0</v>
      </c>
      <c r="BI154" s="203">
        <f>IF(N154="nulová",J154,0)</f>
        <v>0</v>
      </c>
      <c r="BJ154" s="24" t="s">
        <v>81</v>
      </c>
      <c r="BK154" s="203">
        <f>ROUND(I154*H154,2)</f>
        <v>0</v>
      </c>
      <c r="BL154" s="24" t="s">
        <v>155</v>
      </c>
      <c r="BM154" s="24" t="s">
        <v>840</v>
      </c>
    </row>
    <row r="155" spans="2:65" s="1" customFormat="1" ht="54">
      <c r="B155" s="41"/>
      <c r="C155" s="63"/>
      <c r="D155" s="204" t="s">
        <v>157</v>
      </c>
      <c r="E155" s="63"/>
      <c r="F155" s="205" t="s">
        <v>283</v>
      </c>
      <c r="G155" s="63"/>
      <c r="H155" s="63"/>
      <c r="I155" s="163"/>
      <c r="J155" s="63"/>
      <c r="K155" s="63"/>
      <c r="L155" s="61"/>
      <c r="M155" s="206"/>
      <c r="N155" s="42"/>
      <c r="O155" s="42"/>
      <c r="P155" s="42"/>
      <c r="Q155" s="42"/>
      <c r="R155" s="42"/>
      <c r="S155" s="42"/>
      <c r="T155" s="78"/>
      <c r="AT155" s="24" t="s">
        <v>157</v>
      </c>
      <c r="AU155" s="24" t="s">
        <v>83</v>
      </c>
    </row>
    <row r="156" spans="2:65" s="11" customFormat="1" ht="13.5">
      <c r="B156" s="207"/>
      <c r="C156" s="208"/>
      <c r="D156" s="204" t="s">
        <v>159</v>
      </c>
      <c r="E156" s="209" t="s">
        <v>23</v>
      </c>
      <c r="F156" s="210" t="s">
        <v>841</v>
      </c>
      <c r="G156" s="208"/>
      <c r="H156" s="211">
        <v>12.6</v>
      </c>
      <c r="I156" s="212"/>
      <c r="J156" s="208"/>
      <c r="K156" s="208"/>
      <c r="L156" s="213"/>
      <c r="M156" s="214"/>
      <c r="N156" s="215"/>
      <c r="O156" s="215"/>
      <c r="P156" s="215"/>
      <c r="Q156" s="215"/>
      <c r="R156" s="215"/>
      <c r="S156" s="215"/>
      <c r="T156" s="216"/>
      <c r="AT156" s="217" t="s">
        <v>159</v>
      </c>
      <c r="AU156" s="217" t="s">
        <v>83</v>
      </c>
      <c r="AV156" s="11" t="s">
        <v>83</v>
      </c>
      <c r="AW156" s="11" t="s">
        <v>36</v>
      </c>
      <c r="AX156" s="11" t="s">
        <v>81</v>
      </c>
      <c r="AY156" s="217" t="s">
        <v>148</v>
      </c>
    </row>
    <row r="157" spans="2:65" s="10" customFormat="1" ht="29.85" customHeight="1">
      <c r="B157" s="176"/>
      <c r="C157" s="177"/>
      <c r="D157" s="178" t="s">
        <v>72</v>
      </c>
      <c r="E157" s="190" t="s">
        <v>168</v>
      </c>
      <c r="F157" s="190" t="s">
        <v>302</v>
      </c>
      <c r="G157" s="177"/>
      <c r="H157" s="177"/>
      <c r="I157" s="180"/>
      <c r="J157" s="191">
        <f>BK157</f>
        <v>0</v>
      </c>
      <c r="K157" s="177"/>
      <c r="L157" s="182"/>
      <c r="M157" s="183"/>
      <c r="N157" s="184"/>
      <c r="O157" s="184"/>
      <c r="P157" s="185">
        <f>SUM(P158:P196)</f>
        <v>0</v>
      </c>
      <c r="Q157" s="184"/>
      <c r="R157" s="185">
        <f>SUM(R158:R196)</f>
        <v>31.827739589999997</v>
      </c>
      <c r="S157" s="184"/>
      <c r="T157" s="186">
        <f>SUM(T158:T196)</f>
        <v>0</v>
      </c>
      <c r="AR157" s="187" t="s">
        <v>81</v>
      </c>
      <c r="AT157" s="188" t="s">
        <v>72</v>
      </c>
      <c r="AU157" s="188" t="s">
        <v>81</v>
      </c>
      <c r="AY157" s="187" t="s">
        <v>148</v>
      </c>
      <c r="BK157" s="189">
        <f>SUM(BK158:BK196)</f>
        <v>0</v>
      </c>
    </row>
    <row r="158" spans="2:65" s="1" customFormat="1" ht="38.25" customHeight="1">
      <c r="B158" s="41"/>
      <c r="C158" s="192" t="s">
        <v>297</v>
      </c>
      <c r="D158" s="192" t="s">
        <v>150</v>
      </c>
      <c r="E158" s="193" t="s">
        <v>632</v>
      </c>
      <c r="F158" s="194" t="s">
        <v>633</v>
      </c>
      <c r="G158" s="195" t="s">
        <v>176</v>
      </c>
      <c r="H158" s="196">
        <v>2.673</v>
      </c>
      <c r="I158" s="197"/>
      <c r="J158" s="198">
        <f>ROUND(I158*H158,2)</f>
        <v>0</v>
      </c>
      <c r="K158" s="194" t="s">
        <v>154</v>
      </c>
      <c r="L158" s="61"/>
      <c r="M158" s="199" t="s">
        <v>23</v>
      </c>
      <c r="N158" s="200" t="s">
        <v>44</v>
      </c>
      <c r="O158" s="42"/>
      <c r="P158" s="201">
        <f>O158*H158</f>
        <v>0</v>
      </c>
      <c r="Q158" s="201">
        <v>2.6814</v>
      </c>
      <c r="R158" s="201">
        <f>Q158*H158</f>
        <v>7.1673822000000005</v>
      </c>
      <c r="S158" s="201">
        <v>0</v>
      </c>
      <c r="T158" s="202">
        <f>S158*H158</f>
        <v>0</v>
      </c>
      <c r="AR158" s="24" t="s">
        <v>155</v>
      </c>
      <c r="AT158" s="24" t="s">
        <v>150</v>
      </c>
      <c r="AU158" s="24" t="s">
        <v>83</v>
      </c>
      <c r="AY158" s="24" t="s">
        <v>148</v>
      </c>
      <c r="BE158" s="203">
        <f>IF(N158="základní",J158,0)</f>
        <v>0</v>
      </c>
      <c r="BF158" s="203">
        <f>IF(N158="snížená",J158,0)</f>
        <v>0</v>
      </c>
      <c r="BG158" s="203">
        <f>IF(N158="zákl. přenesená",J158,0)</f>
        <v>0</v>
      </c>
      <c r="BH158" s="203">
        <f>IF(N158="sníž. přenesená",J158,0)</f>
        <v>0</v>
      </c>
      <c r="BI158" s="203">
        <f>IF(N158="nulová",J158,0)</f>
        <v>0</v>
      </c>
      <c r="BJ158" s="24" t="s">
        <v>81</v>
      </c>
      <c r="BK158" s="203">
        <f>ROUND(I158*H158,2)</f>
        <v>0</v>
      </c>
      <c r="BL158" s="24" t="s">
        <v>155</v>
      </c>
      <c r="BM158" s="24" t="s">
        <v>842</v>
      </c>
    </row>
    <row r="159" spans="2:65" s="1" customFormat="1" ht="67.5">
      <c r="B159" s="41"/>
      <c r="C159" s="63"/>
      <c r="D159" s="204" t="s">
        <v>157</v>
      </c>
      <c r="E159" s="63"/>
      <c r="F159" s="205" t="s">
        <v>635</v>
      </c>
      <c r="G159" s="63"/>
      <c r="H159" s="63"/>
      <c r="I159" s="163"/>
      <c r="J159" s="63"/>
      <c r="K159" s="63"/>
      <c r="L159" s="61"/>
      <c r="M159" s="206"/>
      <c r="N159" s="42"/>
      <c r="O159" s="42"/>
      <c r="P159" s="42"/>
      <c r="Q159" s="42"/>
      <c r="R159" s="42"/>
      <c r="S159" s="42"/>
      <c r="T159" s="78"/>
      <c r="AT159" s="24" t="s">
        <v>157</v>
      </c>
      <c r="AU159" s="24" t="s">
        <v>83</v>
      </c>
    </row>
    <row r="160" spans="2:65" s="13" customFormat="1" ht="13.5">
      <c r="B160" s="239"/>
      <c r="C160" s="240"/>
      <c r="D160" s="204" t="s">
        <v>159</v>
      </c>
      <c r="E160" s="241" t="s">
        <v>23</v>
      </c>
      <c r="F160" s="242" t="s">
        <v>843</v>
      </c>
      <c r="G160" s="240"/>
      <c r="H160" s="241" t="s">
        <v>23</v>
      </c>
      <c r="I160" s="243"/>
      <c r="J160" s="240"/>
      <c r="K160" s="240"/>
      <c r="L160" s="244"/>
      <c r="M160" s="245"/>
      <c r="N160" s="246"/>
      <c r="O160" s="246"/>
      <c r="P160" s="246"/>
      <c r="Q160" s="246"/>
      <c r="R160" s="246"/>
      <c r="S160" s="246"/>
      <c r="T160" s="247"/>
      <c r="AT160" s="248" t="s">
        <v>159</v>
      </c>
      <c r="AU160" s="248" t="s">
        <v>83</v>
      </c>
      <c r="AV160" s="13" t="s">
        <v>81</v>
      </c>
      <c r="AW160" s="13" t="s">
        <v>36</v>
      </c>
      <c r="AX160" s="13" t="s">
        <v>73</v>
      </c>
      <c r="AY160" s="248" t="s">
        <v>148</v>
      </c>
    </row>
    <row r="161" spans="2:65" s="11" customFormat="1" ht="13.5">
      <c r="B161" s="207"/>
      <c r="C161" s="208"/>
      <c r="D161" s="204" t="s">
        <v>159</v>
      </c>
      <c r="E161" s="209" t="s">
        <v>23</v>
      </c>
      <c r="F161" s="210" t="s">
        <v>844</v>
      </c>
      <c r="G161" s="208"/>
      <c r="H161" s="211">
        <v>2.673</v>
      </c>
      <c r="I161" s="212"/>
      <c r="J161" s="208"/>
      <c r="K161" s="208"/>
      <c r="L161" s="213"/>
      <c r="M161" s="214"/>
      <c r="N161" s="215"/>
      <c r="O161" s="215"/>
      <c r="P161" s="215"/>
      <c r="Q161" s="215"/>
      <c r="R161" s="215"/>
      <c r="S161" s="215"/>
      <c r="T161" s="216"/>
      <c r="AT161" s="217" t="s">
        <v>159</v>
      </c>
      <c r="AU161" s="217" t="s">
        <v>83</v>
      </c>
      <c r="AV161" s="11" t="s">
        <v>83</v>
      </c>
      <c r="AW161" s="11" t="s">
        <v>36</v>
      </c>
      <c r="AX161" s="11" t="s">
        <v>73</v>
      </c>
      <c r="AY161" s="217" t="s">
        <v>148</v>
      </c>
    </row>
    <row r="162" spans="2:65" s="12" customFormat="1" ht="13.5">
      <c r="B162" s="218"/>
      <c r="C162" s="219"/>
      <c r="D162" s="204" t="s">
        <v>159</v>
      </c>
      <c r="E162" s="220" t="s">
        <v>23</v>
      </c>
      <c r="F162" s="221" t="s">
        <v>162</v>
      </c>
      <c r="G162" s="219"/>
      <c r="H162" s="222">
        <v>2.673</v>
      </c>
      <c r="I162" s="223"/>
      <c r="J162" s="219"/>
      <c r="K162" s="219"/>
      <c r="L162" s="224"/>
      <c r="M162" s="225"/>
      <c r="N162" s="226"/>
      <c r="O162" s="226"/>
      <c r="P162" s="226"/>
      <c r="Q162" s="226"/>
      <c r="R162" s="226"/>
      <c r="S162" s="226"/>
      <c r="T162" s="227"/>
      <c r="AT162" s="228" t="s">
        <v>159</v>
      </c>
      <c r="AU162" s="228" t="s">
        <v>83</v>
      </c>
      <c r="AV162" s="12" t="s">
        <v>155</v>
      </c>
      <c r="AW162" s="12" t="s">
        <v>36</v>
      </c>
      <c r="AX162" s="12" t="s">
        <v>81</v>
      </c>
      <c r="AY162" s="228" t="s">
        <v>148</v>
      </c>
    </row>
    <row r="163" spans="2:65" s="1" customFormat="1" ht="38.25" customHeight="1">
      <c r="B163" s="41"/>
      <c r="C163" s="192" t="s">
        <v>303</v>
      </c>
      <c r="D163" s="192" t="s">
        <v>150</v>
      </c>
      <c r="E163" s="193" t="s">
        <v>638</v>
      </c>
      <c r="F163" s="194" t="s">
        <v>639</v>
      </c>
      <c r="G163" s="195" t="s">
        <v>176</v>
      </c>
      <c r="H163" s="196">
        <v>28.41</v>
      </c>
      <c r="I163" s="197"/>
      <c r="J163" s="198">
        <f>ROUND(I163*H163,2)</f>
        <v>0</v>
      </c>
      <c r="K163" s="194" t="s">
        <v>154</v>
      </c>
      <c r="L163" s="61"/>
      <c r="M163" s="199" t="s">
        <v>23</v>
      </c>
      <c r="N163" s="200" t="s">
        <v>44</v>
      </c>
      <c r="O163" s="42"/>
      <c r="P163" s="201">
        <f>O163*H163</f>
        <v>0</v>
      </c>
      <c r="Q163" s="201">
        <v>0.72540000000000004</v>
      </c>
      <c r="R163" s="201">
        <f>Q163*H163</f>
        <v>20.608614000000003</v>
      </c>
      <c r="S163" s="201">
        <v>0</v>
      </c>
      <c r="T163" s="202">
        <f>S163*H163</f>
        <v>0</v>
      </c>
      <c r="AR163" s="24" t="s">
        <v>155</v>
      </c>
      <c r="AT163" s="24" t="s">
        <v>150</v>
      </c>
      <c r="AU163" s="24" t="s">
        <v>83</v>
      </c>
      <c r="AY163" s="24" t="s">
        <v>148</v>
      </c>
      <c r="BE163" s="203">
        <f>IF(N163="základní",J163,0)</f>
        <v>0</v>
      </c>
      <c r="BF163" s="203">
        <f>IF(N163="snížená",J163,0)</f>
        <v>0</v>
      </c>
      <c r="BG163" s="203">
        <f>IF(N163="zákl. přenesená",J163,0)</f>
        <v>0</v>
      </c>
      <c r="BH163" s="203">
        <f>IF(N163="sníž. přenesená",J163,0)</f>
        <v>0</v>
      </c>
      <c r="BI163" s="203">
        <f>IF(N163="nulová",J163,0)</f>
        <v>0</v>
      </c>
      <c r="BJ163" s="24" t="s">
        <v>81</v>
      </c>
      <c r="BK163" s="203">
        <f>ROUND(I163*H163,2)</f>
        <v>0</v>
      </c>
      <c r="BL163" s="24" t="s">
        <v>155</v>
      </c>
      <c r="BM163" s="24" t="s">
        <v>845</v>
      </c>
    </row>
    <row r="164" spans="2:65" s="1" customFormat="1" ht="121.5">
      <c r="B164" s="41"/>
      <c r="C164" s="63"/>
      <c r="D164" s="204" t="s">
        <v>157</v>
      </c>
      <c r="E164" s="63"/>
      <c r="F164" s="205" t="s">
        <v>641</v>
      </c>
      <c r="G164" s="63"/>
      <c r="H164" s="63"/>
      <c r="I164" s="163"/>
      <c r="J164" s="63"/>
      <c r="K164" s="63"/>
      <c r="L164" s="61"/>
      <c r="M164" s="206"/>
      <c r="N164" s="42"/>
      <c r="O164" s="42"/>
      <c r="P164" s="42"/>
      <c r="Q164" s="42"/>
      <c r="R164" s="42"/>
      <c r="S164" s="42"/>
      <c r="T164" s="78"/>
      <c r="AT164" s="24" t="s">
        <v>157</v>
      </c>
      <c r="AU164" s="24" t="s">
        <v>83</v>
      </c>
    </row>
    <row r="165" spans="2:65" s="13" customFormat="1" ht="13.5">
      <c r="B165" s="239"/>
      <c r="C165" s="240"/>
      <c r="D165" s="204" t="s">
        <v>159</v>
      </c>
      <c r="E165" s="241" t="s">
        <v>23</v>
      </c>
      <c r="F165" s="242" t="s">
        <v>642</v>
      </c>
      <c r="G165" s="240"/>
      <c r="H165" s="241" t="s">
        <v>23</v>
      </c>
      <c r="I165" s="243"/>
      <c r="J165" s="240"/>
      <c r="K165" s="240"/>
      <c r="L165" s="244"/>
      <c r="M165" s="245"/>
      <c r="N165" s="246"/>
      <c r="O165" s="246"/>
      <c r="P165" s="246"/>
      <c r="Q165" s="246"/>
      <c r="R165" s="246"/>
      <c r="S165" s="246"/>
      <c r="T165" s="247"/>
      <c r="AT165" s="248" t="s">
        <v>159</v>
      </c>
      <c r="AU165" s="248" t="s">
        <v>83</v>
      </c>
      <c r="AV165" s="13" t="s">
        <v>81</v>
      </c>
      <c r="AW165" s="13" t="s">
        <v>36</v>
      </c>
      <c r="AX165" s="13" t="s">
        <v>73</v>
      </c>
      <c r="AY165" s="248" t="s">
        <v>148</v>
      </c>
    </row>
    <row r="166" spans="2:65" s="11" customFormat="1" ht="13.5">
      <c r="B166" s="207"/>
      <c r="C166" s="208"/>
      <c r="D166" s="204" t="s">
        <v>159</v>
      </c>
      <c r="E166" s="209" t="s">
        <v>23</v>
      </c>
      <c r="F166" s="210" t="s">
        <v>846</v>
      </c>
      <c r="G166" s="208"/>
      <c r="H166" s="211">
        <v>26.73</v>
      </c>
      <c r="I166" s="212"/>
      <c r="J166" s="208"/>
      <c r="K166" s="208"/>
      <c r="L166" s="213"/>
      <c r="M166" s="214"/>
      <c r="N166" s="215"/>
      <c r="O166" s="215"/>
      <c r="P166" s="215"/>
      <c r="Q166" s="215"/>
      <c r="R166" s="215"/>
      <c r="S166" s="215"/>
      <c r="T166" s="216"/>
      <c r="AT166" s="217" t="s">
        <v>159</v>
      </c>
      <c r="AU166" s="217" t="s">
        <v>83</v>
      </c>
      <c r="AV166" s="11" t="s">
        <v>83</v>
      </c>
      <c r="AW166" s="11" t="s">
        <v>36</v>
      </c>
      <c r="AX166" s="11" t="s">
        <v>73</v>
      </c>
      <c r="AY166" s="217" t="s">
        <v>148</v>
      </c>
    </row>
    <row r="167" spans="2:65" s="11" customFormat="1" ht="13.5">
      <c r="B167" s="207"/>
      <c r="C167" s="208"/>
      <c r="D167" s="204" t="s">
        <v>159</v>
      </c>
      <c r="E167" s="209" t="s">
        <v>23</v>
      </c>
      <c r="F167" s="210" t="s">
        <v>847</v>
      </c>
      <c r="G167" s="208"/>
      <c r="H167" s="211">
        <v>1.68</v>
      </c>
      <c r="I167" s="212"/>
      <c r="J167" s="208"/>
      <c r="K167" s="208"/>
      <c r="L167" s="213"/>
      <c r="M167" s="214"/>
      <c r="N167" s="215"/>
      <c r="O167" s="215"/>
      <c r="P167" s="215"/>
      <c r="Q167" s="215"/>
      <c r="R167" s="215"/>
      <c r="S167" s="215"/>
      <c r="T167" s="216"/>
      <c r="AT167" s="217" t="s">
        <v>159</v>
      </c>
      <c r="AU167" s="217" t="s">
        <v>83</v>
      </c>
      <c r="AV167" s="11" t="s">
        <v>83</v>
      </c>
      <c r="AW167" s="11" t="s">
        <v>36</v>
      </c>
      <c r="AX167" s="11" t="s">
        <v>73</v>
      </c>
      <c r="AY167" s="217" t="s">
        <v>148</v>
      </c>
    </row>
    <row r="168" spans="2:65" s="12" customFormat="1" ht="13.5">
      <c r="B168" s="218"/>
      <c r="C168" s="219"/>
      <c r="D168" s="204" t="s">
        <v>159</v>
      </c>
      <c r="E168" s="220" t="s">
        <v>23</v>
      </c>
      <c r="F168" s="221" t="s">
        <v>162</v>
      </c>
      <c r="G168" s="219"/>
      <c r="H168" s="222">
        <v>28.41</v>
      </c>
      <c r="I168" s="223"/>
      <c r="J168" s="219"/>
      <c r="K168" s="219"/>
      <c r="L168" s="224"/>
      <c r="M168" s="225"/>
      <c r="N168" s="226"/>
      <c r="O168" s="226"/>
      <c r="P168" s="226"/>
      <c r="Q168" s="226"/>
      <c r="R168" s="226"/>
      <c r="S168" s="226"/>
      <c r="T168" s="227"/>
      <c r="AT168" s="228" t="s">
        <v>159</v>
      </c>
      <c r="AU168" s="228" t="s">
        <v>83</v>
      </c>
      <c r="AV168" s="12" t="s">
        <v>155</v>
      </c>
      <c r="AW168" s="12" t="s">
        <v>36</v>
      </c>
      <c r="AX168" s="12" t="s">
        <v>81</v>
      </c>
      <c r="AY168" s="228" t="s">
        <v>148</v>
      </c>
    </row>
    <row r="169" spans="2:65" s="1" customFormat="1" ht="25.5" customHeight="1">
      <c r="B169" s="41"/>
      <c r="C169" s="192" t="s">
        <v>309</v>
      </c>
      <c r="D169" s="192" t="s">
        <v>150</v>
      </c>
      <c r="E169" s="193" t="s">
        <v>327</v>
      </c>
      <c r="F169" s="194" t="s">
        <v>328</v>
      </c>
      <c r="G169" s="195" t="s">
        <v>176</v>
      </c>
      <c r="H169" s="196">
        <v>95.894000000000005</v>
      </c>
      <c r="I169" s="197"/>
      <c r="J169" s="198">
        <f>ROUND(I169*H169,2)</f>
        <v>0</v>
      </c>
      <c r="K169" s="194" t="s">
        <v>23</v>
      </c>
      <c r="L169" s="61"/>
      <c r="M169" s="199" t="s">
        <v>23</v>
      </c>
      <c r="N169" s="200" t="s">
        <v>44</v>
      </c>
      <c r="O169" s="42"/>
      <c r="P169" s="201">
        <f>O169*H169</f>
        <v>0</v>
      </c>
      <c r="Q169" s="201">
        <v>0</v>
      </c>
      <c r="R169" s="201">
        <f>Q169*H169</f>
        <v>0</v>
      </c>
      <c r="S169" s="201">
        <v>0</v>
      </c>
      <c r="T169" s="202">
        <f>S169*H169</f>
        <v>0</v>
      </c>
      <c r="AR169" s="24" t="s">
        <v>155</v>
      </c>
      <c r="AT169" s="24" t="s">
        <v>150</v>
      </c>
      <c r="AU169" s="24" t="s">
        <v>83</v>
      </c>
      <c r="AY169" s="24" t="s">
        <v>148</v>
      </c>
      <c r="BE169" s="203">
        <f>IF(N169="základní",J169,0)</f>
        <v>0</v>
      </c>
      <c r="BF169" s="203">
        <f>IF(N169="snížená",J169,0)</f>
        <v>0</v>
      </c>
      <c r="BG169" s="203">
        <f>IF(N169="zákl. přenesená",J169,0)</f>
        <v>0</v>
      </c>
      <c r="BH169" s="203">
        <f>IF(N169="sníž. přenesená",J169,0)</f>
        <v>0</v>
      </c>
      <c r="BI169" s="203">
        <f>IF(N169="nulová",J169,0)</f>
        <v>0</v>
      </c>
      <c r="BJ169" s="24" t="s">
        <v>81</v>
      </c>
      <c r="BK169" s="203">
        <f>ROUND(I169*H169,2)</f>
        <v>0</v>
      </c>
      <c r="BL169" s="24" t="s">
        <v>155</v>
      </c>
      <c r="BM169" s="24" t="s">
        <v>848</v>
      </c>
    </row>
    <row r="170" spans="2:65" s="1" customFormat="1" ht="27">
      <c r="B170" s="41"/>
      <c r="C170" s="63"/>
      <c r="D170" s="204" t="s">
        <v>157</v>
      </c>
      <c r="E170" s="63"/>
      <c r="F170" s="205" t="s">
        <v>330</v>
      </c>
      <c r="G170" s="63"/>
      <c r="H170" s="63"/>
      <c r="I170" s="163"/>
      <c r="J170" s="63"/>
      <c r="K170" s="63"/>
      <c r="L170" s="61"/>
      <c r="M170" s="206"/>
      <c r="N170" s="42"/>
      <c r="O170" s="42"/>
      <c r="P170" s="42"/>
      <c r="Q170" s="42"/>
      <c r="R170" s="42"/>
      <c r="S170" s="42"/>
      <c r="T170" s="78"/>
      <c r="AT170" s="24" t="s">
        <v>157</v>
      </c>
      <c r="AU170" s="24" t="s">
        <v>83</v>
      </c>
    </row>
    <row r="171" spans="2:65" s="13" customFormat="1" ht="13.5">
      <c r="B171" s="239"/>
      <c r="C171" s="240"/>
      <c r="D171" s="204" t="s">
        <v>159</v>
      </c>
      <c r="E171" s="241" t="s">
        <v>23</v>
      </c>
      <c r="F171" s="242" t="s">
        <v>849</v>
      </c>
      <c r="G171" s="240"/>
      <c r="H171" s="241" t="s">
        <v>23</v>
      </c>
      <c r="I171" s="243"/>
      <c r="J171" s="240"/>
      <c r="K171" s="240"/>
      <c r="L171" s="244"/>
      <c r="M171" s="245"/>
      <c r="N171" s="246"/>
      <c r="O171" s="246"/>
      <c r="P171" s="246"/>
      <c r="Q171" s="246"/>
      <c r="R171" s="246"/>
      <c r="S171" s="246"/>
      <c r="T171" s="247"/>
      <c r="AT171" s="248" t="s">
        <v>159</v>
      </c>
      <c r="AU171" s="248" t="s">
        <v>83</v>
      </c>
      <c r="AV171" s="13" t="s">
        <v>81</v>
      </c>
      <c r="AW171" s="13" t="s">
        <v>36</v>
      </c>
      <c r="AX171" s="13" t="s">
        <v>73</v>
      </c>
      <c r="AY171" s="248" t="s">
        <v>148</v>
      </c>
    </row>
    <row r="172" spans="2:65" s="11" customFormat="1" ht="13.5">
      <c r="B172" s="207"/>
      <c r="C172" s="208"/>
      <c r="D172" s="204" t="s">
        <v>159</v>
      </c>
      <c r="E172" s="209" t="s">
        <v>23</v>
      </c>
      <c r="F172" s="210" t="s">
        <v>850</v>
      </c>
      <c r="G172" s="208"/>
      <c r="H172" s="211">
        <v>50.5</v>
      </c>
      <c r="I172" s="212"/>
      <c r="J172" s="208"/>
      <c r="K172" s="208"/>
      <c r="L172" s="213"/>
      <c r="M172" s="214"/>
      <c r="N172" s="215"/>
      <c r="O172" s="215"/>
      <c r="P172" s="215"/>
      <c r="Q172" s="215"/>
      <c r="R172" s="215"/>
      <c r="S172" s="215"/>
      <c r="T172" s="216"/>
      <c r="AT172" s="217" t="s">
        <v>159</v>
      </c>
      <c r="AU172" s="217" t="s">
        <v>83</v>
      </c>
      <c r="AV172" s="11" t="s">
        <v>83</v>
      </c>
      <c r="AW172" s="11" t="s">
        <v>36</v>
      </c>
      <c r="AX172" s="11" t="s">
        <v>73</v>
      </c>
      <c r="AY172" s="217" t="s">
        <v>148</v>
      </c>
    </row>
    <row r="173" spans="2:65" s="11" customFormat="1" ht="13.5">
      <c r="B173" s="207"/>
      <c r="C173" s="208"/>
      <c r="D173" s="204" t="s">
        <v>159</v>
      </c>
      <c r="E173" s="209" t="s">
        <v>23</v>
      </c>
      <c r="F173" s="210" t="s">
        <v>851</v>
      </c>
      <c r="G173" s="208"/>
      <c r="H173" s="211">
        <v>42.74</v>
      </c>
      <c r="I173" s="212"/>
      <c r="J173" s="208"/>
      <c r="K173" s="208"/>
      <c r="L173" s="213"/>
      <c r="M173" s="214"/>
      <c r="N173" s="215"/>
      <c r="O173" s="215"/>
      <c r="P173" s="215"/>
      <c r="Q173" s="215"/>
      <c r="R173" s="215"/>
      <c r="S173" s="215"/>
      <c r="T173" s="216"/>
      <c r="AT173" s="217" t="s">
        <v>159</v>
      </c>
      <c r="AU173" s="217" t="s">
        <v>83</v>
      </c>
      <c r="AV173" s="11" t="s">
        <v>83</v>
      </c>
      <c r="AW173" s="11" t="s">
        <v>36</v>
      </c>
      <c r="AX173" s="11" t="s">
        <v>73</v>
      </c>
      <c r="AY173" s="217" t="s">
        <v>148</v>
      </c>
    </row>
    <row r="174" spans="2:65" s="13" customFormat="1" ht="13.5">
      <c r="B174" s="239"/>
      <c r="C174" s="240"/>
      <c r="D174" s="204" t="s">
        <v>159</v>
      </c>
      <c r="E174" s="241" t="s">
        <v>23</v>
      </c>
      <c r="F174" s="242" t="s">
        <v>852</v>
      </c>
      <c r="G174" s="240"/>
      <c r="H174" s="241" t="s">
        <v>23</v>
      </c>
      <c r="I174" s="243"/>
      <c r="J174" s="240"/>
      <c r="K174" s="240"/>
      <c r="L174" s="244"/>
      <c r="M174" s="245"/>
      <c r="N174" s="246"/>
      <c r="O174" s="246"/>
      <c r="P174" s="246"/>
      <c r="Q174" s="246"/>
      <c r="R174" s="246"/>
      <c r="S174" s="246"/>
      <c r="T174" s="247"/>
      <c r="AT174" s="248" t="s">
        <v>159</v>
      </c>
      <c r="AU174" s="248" t="s">
        <v>83</v>
      </c>
      <c r="AV174" s="13" t="s">
        <v>81</v>
      </c>
      <c r="AW174" s="13" t="s">
        <v>36</v>
      </c>
      <c r="AX174" s="13" t="s">
        <v>73</v>
      </c>
      <c r="AY174" s="248" t="s">
        <v>148</v>
      </c>
    </row>
    <row r="175" spans="2:65" s="11" customFormat="1" ht="13.5">
      <c r="B175" s="207"/>
      <c r="C175" s="208"/>
      <c r="D175" s="204" t="s">
        <v>159</v>
      </c>
      <c r="E175" s="209" t="s">
        <v>23</v>
      </c>
      <c r="F175" s="210" t="s">
        <v>853</v>
      </c>
      <c r="G175" s="208"/>
      <c r="H175" s="211">
        <v>0.6</v>
      </c>
      <c r="I175" s="212"/>
      <c r="J175" s="208"/>
      <c r="K175" s="208"/>
      <c r="L175" s="213"/>
      <c r="M175" s="214"/>
      <c r="N175" s="215"/>
      <c r="O175" s="215"/>
      <c r="P175" s="215"/>
      <c r="Q175" s="215"/>
      <c r="R175" s="215"/>
      <c r="S175" s="215"/>
      <c r="T175" s="216"/>
      <c r="AT175" s="217" t="s">
        <v>159</v>
      </c>
      <c r="AU175" s="217" t="s">
        <v>83</v>
      </c>
      <c r="AV175" s="11" t="s">
        <v>83</v>
      </c>
      <c r="AW175" s="11" t="s">
        <v>36</v>
      </c>
      <c r="AX175" s="11" t="s">
        <v>73</v>
      </c>
      <c r="AY175" s="217" t="s">
        <v>148</v>
      </c>
    </row>
    <row r="176" spans="2:65" s="11" customFormat="1" ht="13.5">
      <c r="B176" s="207"/>
      <c r="C176" s="208"/>
      <c r="D176" s="204" t="s">
        <v>159</v>
      </c>
      <c r="E176" s="209" t="s">
        <v>23</v>
      </c>
      <c r="F176" s="210" t="s">
        <v>854</v>
      </c>
      <c r="G176" s="208"/>
      <c r="H176" s="211">
        <v>2.0539999999999998</v>
      </c>
      <c r="I176" s="212"/>
      <c r="J176" s="208"/>
      <c r="K176" s="208"/>
      <c r="L176" s="213"/>
      <c r="M176" s="214"/>
      <c r="N176" s="215"/>
      <c r="O176" s="215"/>
      <c r="P176" s="215"/>
      <c r="Q176" s="215"/>
      <c r="R176" s="215"/>
      <c r="S176" s="215"/>
      <c r="T176" s="216"/>
      <c r="AT176" s="217" t="s">
        <v>159</v>
      </c>
      <c r="AU176" s="217" t="s">
        <v>83</v>
      </c>
      <c r="AV176" s="11" t="s">
        <v>83</v>
      </c>
      <c r="AW176" s="11" t="s">
        <v>36</v>
      </c>
      <c r="AX176" s="11" t="s">
        <v>73</v>
      </c>
      <c r="AY176" s="217" t="s">
        <v>148</v>
      </c>
    </row>
    <row r="177" spans="2:65" s="12" customFormat="1" ht="13.5">
      <c r="B177" s="218"/>
      <c r="C177" s="219"/>
      <c r="D177" s="204" t="s">
        <v>159</v>
      </c>
      <c r="E177" s="220" t="s">
        <v>23</v>
      </c>
      <c r="F177" s="221" t="s">
        <v>162</v>
      </c>
      <c r="G177" s="219"/>
      <c r="H177" s="222">
        <v>95.894000000000005</v>
      </c>
      <c r="I177" s="223"/>
      <c r="J177" s="219"/>
      <c r="K177" s="219"/>
      <c r="L177" s="224"/>
      <c r="M177" s="225"/>
      <c r="N177" s="226"/>
      <c r="O177" s="226"/>
      <c r="P177" s="226"/>
      <c r="Q177" s="226"/>
      <c r="R177" s="226"/>
      <c r="S177" s="226"/>
      <c r="T177" s="227"/>
      <c r="AT177" s="228" t="s">
        <v>159</v>
      </c>
      <c r="AU177" s="228" t="s">
        <v>83</v>
      </c>
      <c r="AV177" s="12" t="s">
        <v>155</v>
      </c>
      <c r="AW177" s="12" t="s">
        <v>36</v>
      </c>
      <c r="AX177" s="12" t="s">
        <v>81</v>
      </c>
      <c r="AY177" s="228" t="s">
        <v>148</v>
      </c>
    </row>
    <row r="178" spans="2:65" s="1" customFormat="1" ht="16.5" customHeight="1">
      <c r="B178" s="41"/>
      <c r="C178" s="192" t="s">
        <v>315</v>
      </c>
      <c r="D178" s="192" t="s">
        <v>150</v>
      </c>
      <c r="E178" s="193" t="s">
        <v>334</v>
      </c>
      <c r="F178" s="194" t="s">
        <v>335</v>
      </c>
      <c r="G178" s="195" t="s">
        <v>153</v>
      </c>
      <c r="H178" s="196">
        <v>117.68</v>
      </c>
      <c r="I178" s="197"/>
      <c r="J178" s="198">
        <f>ROUND(I178*H178,2)</f>
        <v>0</v>
      </c>
      <c r="K178" s="194" t="s">
        <v>154</v>
      </c>
      <c r="L178" s="61"/>
      <c r="M178" s="199" t="s">
        <v>23</v>
      </c>
      <c r="N178" s="200" t="s">
        <v>44</v>
      </c>
      <c r="O178" s="42"/>
      <c r="P178" s="201">
        <f>O178*H178</f>
        <v>0</v>
      </c>
      <c r="Q178" s="201">
        <v>2.5100000000000001E-3</v>
      </c>
      <c r="R178" s="201">
        <f>Q178*H178</f>
        <v>0.29537680000000005</v>
      </c>
      <c r="S178" s="201">
        <v>0</v>
      </c>
      <c r="T178" s="202">
        <f>S178*H178</f>
        <v>0</v>
      </c>
      <c r="AR178" s="24" t="s">
        <v>155</v>
      </c>
      <c r="AT178" s="24" t="s">
        <v>150</v>
      </c>
      <c r="AU178" s="24" t="s">
        <v>83</v>
      </c>
      <c r="AY178" s="24" t="s">
        <v>148</v>
      </c>
      <c r="BE178" s="203">
        <f>IF(N178="základní",J178,0)</f>
        <v>0</v>
      </c>
      <c r="BF178" s="203">
        <f>IF(N178="snížená",J178,0)</f>
        <v>0</v>
      </c>
      <c r="BG178" s="203">
        <f>IF(N178="zákl. přenesená",J178,0)</f>
        <v>0</v>
      </c>
      <c r="BH178" s="203">
        <f>IF(N178="sníž. přenesená",J178,0)</f>
        <v>0</v>
      </c>
      <c r="BI178" s="203">
        <f>IF(N178="nulová",J178,0)</f>
        <v>0</v>
      </c>
      <c r="BJ178" s="24" t="s">
        <v>81</v>
      </c>
      <c r="BK178" s="203">
        <f>ROUND(I178*H178,2)</f>
        <v>0</v>
      </c>
      <c r="BL178" s="24" t="s">
        <v>155</v>
      </c>
      <c r="BM178" s="24" t="s">
        <v>855</v>
      </c>
    </row>
    <row r="179" spans="2:65" s="1" customFormat="1" ht="40.5">
      <c r="B179" s="41"/>
      <c r="C179" s="63"/>
      <c r="D179" s="204" t="s">
        <v>157</v>
      </c>
      <c r="E179" s="63"/>
      <c r="F179" s="205" t="s">
        <v>337</v>
      </c>
      <c r="G179" s="63"/>
      <c r="H179" s="63"/>
      <c r="I179" s="163"/>
      <c r="J179" s="63"/>
      <c r="K179" s="63"/>
      <c r="L179" s="61"/>
      <c r="M179" s="206"/>
      <c r="N179" s="42"/>
      <c r="O179" s="42"/>
      <c r="P179" s="42"/>
      <c r="Q179" s="42"/>
      <c r="R179" s="42"/>
      <c r="S179" s="42"/>
      <c r="T179" s="78"/>
      <c r="AT179" s="24" t="s">
        <v>157</v>
      </c>
      <c r="AU179" s="24" t="s">
        <v>83</v>
      </c>
    </row>
    <row r="180" spans="2:65" s="11" customFormat="1" ht="13.5">
      <c r="B180" s="207"/>
      <c r="C180" s="208"/>
      <c r="D180" s="204" t="s">
        <v>159</v>
      </c>
      <c r="E180" s="209" t="s">
        <v>23</v>
      </c>
      <c r="F180" s="210" t="s">
        <v>856</v>
      </c>
      <c r="G180" s="208"/>
      <c r="H180" s="211">
        <v>114.2</v>
      </c>
      <c r="I180" s="212"/>
      <c r="J180" s="208"/>
      <c r="K180" s="208"/>
      <c r="L180" s="213"/>
      <c r="M180" s="214"/>
      <c r="N180" s="215"/>
      <c r="O180" s="215"/>
      <c r="P180" s="215"/>
      <c r="Q180" s="215"/>
      <c r="R180" s="215"/>
      <c r="S180" s="215"/>
      <c r="T180" s="216"/>
      <c r="AT180" s="217" t="s">
        <v>159</v>
      </c>
      <c r="AU180" s="217" t="s">
        <v>83</v>
      </c>
      <c r="AV180" s="11" t="s">
        <v>83</v>
      </c>
      <c r="AW180" s="11" t="s">
        <v>36</v>
      </c>
      <c r="AX180" s="11" t="s">
        <v>73</v>
      </c>
      <c r="AY180" s="217" t="s">
        <v>148</v>
      </c>
    </row>
    <row r="181" spans="2:65" s="11" customFormat="1" ht="13.5">
      <c r="B181" s="207"/>
      <c r="C181" s="208"/>
      <c r="D181" s="204" t="s">
        <v>159</v>
      </c>
      <c r="E181" s="209" t="s">
        <v>23</v>
      </c>
      <c r="F181" s="210" t="s">
        <v>857</v>
      </c>
      <c r="G181" s="208"/>
      <c r="H181" s="211">
        <v>3.48</v>
      </c>
      <c r="I181" s="212"/>
      <c r="J181" s="208"/>
      <c r="K181" s="208"/>
      <c r="L181" s="213"/>
      <c r="M181" s="214"/>
      <c r="N181" s="215"/>
      <c r="O181" s="215"/>
      <c r="P181" s="215"/>
      <c r="Q181" s="215"/>
      <c r="R181" s="215"/>
      <c r="S181" s="215"/>
      <c r="T181" s="216"/>
      <c r="AT181" s="217" t="s">
        <v>159</v>
      </c>
      <c r="AU181" s="217" t="s">
        <v>83</v>
      </c>
      <c r="AV181" s="11" t="s">
        <v>83</v>
      </c>
      <c r="AW181" s="11" t="s">
        <v>36</v>
      </c>
      <c r="AX181" s="11" t="s">
        <v>73</v>
      </c>
      <c r="AY181" s="217" t="s">
        <v>148</v>
      </c>
    </row>
    <row r="182" spans="2:65" s="12" customFormat="1" ht="13.5">
      <c r="B182" s="218"/>
      <c r="C182" s="219"/>
      <c r="D182" s="204" t="s">
        <v>159</v>
      </c>
      <c r="E182" s="220" t="s">
        <v>23</v>
      </c>
      <c r="F182" s="221" t="s">
        <v>162</v>
      </c>
      <c r="G182" s="219"/>
      <c r="H182" s="222">
        <v>117.68</v>
      </c>
      <c r="I182" s="223"/>
      <c r="J182" s="219"/>
      <c r="K182" s="219"/>
      <c r="L182" s="224"/>
      <c r="M182" s="225"/>
      <c r="N182" s="226"/>
      <c r="O182" s="226"/>
      <c r="P182" s="226"/>
      <c r="Q182" s="226"/>
      <c r="R182" s="226"/>
      <c r="S182" s="226"/>
      <c r="T182" s="227"/>
      <c r="AT182" s="228" t="s">
        <v>159</v>
      </c>
      <c r="AU182" s="228" t="s">
        <v>83</v>
      </c>
      <c r="AV182" s="12" t="s">
        <v>155</v>
      </c>
      <c r="AW182" s="12" t="s">
        <v>36</v>
      </c>
      <c r="AX182" s="12" t="s">
        <v>81</v>
      </c>
      <c r="AY182" s="228" t="s">
        <v>148</v>
      </c>
    </row>
    <row r="183" spans="2:65" s="1" customFormat="1" ht="25.5" customHeight="1">
      <c r="B183" s="41"/>
      <c r="C183" s="192" t="s">
        <v>319</v>
      </c>
      <c r="D183" s="192" t="s">
        <v>150</v>
      </c>
      <c r="E183" s="193" t="s">
        <v>341</v>
      </c>
      <c r="F183" s="194" t="s">
        <v>342</v>
      </c>
      <c r="G183" s="195" t="s">
        <v>153</v>
      </c>
      <c r="H183" s="196">
        <v>117.68</v>
      </c>
      <c r="I183" s="197"/>
      <c r="J183" s="198">
        <f>ROUND(I183*H183,2)</f>
        <v>0</v>
      </c>
      <c r="K183" s="194" t="s">
        <v>154</v>
      </c>
      <c r="L183" s="61"/>
      <c r="M183" s="199" t="s">
        <v>23</v>
      </c>
      <c r="N183" s="200" t="s">
        <v>44</v>
      </c>
      <c r="O183" s="42"/>
      <c r="P183" s="201">
        <f>O183*H183</f>
        <v>0</v>
      </c>
      <c r="Q183" s="201">
        <v>0</v>
      </c>
      <c r="R183" s="201">
        <f>Q183*H183</f>
        <v>0</v>
      </c>
      <c r="S183" s="201">
        <v>0</v>
      </c>
      <c r="T183" s="202">
        <f>S183*H183</f>
        <v>0</v>
      </c>
      <c r="AR183" s="24" t="s">
        <v>155</v>
      </c>
      <c r="AT183" s="24" t="s">
        <v>150</v>
      </c>
      <c r="AU183" s="24" t="s">
        <v>83</v>
      </c>
      <c r="AY183" s="24" t="s">
        <v>148</v>
      </c>
      <c r="BE183" s="203">
        <f>IF(N183="základní",J183,0)</f>
        <v>0</v>
      </c>
      <c r="BF183" s="203">
        <f>IF(N183="snížená",J183,0)</f>
        <v>0</v>
      </c>
      <c r="BG183" s="203">
        <f>IF(N183="zákl. přenesená",J183,0)</f>
        <v>0</v>
      </c>
      <c r="BH183" s="203">
        <f>IF(N183="sníž. přenesená",J183,0)</f>
        <v>0</v>
      </c>
      <c r="BI183" s="203">
        <f>IF(N183="nulová",J183,0)</f>
        <v>0</v>
      </c>
      <c r="BJ183" s="24" t="s">
        <v>81</v>
      </c>
      <c r="BK183" s="203">
        <f>ROUND(I183*H183,2)</f>
        <v>0</v>
      </c>
      <c r="BL183" s="24" t="s">
        <v>155</v>
      </c>
      <c r="BM183" s="24" t="s">
        <v>858</v>
      </c>
    </row>
    <row r="184" spans="2:65" s="1" customFormat="1" ht="40.5">
      <c r="B184" s="41"/>
      <c r="C184" s="63"/>
      <c r="D184" s="204" t="s">
        <v>157</v>
      </c>
      <c r="E184" s="63"/>
      <c r="F184" s="205" t="s">
        <v>337</v>
      </c>
      <c r="G184" s="63"/>
      <c r="H184" s="63"/>
      <c r="I184" s="163"/>
      <c r="J184" s="63"/>
      <c r="K184" s="63"/>
      <c r="L184" s="61"/>
      <c r="M184" s="206"/>
      <c r="N184" s="42"/>
      <c r="O184" s="42"/>
      <c r="P184" s="42"/>
      <c r="Q184" s="42"/>
      <c r="R184" s="42"/>
      <c r="S184" s="42"/>
      <c r="T184" s="78"/>
      <c r="AT184" s="24" t="s">
        <v>157</v>
      </c>
      <c r="AU184" s="24" t="s">
        <v>83</v>
      </c>
    </row>
    <row r="185" spans="2:65" s="1" customFormat="1" ht="25.5" customHeight="1">
      <c r="B185" s="41"/>
      <c r="C185" s="192" t="s">
        <v>326</v>
      </c>
      <c r="D185" s="192" t="s">
        <v>150</v>
      </c>
      <c r="E185" s="193" t="s">
        <v>344</v>
      </c>
      <c r="F185" s="194" t="s">
        <v>345</v>
      </c>
      <c r="G185" s="195" t="s">
        <v>202</v>
      </c>
      <c r="H185" s="196">
        <v>0.121</v>
      </c>
      <c r="I185" s="197"/>
      <c r="J185" s="198">
        <f>ROUND(I185*H185,2)</f>
        <v>0</v>
      </c>
      <c r="K185" s="194" t="s">
        <v>154</v>
      </c>
      <c r="L185" s="61"/>
      <c r="M185" s="199" t="s">
        <v>23</v>
      </c>
      <c r="N185" s="200" t="s">
        <v>44</v>
      </c>
      <c r="O185" s="42"/>
      <c r="P185" s="201">
        <f>O185*H185</f>
        <v>0</v>
      </c>
      <c r="Q185" s="201">
        <v>1.04331</v>
      </c>
      <c r="R185" s="201">
        <f>Q185*H185</f>
        <v>0.12624051</v>
      </c>
      <c r="S185" s="201">
        <v>0</v>
      </c>
      <c r="T185" s="202">
        <f>S185*H185</f>
        <v>0</v>
      </c>
      <c r="AR185" s="24" t="s">
        <v>155</v>
      </c>
      <c r="AT185" s="24" t="s">
        <v>150</v>
      </c>
      <c r="AU185" s="24" t="s">
        <v>83</v>
      </c>
      <c r="AY185" s="24" t="s">
        <v>148</v>
      </c>
      <c r="BE185" s="203">
        <f>IF(N185="základní",J185,0)</f>
        <v>0</v>
      </c>
      <c r="BF185" s="203">
        <f>IF(N185="snížená",J185,0)</f>
        <v>0</v>
      </c>
      <c r="BG185" s="203">
        <f>IF(N185="zákl. přenesená",J185,0)</f>
        <v>0</v>
      </c>
      <c r="BH185" s="203">
        <f>IF(N185="sníž. přenesená",J185,0)</f>
        <v>0</v>
      </c>
      <c r="BI185" s="203">
        <f>IF(N185="nulová",J185,0)</f>
        <v>0</v>
      </c>
      <c r="BJ185" s="24" t="s">
        <v>81</v>
      </c>
      <c r="BK185" s="203">
        <f>ROUND(I185*H185,2)</f>
        <v>0</v>
      </c>
      <c r="BL185" s="24" t="s">
        <v>155</v>
      </c>
      <c r="BM185" s="24" t="s">
        <v>859</v>
      </c>
    </row>
    <row r="186" spans="2:65" s="1" customFormat="1" ht="27">
      <c r="B186" s="41"/>
      <c r="C186" s="63"/>
      <c r="D186" s="204" t="s">
        <v>157</v>
      </c>
      <c r="E186" s="63"/>
      <c r="F186" s="205" t="s">
        <v>347</v>
      </c>
      <c r="G186" s="63"/>
      <c r="H186" s="63"/>
      <c r="I186" s="163"/>
      <c r="J186" s="63"/>
      <c r="K186" s="63"/>
      <c r="L186" s="61"/>
      <c r="M186" s="206"/>
      <c r="N186" s="42"/>
      <c r="O186" s="42"/>
      <c r="P186" s="42"/>
      <c r="Q186" s="42"/>
      <c r="R186" s="42"/>
      <c r="S186" s="42"/>
      <c r="T186" s="78"/>
      <c r="AT186" s="24" t="s">
        <v>157</v>
      </c>
      <c r="AU186" s="24" t="s">
        <v>83</v>
      </c>
    </row>
    <row r="187" spans="2:65" s="11" customFormat="1" ht="13.5">
      <c r="B187" s="207"/>
      <c r="C187" s="208"/>
      <c r="D187" s="204" t="s">
        <v>159</v>
      </c>
      <c r="E187" s="209" t="s">
        <v>23</v>
      </c>
      <c r="F187" s="210" t="s">
        <v>860</v>
      </c>
      <c r="G187" s="208"/>
      <c r="H187" s="211">
        <v>0.121</v>
      </c>
      <c r="I187" s="212"/>
      <c r="J187" s="208"/>
      <c r="K187" s="208"/>
      <c r="L187" s="213"/>
      <c r="M187" s="214"/>
      <c r="N187" s="215"/>
      <c r="O187" s="215"/>
      <c r="P187" s="215"/>
      <c r="Q187" s="215"/>
      <c r="R187" s="215"/>
      <c r="S187" s="215"/>
      <c r="T187" s="216"/>
      <c r="AT187" s="217" t="s">
        <v>159</v>
      </c>
      <c r="AU187" s="217" t="s">
        <v>83</v>
      </c>
      <c r="AV187" s="11" t="s">
        <v>83</v>
      </c>
      <c r="AW187" s="11" t="s">
        <v>36</v>
      </c>
      <c r="AX187" s="11" t="s">
        <v>81</v>
      </c>
      <c r="AY187" s="217" t="s">
        <v>148</v>
      </c>
    </row>
    <row r="188" spans="2:65" s="1" customFormat="1" ht="16.5" customHeight="1">
      <c r="B188" s="41"/>
      <c r="C188" s="192" t="s">
        <v>333</v>
      </c>
      <c r="D188" s="192" t="s">
        <v>150</v>
      </c>
      <c r="E188" s="193" t="s">
        <v>356</v>
      </c>
      <c r="F188" s="194" t="s">
        <v>357</v>
      </c>
      <c r="G188" s="195" t="s">
        <v>202</v>
      </c>
      <c r="H188" s="196">
        <v>3.3279999999999998</v>
      </c>
      <c r="I188" s="197"/>
      <c r="J188" s="198">
        <f>ROUND(I188*H188,2)</f>
        <v>0</v>
      </c>
      <c r="K188" s="194" t="s">
        <v>154</v>
      </c>
      <c r="L188" s="61"/>
      <c r="M188" s="199" t="s">
        <v>23</v>
      </c>
      <c r="N188" s="200" t="s">
        <v>44</v>
      </c>
      <c r="O188" s="42"/>
      <c r="P188" s="201">
        <f>O188*H188</f>
        <v>0</v>
      </c>
      <c r="Q188" s="201">
        <v>1.07636</v>
      </c>
      <c r="R188" s="201">
        <f>Q188*H188</f>
        <v>3.5821260799999997</v>
      </c>
      <c r="S188" s="201">
        <v>0</v>
      </c>
      <c r="T188" s="202">
        <f>S188*H188</f>
        <v>0</v>
      </c>
      <c r="AR188" s="24" t="s">
        <v>155</v>
      </c>
      <c r="AT188" s="24" t="s">
        <v>150</v>
      </c>
      <c r="AU188" s="24" t="s">
        <v>83</v>
      </c>
      <c r="AY188" s="24" t="s">
        <v>148</v>
      </c>
      <c r="BE188" s="203">
        <f>IF(N188="základní",J188,0)</f>
        <v>0</v>
      </c>
      <c r="BF188" s="203">
        <f>IF(N188="snížená",J188,0)</f>
        <v>0</v>
      </c>
      <c r="BG188" s="203">
        <f>IF(N188="zákl. přenesená",J188,0)</f>
        <v>0</v>
      </c>
      <c r="BH188" s="203">
        <f>IF(N188="sníž. přenesená",J188,0)</f>
        <v>0</v>
      </c>
      <c r="BI188" s="203">
        <f>IF(N188="nulová",J188,0)</f>
        <v>0</v>
      </c>
      <c r="BJ188" s="24" t="s">
        <v>81</v>
      </c>
      <c r="BK188" s="203">
        <f>ROUND(I188*H188,2)</f>
        <v>0</v>
      </c>
      <c r="BL188" s="24" t="s">
        <v>155</v>
      </c>
      <c r="BM188" s="24" t="s">
        <v>861</v>
      </c>
    </row>
    <row r="189" spans="2:65" s="1" customFormat="1" ht="27">
      <c r="B189" s="41"/>
      <c r="C189" s="63"/>
      <c r="D189" s="204" t="s">
        <v>157</v>
      </c>
      <c r="E189" s="63"/>
      <c r="F189" s="205" t="s">
        <v>347</v>
      </c>
      <c r="G189" s="63"/>
      <c r="H189" s="63"/>
      <c r="I189" s="163"/>
      <c r="J189" s="63"/>
      <c r="K189" s="63"/>
      <c r="L189" s="61"/>
      <c r="M189" s="206"/>
      <c r="N189" s="42"/>
      <c r="O189" s="42"/>
      <c r="P189" s="42"/>
      <c r="Q189" s="42"/>
      <c r="R189" s="42"/>
      <c r="S189" s="42"/>
      <c r="T189" s="78"/>
      <c r="AT189" s="24" t="s">
        <v>157</v>
      </c>
      <c r="AU189" s="24" t="s">
        <v>83</v>
      </c>
    </row>
    <row r="190" spans="2:65" s="11" customFormat="1" ht="13.5">
      <c r="B190" s="207"/>
      <c r="C190" s="208"/>
      <c r="D190" s="204" t="s">
        <v>159</v>
      </c>
      <c r="E190" s="209" t="s">
        <v>23</v>
      </c>
      <c r="F190" s="210" t="s">
        <v>862</v>
      </c>
      <c r="G190" s="208"/>
      <c r="H190" s="211">
        <v>255.631</v>
      </c>
      <c r="I190" s="212"/>
      <c r="J190" s="208"/>
      <c r="K190" s="208"/>
      <c r="L190" s="213"/>
      <c r="M190" s="214"/>
      <c r="N190" s="215"/>
      <c r="O190" s="215"/>
      <c r="P190" s="215"/>
      <c r="Q190" s="215"/>
      <c r="R190" s="215"/>
      <c r="S190" s="215"/>
      <c r="T190" s="216"/>
      <c r="AT190" s="217" t="s">
        <v>159</v>
      </c>
      <c r="AU190" s="217" t="s">
        <v>83</v>
      </c>
      <c r="AV190" s="11" t="s">
        <v>83</v>
      </c>
      <c r="AW190" s="11" t="s">
        <v>36</v>
      </c>
      <c r="AX190" s="11" t="s">
        <v>73</v>
      </c>
      <c r="AY190" s="217" t="s">
        <v>148</v>
      </c>
    </row>
    <row r="191" spans="2:65" s="11" customFormat="1" ht="13.5">
      <c r="B191" s="207"/>
      <c r="C191" s="208"/>
      <c r="D191" s="204" t="s">
        <v>159</v>
      </c>
      <c r="E191" s="209" t="s">
        <v>23</v>
      </c>
      <c r="F191" s="210" t="s">
        <v>863</v>
      </c>
      <c r="G191" s="208"/>
      <c r="H191" s="211">
        <v>139.035</v>
      </c>
      <c r="I191" s="212"/>
      <c r="J191" s="208"/>
      <c r="K191" s="208"/>
      <c r="L191" s="213"/>
      <c r="M191" s="214"/>
      <c r="N191" s="215"/>
      <c r="O191" s="215"/>
      <c r="P191" s="215"/>
      <c r="Q191" s="215"/>
      <c r="R191" s="215"/>
      <c r="S191" s="215"/>
      <c r="T191" s="216"/>
      <c r="AT191" s="217" t="s">
        <v>159</v>
      </c>
      <c r="AU191" s="217" t="s">
        <v>83</v>
      </c>
      <c r="AV191" s="11" t="s">
        <v>83</v>
      </c>
      <c r="AW191" s="11" t="s">
        <v>36</v>
      </c>
      <c r="AX191" s="11" t="s">
        <v>73</v>
      </c>
      <c r="AY191" s="217" t="s">
        <v>148</v>
      </c>
    </row>
    <row r="192" spans="2:65" s="14" customFormat="1" ht="13.5">
      <c r="B192" s="255"/>
      <c r="C192" s="256"/>
      <c r="D192" s="204" t="s">
        <v>159</v>
      </c>
      <c r="E192" s="257" t="s">
        <v>23</v>
      </c>
      <c r="F192" s="258" t="s">
        <v>864</v>
      </c>
      <c r="G192" s="256"/>
      <c r="H192" s="259">
        <v>394.666</v>
      </c>
      <c r="I192" s="260"/>
      <c r="J192" s="256"/>
      <c r="K192" s="256"/>
      <c r="L192" s="261"/>
      <c r="M192" s="262"/>
      <c r="N192" s="263"/>
      <c r="O192" s="263"/>
      <c r="P192" s="263"/>
      <c r="Q192" s="263"/>
      <c r="R192" s="263"/>
      <c r="S192" s="263"/>
      <c r="T192" s="264"/>
      <c r="AT192" s="265" t="s">
        <v>159</v>
      </c>
      <c r="AU192" s="265" t="s">
        <v>83</v>
      </c>
      <c r="AV192" s="14" t="s">
        <v>168</v>
      </c>
      <c r="AW192" s="14" t="s">
        <v>36</v>
      </c>
      <c r="AX192" s="14" t="s">
        <v>73</v>
      </c>
      <c r="AY192" s="265" t="s">
        <v>148</v>
      </c>
    </row>
    <row r="193" spans="2:65" s="11" customFormat="1" ht="13.5">
      <c r="B193" s="207"/>
      <c r="C193" s="208"/>
      <c r="D193" s="204" t="s">
        <v>159</v>
      </c>
      <c r="E193" s="209" t="s">
        <v>23</v>
      </c>
      <c r="F193" s="210" t="s">
        <v>865</v>
      </c>
      <c r="G193" s="208"/>
      <c r="H193" s="211">
        <v>3.3279999999999998</v>
      </c>
      <c r="I193" s="212"/>
      <c r="J193" s="208"/>
      <c r="K193" s="208"/>
      <c r="L193" s="213"/>
      <c r="M193" s="214"/>
      <c r="N193" s="215"/>
      <c r="O193" s="215"/>
      <c r="P193" s="215"/>
      <c r="Q193" s="215"/>
      <c r="R193" s="215"/>
      <c r="S193" s="215"/>
      <c r="T193" s="216"/>
      <c r="AT193" s="217" t="s">
        <v>159</v>
      </c>
      <c r="AU193" s="217" t="s">
        <v>83</v>
      </c>
      <c r="AV193" s="11" t="s">
        <v>83</v>
      </c>
      <c r="AW193" s="11" t="s">
        <v>36</v>
      </c>
      <c r="AX193" s="11" t="s">
        <v>81</v>
      </c>
      <c r="AY193" s="217" t="s">
        <v>148</v>
      </c>
    </row>
    <row r="194" spans="2:65" s="1" customFormat="1" ht="25.5" customHeight="1">
      <c r="B194" s="41"/>
      <c r="C194" s="192" t="s">
        <v>340</v>
      </c>
      <c r="D194" s="192" t="s">
        <v>150</v>
      </c>
      <c r="E194" s="193" t="s">
        <v>363</v>
      </c>
      <c r="F194" s="194" t="s">
        <v>364</v>
      </c>
      <c r="G194" s="195" t="s">
        <v>365</v>
      </c>
      <c r="H194" s="196">
        <v>24</v>
      </c>
      <c r="I194" s="197"/>
      <c r="J194" s="198">
        <f>ROUND(I194*H194,2)</f>
        <v>0</v>
      </c>
      <c r="K194" s="194" t="s">
        <v>23</v>
      </c>
      <c r="L194" s="61"/>
      <c r="M194" s="199" t="s">
        <v>23</v>
      </c>
      <c r="N194" s="200" t="s">
        <v>44</v>
      </c>
      <c r="O194" s="42"/>
      <c r="P194" s="201">
        <f>O194*H194</f>
        <v>0</v>
      </c>
      <c r="Q194" s="201">
        <v>0</v>
      </c>
      <c r="R194" s="201">
        <f>Q194*H194</f>
        <v>0</v>
      </c>
      <c r="S194" s="201">
        <v>0</v>
      </c>
      <c r="T194" s="202">
        <f>S194*H194</f>
        <v>0</v>
      </c>
      <c r="AR194" s="24" t="s">
        <v>155</v>
      </c>
      <c r="AT194" s="24" t="s">
        <v>150</v>
      </c>
      <c r="AU194" s="24" t="s">
        <v>83</v>
      </c>
      <c r="AY194" s="24" t="s">
        <v>148</v>
      </c>
      <c r="BE194" s="203">
        <f>IF(N194="základní",J194,0)</f>
        <v>0</v>
      </c>
      <c r="BF194" s="203">
        <f>IF(N194="snížená",J194,0)</f>
        <v>0</v>
      </c>
      <c r="BG194" s="203">
        <f>IF(N194="zákl. přenesená",J194,0)</f>
        <v>0</v>
      </c>
      <c r="BH194" s="203">
        <f>IF(N194="sníž. přenesená",J194,0)</f>
        <v>0</v>
      </c>
      <c r="BI194" s="203">
        <f>IF(N194="nulová",J194,0)</f>
        <v>0</v>
      </c>
      <c r="BJ194" s="24" t="s">
        <v>81</v>
      </c>
      <c r="BK194" s="203">
        <f>ROUND(I194*H194,2)</f>
        <v>0</v>
      </c>
      <c r="BL194" s="24" t="s">
        <v>155</v>
      </c>
      <c r="BM194" s="24" t="s">
        <v>866</v>
      </c>
    </row>
    <row r="195" spans="2:65" s="1" customFormat="1" ht="67.5">
      <c r="B195" s="41"/>
      <c r="C195" s="63"/>
      <c r="D195" s="204" t="s">
        <v>157</v>
      </c>
      <c r="E195" s="63"/>
      <c r="F195" s="205" t="s">
        <v>367</v>
      </c>
      <c r="G195" s="63"/>
      <c r="H195" s="63"/>
      <c r="I195" s="163"/>
      <c r="J195" s="63"/>
      <c r="K195" s="63"/>
      <c r="L195" s="61"/>
      <c r="M195" s="206"/>
      <c r="N195" s="42"/>
      <c r="O195" s="42"/>
      <c r="P195" s="42"/>
      <c r="Q195" s="42"/>
      <c r="R195" s="42"/>
      <c r="S195" s="42"/>
      <c r="T195" s="78"/>
      <c r="AT195" s="24" t="s">
        <v>157</v>
      </c>
      <c r="AU195" s="24" t="s">
        <v>83</v>
      </c>
    </row>
    <row r="196" spans="2:65" s="1" customFormat="1" ht="16.5" customHeight="1">
      <c r="B196" s="41"/>
      <c r="C196" s="229" t="s">
        <v>258</v>
      </c>
      <c r="D196" s="229" t="s">
        <v>199</v>
      </c>
      <c r="E196" s="230" t="s">
        <v>369</v>
      </c>
      <c r="F196" s="231" t="s">
        <v>370</v>
      </c>
      <c r="G196" s="232" t="s">
        <v>365</v>
      </c>
      <c r="H196" s="233">
        <v>24</v>
      </c>
      <c r="I196" s="234"/>
      <c r="J196" s="235">
        <f>ROUND(I196*H196,2)</f>
        <v>0</v>
      </c>
      <c r="K196" s="231" t="s">
        <v>23</v>
      </c>
      <c r="L196" s="236"/>
      <c r="M196" s="237" t="s">
        <v>23</v>
      </c>
      <c r="N196" s="238" t="s">
        <v>44</v>
      </c>
      <c r="O196" s="42"/>
      <c r="P196" s="201">
        <f>O196*H196</f>
        <v>0</v>
      </c>
      <c r="Q196" s="201">
        <v>2E-3</v>
      </c>
      <c r="R196" s="201">
        <f>Q196*H196</f>
        <v>4.8000000000000001E-2</v>
      </c>
      <c r="S196" s="201">
        <v>0</v>
      </c>
      <c r="T196" s="202">
        <f>S196*H196</f>
        <v>0</v>
      </c>
      <c r="AR196" s="24" t="s">
        <v>198</v>
      </c>
      <c r="AT196" s="24" t="s">
        <v>199</v>
      </c>
      <c r="AU196" s="24" t="s">
        <v>83</v>
      </c>
      <c r="AY196" s="24" t="s">
        <v>148</v>
      </c>
      <c r="BE196" s="203">
        <f>IF(N196="základní",J196,0)</f>
        <v>0</v>
      </c>
      <c r="BF196" s="203">
        <f>IF(N196="snížená",J196,0)</f>
        <v>0</v>
      </c>
      <c r="BG196" s="203">
        <f>IF(N196="zákl. přenesená",J196,0)</f>
        <v>0</v>
      </c>
      <c r="BH196" s="203">
        <f>IF(N196="sníž. přenesená",J196,0)</f>
        <v>0</v>
      </c>
      <c r="BI196" s="203">
        <f>IF(N196="nulová",J196,0)</f>
        <v>0</v>
      </c>
      <c r="BJ196" s="24" t="s">
        <v>81</v>
      </c>
      <c r="BK196" s="203">
        <f>ROUND(I196*H196,2)</f>
        <v>0</v>
      </c>
      <c r="BL196" s="24" t="s">
        <v>155</v>
      </c>
      <c r="BM196" s="24" t="s">
        <v>867</v>
      </c>
    </row>
    <row r="197" spans="2:65" s="10" customFormat="1" ht="29.85" customHeight="1">
      <c r="B197" s="176"/>
      <c r="C197" s="177"/>
      <c r="D197" s="178" t="s">
        <v>72</v>
      </c>
      <c r="E197" s="190" t="s">
        <v>155</v>
      </c>
      <c r="F197" s="190" t="s">
        <v>868</v>
      </c>
      <c r="G197" s="177"/>
      <c r="H197" s="177"/>
      <c r="I197" s="180"/>
      <c r="J197" s="191">
        <f>BK197</f>
        <v>0</v>
      </c>
      <c r="K197" s="177"/>
      <c r="L197" s="182"/>
      <c r="M197" s="183"/>
      <c r="N197" s="184"/>
      <c r="O197" s="184"/>
      <c r="P197" s="185">
        <f>SUM(P198:P203)</f>
        <v>0</v>
      </c>
      <c r="Q197" s="184"/>
      <c r="R197" s="185">
        <f>SUM(R198:R203)</f>
        <v>2.3040000000000003</v>
      </c>
      <c r="S197" s="184"/>
      <c r="T197" s="186">
        <f>SUM(T198:T203)</f>
        <v>0</v>
      </c>
      <c r="AR197" s="187" t="s">
        <v>81</v>
      </c>
      <c r="AT197" s="188" t="s">
        <v>72</v>
      </c>
      <c r="AU197" s="188" t="s">
        <v>81</v>
      </c>
      <c r="AY197" s="187" t="s">
        <v>148</v>
      </c>
      <c r="BK197" s="189">
        <f>SUM(BK198:BK203)</f>
        <v>0</v>
      </c>
    </row>
    <row r="198" spans="2:65" s="1" customFormat="1" ht="25.5" customHeight="1">
      <c r="B198" s="41"/>
      <c r="C198" s="192" t="s">
        <v>350</v>
      </c>
      <c r="D198" s="192" t="s">
        <v>150</v>
      </c>
      <c r="E198" s="193" t="s">
        <v>869</v>
      </c>
      <c r="F198" s="194" t="s">
        <v>870</v>
      </c>
      <c r="G198" s="195" t="s">
        <v>365</v>
      </c>
      <c r="H198" s="196">
        <v>12</v>
      </c>
      <c r="I198" s="197"/>
      <c r="J198" s="198">
        <f>ROUND(I198*H198,2)</f>
        <v>0</v>
      </c>
      <c r="K198" s="194" t="s">
        <v>23</v>
      </c>
      <c r="L198" s="61"/>
      <c r="M198" s="199" t="s">
        <v>23</v>
      </c>
      <c r="N198" s="200" t="s">
        <v>44</v>
      </c>
      <c r="O198" s="42"/>
      <c r="P198" s="201">
        <f>O198*H198</f>
        <v>0</v>
      </c>
      <c r="Q198" s="201">
        <v>0.192</v>
      </c>
      <c r="R198" s="201">
        <f>Q198*H198</f>
        <v>2.3040000000000003</v>
      </c>
      <c r="S198" s="201">
        <v>0</v>
      </c>
      <c r="T198" s="202">
        <f>S198*H198</f>
        <v>0</v>
      </c>
      <c r="AR198" s="24" t="s">
        <v>155</v>
      </c>
      <c r="AT198" s="24" t="s">
        <v>150</v>
      </c>
      <c r="AU198" s="24" t="s">
        <v>83</v>
      </c>
      <c r="AY198" s="24" t="s">
        <v>148</v>
      </c>
      <c r="BE198" s="203">
        <f>IF(N198="základní",J198,0)</f>
        <v>0</v>
      </c>
      <c r="BF198" s="203">
        <f>IF(N198="snížená",J198,0)</f>
        <v>0</v>
      </c>
      <c r="BG198" s="203">
        <f>IF(N198="zákl. přenesená",J198,0)</f>
        <v>0</v>
      </c>
      <c r="BH198" s="203">
        <f>IF(N198="sníž. přenesená",J198,0)</f>
        <v>0</v>
      </c>
      <c r="BI198" s="203">
        <f>IF(N198="nulová",J198,0)</f>
        <v>0</v>
      </c>
      <c r="BJ198" s="24" t="s">
        <v>81</v>
      </c>
      <c r="BK198" s="203">
        <f>ROUND(I198*H198,2)</f>
        <v>0</v>
      </c>
      <c r="BL198" s="24" t="s">
        <v>155</v>
      </c>
      <c r="BM198" s="24" t="s">
        <v>871</v>
      </c>
    </row>
    <row r="199" spans="2:65" s="1" customFormat="1" ht="40.5">
      <c r="B199" s="41"/>
      <c r="C199" s="63"/>
      <c r="D199" s="204" t="s">
        <v>204</v>
      </c>
      <c r="E199" s="63"/>
      <c r="F199" s="205" t="s">
        <v>872</v>
      </c>
      <c r="G199" s="63"/>
      <c r="H199" s="63"/>
      <c r="I199" s="163"/>
      <c r="J199" s="63"/>
      <c r="K199" s="63"/>
      <c r="L199" s="61"/>
      <c r="M199" s="206"/>
      <c r="N199" s="42"/>
      <c r="O199" s="42"/>
      <c r="P199" s="42"/>
      <c r="Q199" s="42"/>
      <c r="R199" s="42"/>
      <c r="S199" s="42"/>
      <c r="T199" s="78"/>
      <c r="AT199" s="24" t="s">
        <v>204</v>
      </c>
      <c r="AU199" s="24" t="s">
        <v>83</v>
      </c>
    </row>
    <row r="200" spans="2:65" s="11" customFormat="1" ht="13.5">
      <c r="B200" s="207"/>
      <c r="C200" s="208"/>
      <c r="D200" s="204" t="s">
        <v>159</v>
      </c>
      <c r="E200" s="209" t="s">
        <v>23</v>
      </c>
      <c r="F200" s="210" t="s">
        <v>225</v>
      </c>
      <c r="G200" s="208"/>
      <c r="H200" s="211">
        <v>12</v>
      </c>
      <c r="I200" s="212"/>
      <c r="J200" s="208"/>
      <c r="K200" s="208"/>
      <c r="L200" s="213"/>
      <c r="M200" s="214"/>
      <c r="N200" s="215"/>
      <c r="O200" s="215"/>
      <c r="P200" s="215"/>
      <c r="Q200" s="215"/>
      <c r="R200" s="215"/>
      <c r="S200" s="215"/>
      <c r="T200" s="216"/>
      <c r="AT200" s="217" t="s">
        <v>159</v>
      </c>
      <c r="AU200" s="217" t="s">
        <v>83</v>
      </c>
      <c r="AV200" s="11" t="s">
        <v>83</v>
      </c>
      <c r="AW200" s="11" t="s">
        <v>36</v>
      </c>
      <c r="AX200" s="11" t="s">
        <v>81</v>
      </c>
      <c r="AY200" s="217" t="s">
        <v>148</v>
      </c>
    </row>
    <row r="201" spans="2:65" s="1" customFormat="1" ht="25.5" customHeight="1">
      <c r="B201" s="41"/>
      <c r="C201" s="192" t="s">
        <v>355</v>
      </c>
      <c r="D201" s="192" t="s">
        <v>150</v>
      </c>
      <c r="E201" s="193" t="s">
        <v>873</v>
      </c>
      <c r="F201" s="194" t="s">
        <v>874</v>
      </c>
      <c r="G201" s="195" t="s">
        <v>153</v>
      </c>
      <c r="H201" s="196">
        <v>64.8</v>
      </c>
      <c r="I201" s="197"/>
      <c r="J201" s="198">
        <f>ROUND(I201*H201,2)</f>
        <v>0</v>
      </c>
      <c r="K201" s="194" t="s">
        <v>154</v>
      </c>
      <c r="L201" s="61"/>
      <c r="M201" s="199" t="s">
        <v>23</v>
      </c>
      <c r="N201" s="200" t="s">
        <v>44</v>
      </c>
      <c r="O201" s="42"/>
      <c r="P201" s="201">
        <f>O201*H201</f>
        <v>0</v>
      </c>
      <c r="Q201" s="201">
        <v>0</v>
      </c>
      <c r="R201" s="201">
        <f>Q201*H201</f>
        <v>0</v>
      </c>
      <c r="S201" s="201">
        <v>0</v>
      </c>
      <c r="T201" s="202">
        <f>S201*H201</f>
        <v>0</v>
      </c>
      <c r="AR201" s="24" t="s">
        <v>155</v>
      </c>
      <c r="AT201" s="24" t="s">
        <v>150</v>
      </c>
      <c r="AU201" s="24" t="s">
        <v>83</v>
      </c>
      <c r="AY201" s="24" t="s">
        <v>148</v>
      </c>
      <c r="BE201" s="203">
        <f>IF(N201="základní",J201,0)</f>
        <v>0</v>
      </c>
      <c r="BF201" s="203">
        <f>IF(N201="snížená",J201,0)</f>
        <v>0</v>
      </c>
      <c r="BG201" s="203">
        <f>IF(N201="zákl. přenesená",J201,0)</f>
        <v>0</v>
      </c>
      <c r="BH201" s="203">
        <f>IF(N201="sníž. přenesená",J201,0)</f>
        <v>0</v>
      </c>
      <c r="BI201" s="203">
        <f>IF(N201="nulová",J201,0)</f>
        <v>0</v>
      </c>
      <c r="BJ201" s="24" t="s">
        <v>81</v>
      </c>
      <c r="BK201" s="203">
        <f>ROUND(I201*H201,2)</f>
        <v>0</v>
      </c>
      <c r="BL201" s="24" t="s">
        <v>155</v>
      </c>
      <c r="BM201" s="24" t="s">
        <v>875</v>
      </c>
    </row>
    <row r="202" spans="2:65" s="1" customFormat="1" ht="135">
      <c r="B202" s="41"/>
      <c r="C202" s="63"/>
      <c r="D202" s="204" t="s">
        <v>157</v>
      </c>
      <c r="E202" s="63"/>
      <c r="F202" s="205" t="s">
        <v>876</v>
      </c>
      <c r="G202" s="63"/>
      <c r="H202" s="63"/>
      <c r="I202" s="163"/>
      <c r="J202" s="63"/>
      <c r="K202" s="63"/>
      <c r="L202" s="61"/>
      <c r="M202" s="206"/>
      <c r="N202" s="42"/>
      <c r="O202" s="42"/>
      <c r="P202" s="42"/>
      <c r="Q202" s="42"/>
      <c r="R202" s="42"/>
      <c r="S202" s="42"/>
      <c r="T202" s="78"/>
      <c r="AT202" s="24" t="s">
        <v>157</v>
      </c>
      <c r="AU202" s="24" t="s">
        <v>83</v>
      </c>
    </row>
    <row r="203" spans="2:65" s="11" customFormat="1" ht="13.5">
      <c r="B203" s="207"/>
      <c r="C203" s="208"/>
      <c r="D203" s="204" t="s">
        <v>159</v>
      </c>
      <c r="E203" s="209" t="s">
        <v>23</v>
      </c>
      <c r="F203" s="210" t="s">
        <v>877</v>
      </c>
      <c r="G203" s="208"/>
      <c r="H203" s="211">
        <v>64.8</v>
      </c>
      <c r="I203" s="212"/>
      <c r="J203" s="208"/>
      <c r="K203" s="208"/>
      <c r="L203" s="213"/>
      <c r="M203" s="214"/>
      <c r="N203" s="215"/>
      <c r="O203" s="215"/>
      <c r="P203" s="215"/>
      <c r="Q203" s="215"/>
      <c r="R203" s="215"/>
      <c r="S203" s="215"/>
      <c r="T203" s="216"/>
      <c r="AT203" s="217" t="s">
        <v>159</v>
      </c>
      <c r="AU203" s="217" t="s">
        <v>83</v>
      </c>
      <c r="AV203" s="11" t="s">
        <v>83</v>
      </c>
      <c r="AW203" s="11" t="s">
        <v>36</v>
      </c>
      <c r="AX203" s="11" t="s">
        <v>81</v>
      </c>
      <c r="AY203" s="217" t="s">
        <v>148</v>
      </c>
    </row>
    <row r="204" spans="2:65" s="10" customFormat="1" ht="29.85" customHeight="1">
      <c r="B204" s="176"/>
      <c r="C204" s="177"/>
      <c r="D204" s="178" t="s">
        <v>72</v>
      </c>
      <c r="E204" s="190" t="s">
        <v>180</v>
      </c>
      <c r="F204" s="190" t="s">
        <v>372</v>
      </c>
      <c r="G204" s="177"/>
      <c r="H204" s="177"/>
      <c r="I204" s="180"/>
      <c r="J204" s="191">
        <f>BK204</f>
        <v>0</v>
      </c>
      <c r="K204" s="177"/>
      <c r="L204" s="182"/>
      <c r="M204" s="183"/>
      <c r="N204" s="184"/>
      <c r="O204" s="184"/>
      <c r="P204" s="185">
        <f>SUM(P205:P213)</f>
        <v>0</v>
      </c>
      <c r="Q204" s="184"/>
      <c r="R204" s="185">
        <f>SUM(R205:R213)</f>
        <v>0</v>
      </c>
      <c r="S204" s="184"/>
      <c r="T204" s="186">
        <f>SUM(T205:T213)</f>
        <v>0</v>
      </c>
      <c r="AR204" s="187" t="s">
        <v>81</v>
      </c>
      <c r="AT204" s="188" t="s">
        <v>72</v>
      </c>
      <c r="AU204" s="188" t="s">
        <v>81</v>
      </c>
      <c r="AY204" s="187" t="s">
        <v>148</v>
      </c>
      <c r="BK204" s="189">
        <f>SUM(BK205:BK213)</f>
        <v>0</v>
      </c>
    </row>
    <row r="205" spans="2:65" s="1" customFormat="1" ht="25.5" customHeight="1">
      <c r="B205" s="41"/>
      <c r="C205" s="192" t="s">
        <v>362</v>
      </c>
      <c r="D205" s="192" t="s">
        <v>150</v>
      </c>
      <c r="E205" s="193" t="s">
        <v>374</v>
      </c>
      <c r="F205" s="194" t="s">
        <v>375</v>
      </c>
      <c r="G205" s="195" t="s">
        <v>153</v>
      </c>
      <c r="H205" s="196">
        <v>143.19999999999999</v>
      </c>
      <c r="I205" s="197"/>
      <c r="J205" s="198">
        <f>ROUND(I205*H205,2)</f>
        <v>0</v>
      </c>
      <c r="K205" s="194" t="s">
        <v>154</v>
      </c>
      <c r="L205" s="61"/>
      <c r="M205" s="199" t="s">
        <v>23</v>
      </c>
      <c r="N205" s="200" t="s">
        <v>44</v>
      </c>
      <c r="O205" s="42"/>
      <c r="P205" s="201">
        <f>O205*H205</f>
        <v>0</v>
      </c>
      <c r="Q205" s="201">
        <v>0</v>
      </c>
      <c r="R205" s="201">
        <f>Q205*H205</f>
        <v>0</v>
      </c>
      <c r="S205" s="201">
        <v>0</v>
      </c>
      <c r="T205" s="202">
        <f>S205*H205</f>
        <v>0</v>
      </c>
      <c r="AR205" s="24" t="s">
        <v>155</v>
      </c>
      <c r="AT205" s="24" t="s">
        <v>150</v>
      </c>
      <c r="AU205" s="24" t="s">
        <v>83</v>
      </c>
      <c r="AY205" s="24" t="s">
        <v>148</v>
      </c>
      <c r="BE205" s="203">
        <f>IF(N205="základní",J205,0)</f>
        <v>0</v>
      </c>
      <c r="BF205" s="203">
        <f>IF(N205="snížená",J205,0)</f>
        <v>0</v>
      </c>
      <c r="BG205" s="203">
        <f>IF(N205="zákl. přenesená",J205,0)</f>
        <v>0</v>
      </c>
      <c r="BH205" s="203">
        <f>IF(N205="sníž. přenesená",J205,0)</f>
        <v>0</v>
      </c>
      <c r="BI205" s="203">
        <f>IF(N205="nulová",J205,0)</f>
        <v>0</v>
      </c>
      <c r="BJ205" s="24" t="s">
        <v>81</v>
      </c>
      <c r="BK205" s="203">
        <f>ROUND(I205*H205,2)</f>
        <v>0</v>
      </c>
      <c r="BL205" s="24" t="s">
        <v>155</v>
      </c>
      <c r="BM205" s="24" t="s">
        <v>878</v>
      </c>
    </row>
    <row r="206" spans="2:65" s="11" customFormat="1" ht="13.5">
      <c r="B206" s="207"/>
      <c r="C206" s="208"/>
      <c r="D206" s="204" t="s">
        <v>159</v>
      </c>
      <c r="E206" s="209" t="s">
        <v>23</v>
      </c>
      <c r="F206" s="210" t="s">
        <v>879</v>
      </c>
      <c r="G206" s="208"/>
      <c r="H206" s="211">
        <v>143.19999999999999</v>
      </c>
      <c r="I206" s="212"/>
      <c r="J206" s="208"/>
      <c r="K206" s="208"/>
      <c r="L206" s="213"/>
      <c r="M206" s="214"/>
      <c r="N206" s="215"/>
      <c r="O206" s="215"/>
      <c r="P206" s="215"/>
      <c r="Q206" s="215"/>
      <c r="R206" s="215"/>
      <c r="S206" s="215"/>
      <c r="T206" s="216"/>
      <c r="AT206" s="217" t="s">
        <v>159</v>
      </c>
      <c r="AU206" s="217" t="s">
        <v>83</v>
      </c>
      <c r="AV206" s="11" t="s">
        <v>83</v>
      </c>
      <c r="AW206" s="11" t="s">
        <v>36</v>
      </c>
      <c r="AX206" s="11" t="s">
        <v>81</v>
      </c>
      <c r="AY206" s="217" t="s">
        <v>148</v>
      </c>
    </row>
    <row r="207" spans="2:65" s="1" customFormat="1" ht="38.25" customHeight="1">
      <c r="B207" s="41"/>
      <c r="C207" s="192" t="s">
        <v>368</v>
      </c>
      <c r="D207" s="192" t="s">
        <v>150</v>
      </c>
      <c r="E207" s="193" t="s">
        <v>880</v>
      </c>
      <c r="F207" s="194" t="s">
        <v>881</v>
      </c>
      <c r="G207" s="195" t="s">
        <v>153</v>
      </c>
      <c r="H207" s="196">
        <v>94</v>
      </c>
      <c r="I207" s="197"/>
      <c r="J207" s="198">
        <f>ROUND(I207*H207,2)</f>
        <v>0</v>
      </c>
      <c r="K207" s="194" t="s">
        <v>154</v>
      </c>
      <c r="L207" s="61"/>
      <c r="M207" s="199" t="s">
        <v>23</v>
      </c>
      <c r="N207" s="200" t="s">
        <v>44</v>
      </c>
      <c r="O207" s="42"/>
      <c r="P207" s="201">
        <f>O207*H207</f>
        <v>0</v>
      </c>
      <c r="Q207" s="201">
        <v>0</v>
      </c>
      <c r="R207" s="201">
        <f>Q207*H207</f>
        <v>0</v>
      </c>
      <c r="S207" s="201">
        <v>0</v>
      </c>
      <c r="T207" s="202">
        <f>S207*H207</f>
        <v>0</v>
      </c>
      <c r="AR207" s="24" t="s">
        <v>155</v>
      </c>
      <c r="AT207" s="24" t="s">
        <v>150</v>
      </c>
      <c r="AU207" s="24" t="s">
        <v>83</v>
      </c>
      <c r="AY207" s="24" t="s">
        <v>148</v>
      </c>
      <c r="BE207" s="203">
        <f>IF(N207="základní",J207,0)</f>
        <v>0</v>
      </c>
      <c r="BF207" s="203">
        <f>IF(N207="snížená",J207,0)</f>
        <v>0</v>
      </c>
      <c r="BG207" s="203">
        <f>IF(N207="zákl. přenesená",J207,0)</f>
        <v>0</v>
      </c>
      <c r="BH207" s="203">
        <f>IF(N207="sníž. přenesená",J207,0)</f>
        <v>0</v>
      </c>
      <c r="BI207" s="203">
        <f>IF(N207="nulová",J207,0)</f>
        <v>0</v>
      </c>
      <c r="BJ207" s="24" t="s">
        <v>81</v>
      </c>
      <c r="BK207" s="203">
        <f>ROUND(I207*H207,2)</f>
        <v>0</v>
      </c>
      <c r="BL207" s="24" t="s">
        <v>155</v>
      </c>
      <c r="BM207" s="24" t="s">
        <v>882</v>
      </c>
    </row>
    <row r="208" spans="2:65" s="1" customFormat="1" ht="27">
      <c r="B208" s="41"/>
      <c r="C208" s="63"/>
      <c r="D208" s="204" t="s">
        <v>157</v>
      </c>
      <c r="E208" s="63"/>
      <c r="F208" s="205" t="s">
        <v>383</v>
      </c>
      <c r="G208" s="63"/>
      <c r="H208" s="63"/>
      <c r="I208" s="163"/>
      <c r="J208" s="63"/>
      <c r="K208" s="63"/>
      <c r="L208" s="61"/>
      <c r="M208" s="206"/>
      <c r="N208" s="42"/>
      <c r="O208" s="42"/>
      <c r="P208" s="42"/>
      <c r="Q208" s="42"/>
      <c r="R208" s="42"/>
      <c r="S208" s="42"/>
      <c r="T208" s="78"/>
      <c r="AT208" s="24" t="s">
        <v>157</v>
      </c>
      <c r="AU208" s="24" t="s">
        <v>83</v>
      </c>
    </row>
    <row r="209" spans="2:65" s="1" customFormat="1" ht="25.5" customHeight="1">
      <c r="B209" s="41"/>
      <c r="C209" s="192" t="s">
        <v>373</v>
      </c>
      <c r="D209" s="192" t="s">
        <v>150</v>
      </c>
      <c r="E209" s="193" t="s">
        <v>386</v>
      </c>
      <c r="F209" s="194" t="s">
        <v>387</v>
      </c>
      <c r="G209" s="195" t="s">
        <v>153</v>
      </c>
      <c r="H209" s="196">
        <v>94</v>
      </c>
      <c r="I209" s="197"/>
      <c r="J209" s="198">
        <f>ROUND(I209*H209,2)</f>
        <v>0</v>
      </c>
      <c r="K209" s="194" t="s">
        <v>154</v>
      </c>
      <c r="L209" s="61"/>
      <c r="M209" s="199" t="s">
        <v>23</v>
      </c>
      <c r="N209" s="200" t="s">
        <v>44</v>
      </c>
      <c r="O209" s="42"/>
      <c r="P209" s="201">
        <f>O209*H209</f>
        <v>0</v>
      </c>
      <c r="Q209" s="201">
        <v>0</v>
      </c>
      <c r="R209" s="201">
        <f>Q209*H209</f>
        <v>0</v>
      </c>
      <c r="S209" s="201">
        <v>0</v>
      </c>
      <c r="T209" s="202">
        <f>S209*H209</f>
        <v>0</v>
      </c>
      <c r="AR209" s="24" t="s">
        <v>155</v>
      </c>
      <c r="AT209" s="24" t="s">
        <v>150</v>
      </c>
      <c r="AU209" s="24" t="s">
        <v>83</v>
      </c>
      <c r="AY209" s="24" t="s">
        <v>148</v>
      </c>
      <c r="BE209" s="203">
        <f>IF(N209="základní",J209,0)</f>
        <v>0</v>
      </c>
      <c r="BF209" s="203">
        <f>IF(N209="snížená",J209,0)</f>
        <v>0</v>
      </c>
      <c r="BG209" s="203">
        <f>IF(N209="zákl. přenesená",J209,0)</f>
        <v>0</v>
      </c>
      <c r="BH209" s="203">
        <f>IF(N209="sníž. přenesená",J209,0)</f>
        <v>0</v>
      </c>
      <c r="BI209" s="203">
        <f>IF(N209="nulová",J209,0)</f>
        <v>0</v>
      </c>
      <c r="BJ209" s="24" t="s">
        <v>81</v>
      </c>
      <c r="BK209" s="203">
        <f>ROUND(I209*H209,2)</f>
        <v>0</v>
      </c>
      <c r="BL209" s="24" t="s">
        <v>155</v>
      </c>
      <c r="BM209" s="24" t="s">
        <v>883</v>
      </c>
    </row>
    <row r="210" spans="2:65" s="11" customFormat="1" ht="13.5">
      <c r="B210" s="207"/>
      <c r="C210" s="208"/>
      <c r="D210" s="204" t="s">
        <v>159</v>
      </c>
      <c r="E210" s="209" t="s">
        <v>23</v>
      </c>
      <c r="F210" s="210" t="s">
        <v>884</v>
      </c>
      <c r="G210" s="208"/>
      <c r="H210" s="211">
        <v>94</v>
      </c>
      <c r="I210" s="212"/>
      <c r="J210" s="208"/>
      <c r="K210" s="208"/>
      <c r="L210" s="213"/>
      <c r="M210" s="214"/>
      <c r="N210" s="215"/>
      <c r="O210" s="215"/>
      <c r="P210" s="215"/>
      <c r="Q210" s="215"/>
      <c r="R210" s="215"/>
      <c r="S210" s="215"/>
      <c r="T210" s="216"/>
      <c r="AT210" s="217" t="s">
        <v>159</v>
      </c>
      <c r="AU210" s="217" t="s">
        <v>83</v>
      </c>
      <c r="AV210" s="11" t="s">
        <v>83</v>
      </c>
      <c r="AW210" s="11" t="s">
        <v>36</v>
      </c>
      <c r="AX210" s="11" t="s">
        <v>81</v>
      </c>
      <c r="AY210" s="217" t="s">
        <v>148</v>
      </c>
    </row>
    <row r="211" spans="2:65" s="1" customFormat="1" ht="25.5" customHeight="1">
      <c r="B211" s="41"/>
      <c r="C211" s="192" t="s">
        <v>379</v>
      </c>
      <c r="D211" s="192" t="s">
        <v>150</v>
      </c>
      <c r="E211" s="193" t="s">
        <v>391</v>
      </c>
      <c r="F211" s="194" t="s">
        <v>392</v>
      </c>
      <c r="G211" s="195" t="s">
        <v>153</v>
      </c>
      <c r="H211" s="196">
        <v>188</v>
      </c>
      <c r="I211" s="197"/>
      <c r="J211" s="198">
        <f>ROUND(I211*H211,2)</f>
        <v>0</v>
      </c>
      <c r="K211" s="194" t="s">
        <v>154</v>
      </c>
      <c r="L211" s="61"/>
      <c r="M211" s="199" t="s">
        <v>23</v>
      </c>
      <c r="N211" s="200" t="s">
        <v>44</v>
      </c>
      <c r="O211" s="42"/>
      <c r="P211" s="201">
        <f>O211*H211</f>
        <v>0</v>
      </c>
      <c r="Q211" s="201">
        <v>0</v>
      </c>
      <c r="R211" s="201">
        <f>Q211*H211</f>
        <v>0</v>
      </c>
      <c r="S211" s="201">
        <v>0</v>
      </c>
      <c r="T211" s="202">
        <f>S211*H211</f>
        <v>0</v>
      </c>
      <c r="AR211" s="24" t="s">
        <v>155</v>
      </c>
      <c r="AT211" s="24" t="s">
        <v>150</v>
      </c>
      <c r="AU211" s="24" t="s">
        <v>83</v>
      </c>
      <c r="AY211" s="24" t="s">
        <v>148</v>
      </c>
      <c r="BE211" s="203">
        <f>IF(N211="základní",J211,0)</f>
        <v>0</v>
      </c>
      <c r="BF211" s="203">
        <f>IF(N211="snížená",J211,0)</f>
        <v>0</v>
      </c>
      <c r="BG211" s="203">
        <f>IF(N211="zákl. přenesená",J211,0)</f>
        <v>0</v>
      </c>
      <c r="BH211" s="203">
        <f>IF(N211="sníž. přenesená",J211,0)</f>
        <v>0</v>
      </c>
      <c r="BI211" s="203">
        <f>IF(N211="nulová",J211,0)</f>
        <v>0</v>
      </c>
      <c r="BJ211" s="24" t="s">
        <v>81</v>
      </c>
      <c r="BK211" s="203">
        <f>ROUND(I211*H211,2)</f>
        <v>0</v>
      </c>
      <c r="BL211" s="24" t="s">
        <v>155</v>
      </c>
      <c r="BM211" s="24" t="s">
        <v>885</v>
      </c>
    </row>
    <row r="212" spans="2:65" s="1" customFormat="1" ht="38.25" customHeight="1">
      <c r="B212" s="41"/>
      <c r="C212" s="192" t="s">
        <v>385</v>
      </c>
      <c r="D212" s="192" t="s">
        <v>150</v>
      </c>
      <c r="E212" s="193" t="s">
        <v>886</v>
      </c>
      <c r="F212" s="194" t="s">
        <v>887</v>
      </c>
      <c r="G212" s="195" t="s">
        <v>153</v>
      </c>
      <c r="H212" s="196">
        <v>188</v>
      </c>
      <c r="I212" s="197"/>
      <c r="J212" s="198">
        <f>ROUND(I212*H212,2)</f>
        <v>0</v>
      </c>
      <c r="K212" s="194" t="s">
        <v>154</v>
      </c>
      <c r="L212" s="61"/>
      <c r="M212" s="199" t="s">
        <v>23</v>
      </c>
      <c r="N212" s="200" t="s">
        <v>44</v>
      </c>
      <c r="O212" s="42"/>
      <c r="P212" s="201">
        <f>O212*H212</f>
        <v>0</v>
      </c>
      <c r="Q212" s="201">
        <v>0</v>
      </c>
      <c r="R212" s="201">
        <f>Q212*H212</f>
        <v>0</v>
      </c>
      <c r="S212" s="201">
        <v>0</v>
      </c>
      <c r="T212" s="202">
        <f>S212*H212</f>
        <v>0</v>
      </c>
      <c r="AR212" s="24" t="s">
        <v>155</v>
      </c>
      <c r="AT212" s="24" t="s">
        <v>150</v>
      </c>
      <c r="AU212" s="24" t="s">
        <v>83</v>
      </c>
      <c r="AY212" s="24" t="s">
        <v>148</v>
      </c>
      <c r="BE212" s="203">
        <f>IF(N212="základní",J212,0)</f>
        <v>0</v>
      </c>
      <c r="BF212" s="203">
        <f>IF(N212="snížená",J212,0)</f>
        <v>0</v>
      </c>
      <c r="BG212" s="203">
        <f>IF(N212="zákl. přenesená",J212,0)</f>
        <v>0</v>
      </c>
      <c r="BH212" s="203">
        <f>IF(N212="sníž. přenesená",J212,0)</f>
        <v>0</v>
      </c>
      <c r="BI212" s="203">
        <f>IF(N212="nulová",J212,0)</f>
        <v>0</v>
      </c>
      <c r="BJ212" s="24" t="s">
        <v>81</v>
      </c>
      <c r="BK212" s="203">
        <f>ROUND(I212*H212,2)</f>
        <v>0</v>
      </c>
      <c r="BL212" s="24" t="s">
        <v>155</v>
      </c>
      <c r="BM212" s="24" t="s">
        <v>888</v>
      </c>
    </row>
    <row r="213" spans="2:65" s="1" customFormat="1" ht="27">
      <c r="B213" s="41"/>
      <c r="C213" s="63"/>
      <c r="D213" s="204" t="s">
        <v>157</v>
      </c>
      <c r="E213" s="63"/>
      <c r="F213" s="205" t="s">
        <v>398</v>
      </c>
      <c r="G213" s="63"/>
      <c r="H213" s="63"/>
      <c r="I213" s="163"/>
      <c r="J213" s="63"/>
      <c r="K213" s="63"/>
      <c r="L213" s="61"/>
      <c r="M213" s="206"/>
      <c r="N213" s="42"/>
      <c r="O213" s="42"/>
      <c r="P213" s="42"/>
      <c r="Q213" s="42"/>
      <c r="R213" s="42"/>
      <c r="S213" s="42"/>
      <c r="T213" s="78"/>
      <c r="AT213" s="24" t="s">
        <v>157</v>
      </c>
      <c r="AU213" s="24" t="s">
        <v>83</v>
      </c>
    </row>
    <row r="214" spans="2:65" s="10" customFormat="1" ht="29.85" customHeight="1">
      <c r="B214" s="176"/>
      <c r="C214" s="177"/>
      <c r="D214" s="178" t="s">
        <v>72</v>
      </c>
      <c r="E214" s="190" t="s">
        <v>185</v>
      </c>
      <c r="F214" s="190" t="s">
        <v>660</v>
      </c>
      <c r="G214" s="177"/>
      <c r="H214" s="177"/>
      <c r="I214" s="180"/>
      <c r="J214" s="191">
        <f>BK214</f>
        <v>0</v>
      </c>
      <c r="K214" s="177"/>
      <c r="L214" s="182"/>
      <c r="M214" s="183"/>
      <c r="N214" s="184"/>
      <c r="O214" s="184"/>
      <c r="P214" s="185">
        <f>SUM(P215:P219)</f>
        <v>0</v>
      </c>
      <c r="Q214" s="184"/>
      <c r="R214" s="185">
        <f>SUM(R215:R219)</f>
        <v>1.4859900000000001</v>
      </c>
      <c r="S214" s="184"/>
      <c r="T214" s="186">
        <f>SUM(T215:T219)</f>
        <v>0</v>
      </c>
      <c r="AR214" s="187" t="s">
        <v>81</v>
      </c>
      <c r="AT214" s="188" t="s">
        <v>72</v>
      </c>
      <c r="AU214" s="188" t="s">
        <v>81</v>
      </c>
      <c r="AY214" s="187" t="s">
        <v>148</v>
      </c>
      <c r="BK214" s="189">
        <f>SUM(BK215:BK219)</f>
        <v>0</v>
      </c>
    </row>
    <row r="215" spans="2:65" s="1" customFormat="1" ht="25.5" customHeight="1">
      <c r="B215" s="41"/>
      <c r="C215" s="192" t="s">
        <v>390</v>
      </c>
      <c r="D215" s="192" t="s">
        <v>150</v>
      </c>
      <c r="E215" s="193" t="s">
        <v>661</v>
      </c>
      <c r="F215" s="194" t="s">
        <v>662</v>
      </c>
      <c r="G215" s="195" t="s">
        <v>153</v>
      </c>
      <c r="H215" s="196">
        <v>86.9</v>
      </c>
      <c r="I215" s="197"/>
      <c r="J215" s="198">
        <f>ROUND(I215*H215,2)</f>
        <v>0</v>
      </c>
      <c r="K215" s="194" t="s">
        <v>154</v>
      </c>
      <c r="L215" s="61"/>
      <c r="M215" s="199" t="s">
        <v>23</v>
      </c>
      <c r="N215" s="200" t="s">
        <v>44</v>
      </c>
      <c r="O215" s="42"/>
      <c r="P215" s="201">
        <f>O215*H215</f>
        <v>0</v>
      </c>
      <c r="Q215" s="201">
        <v>1.7100000000000001E-2</v>
      </c>
      <c r="R215" s="201">
        <f>Q215*H215</f>
        <v>1.4859900000000001</v>
      </c>
      <c r="S215" s="201">
        <v>0</v>
      </c>
      <c r="T215" s="202">
        <f>S215*H215</f>
        <v>0</v>
      </c>
      <c r="AR215" s="24" t="s">
        <v>155</v>
      </c>
      <c r="AT215" s="24" t="s">
        <v>150</v>
      </c>
      <c r="AU215" s="24" t="s">
        <v>83</v>
      </c>
      <c r="AY215" s="24" t="s">
        <v>148</v>
      </c>
      <c r="BE215" s="203">
        <f>IF(N215="základní",J215,0)</f>
        <v>0</v>
      </c>
      <c r="BF215" s="203">
        <f>IF(N215="snížená",J215,0)</f>
        <v>0</v>
      </c>
      <c r="BG215" s="203">
        <f>IF(N215="zákl. přenesená",J215,0)</f>
        <v>0</v>
      </c>
      <c r="BH215" s="203">
        <f>IF(N215="sníž. přenesená",J215,0)</f>
        <v>0</v>
      </c>
      <c r="BI215" s="203">
        <f>IF(N215="nulová",J215,0)</f>
        <v>0</v>
      </c>
      <c r="BJ215" s="24" t="s">
        <v>81</v>
      </c>
      <c r="BK215" s="203">
        <f>ROUND(I215*H215,2)</f>
        <v>0</v>
      </c>
      <c r="BL215" s="24" t="s">
        <v>155</v>
      </c>
      <c r="BM215" s="24" t="s">
        <v>889</v>
      </c>
    </row>
    <row r="216" spans="2:65" s="1" customFormat="1" ht="54">
      <c r="B216" s="41"/>
      <c r="C216" s="63"/>
      <c r="D216" s="204" t="s">
        <v>157</v>
      </c>
      <c r="E216" s="63"/>
      <c r="F216" s="205" t="s">
        <v>664</v>
      </c>
      <c r="G216" s="63"/>
      <c r="H216" s="63"/>
      <c r="I216" s="163"/>
      <c r="J216" s="63"/>
      <c r="K216" s="63"/>
      <c r="L216" s="61"/>
      <c r="M216" s="206"/>
      <c r="N216" s="42"/>
      <c r="O216" s="42"/>
      <c r="P216" s="42"/>
      <c r="Q216" s="42"/>
      <c r="R216" s="42"/>
      <c r="S216" s="42"/>
      <c r="T216" s="78"/>
      <c r="AT216" s="24" t="s">
        <v>157</v>
      </c>
      <c r="AU216" s="24" t="s">
        <v>83</v>
      </c>
    </row>
    <row r="217" spans="2:65" s="11" customFormat="1" ht="13.5">
      <c r="B217" s="207"/>
      <c r="C217" s="208"/>
      <c r="D217" s="204" t="s">
        <v>159</v>
      </c>
      <c r="E217" s="209" t="s">
        <v>23</v>
      </c>
      <c r="F217" s="210" t="s">
        <v>890</v>
      </c>
      <c r="G217" s="208"/>
      <c r="H217" s="211">
        <v>78.5</v>
      </c>
      <c r="I217" s="212"/>
      <c r="J217" s="208"/>
      <c r="K217" s="208"/>
      <c r="L217" s="213"/>
      <c r="M217" s="214"/>
      <c r="N217" s="215"/>
      <c r="O217" s="215"/>
      <c r="P217" s="215"/>
      <c r="Q217" s="215"/>
      <c r="R217" s="215"/>
      <c r="S217" s="215"/>
      <c r="T217" s="216"/>
      <c r="AT217" s="217" t="s">
        <v>159</v>
      </c>
      <c r="AU217" s="217" t="s">
        <v>83</v>
      </c>
      <c r="AV217" s="11" t="s">
        <v>83</v>
      </c>
      <c r="AW217" s="11" t="s">
        <v>36</v>
      </c>
      <c r="AX217" s="11" t="s">
        <v>73</v>
      </c>
      <c r="AY217" s="217" t="s">
        <v>148</v>
      </c>
    </row>
    <row r="218" spans="2:65" s="11" customFormat="1" ht="13.5">
      <c r="B218" s="207"/>
      <c r="C218" s="208"/>
      <c r="D218" s="204" t="s">
        <v>159</v>
      </c>
      <c r="E218" s="209" t="s">
        <v>23</v>
      </c>
      <c r="F218" s="210" t="s">
        <v>891</v>
      </c>
      <c r="G218" s="208"/>
      <c r="H218" s="211">
        <v>8.4</v>
      </c>
      <c r="I218" s="212"/>
      <c r="J218" s="208"/>
      <c r="K218" s="208"/>
      <c r="L218" s="213"/>
      <c r="M218" s="214"/>
      <c r="N218" s="215"/>
      <c r="O218" s="215"/>
      <c r="P218" s="215"/>
      <c r="Q218" s="215"/>
      <c r="R218" s="215"/>
      <c r="S218" s="215"/>
      <c r="T218" s="216"/>
      <c r="AT218" s="217" t="s">
        <v>159</v>
      </c>
      <c r="AU218" s="217" t="s">
        <v>83</v>
      </c>
      <c r="AV218" s="11" t="s">
        <v>83</v>
      </c>
      <c r="AW218" s="11" t="s">
        <v>36</v>
      </c>
      <c r="AX218" s="11" t="s">
        <v>73</v>
      </c>
      <c r="AY218" s="217" t="s">
        <v>148</v>
      </c>
    </row>
    <row r="219" spans="2:65" s="12" customFormat="1" ht="13.5">
      <c r="B219" s="218"/>
      <c r="C219" s="219"/>
      <c r="D219" s="204" t="s">
        <v>159</v>
      </c>
      <c r="E219" s="220" t="s">
        <v>23</v>
      </c>
      <c r="F219" s="221" t="s">
        <v>162</v>
      </c>
      <c r="G219" s="219"/>
      <c r="H219" s="222">
        <v>86.9</v>
      </c>
      <c r="I219" s="223"/>
      <c r="J219" s="219"/>
      <c r="K219" s="219"/>
      <c r="L219" s="224"/>
      <c r="M219" s="225"/>
      <c r="N219" s="226"/>
      <c r="O219" s="226"/>
      <c r="P219" s="226"/>
      <c r="Q219" s="226"/>
      <c r="R219" s="226"/>
      <c r="S219" s="226"/>
      <c r="T219" s="227"/>
      <c r="AT219" s="228" t="s">
        <v>159</v>
      </c>
      <c r="AU219" s="228" t="s">
        <v>83</v>
      </c>
      <c r="AV219" s="12" t="s">
        <v>155</v>
      </c>
      <c r="AW219" s="12" t="s">
        <v>36</v>
      </c>
      <c r="AX219" s="12" t="s">
        <v>81</v>
      </c>
      <c r="AY219" s="228" t="s">
        <v>148</v>
      </c>
    </row>
    <row r="220" spans="2:65" s="10" customFormat="1" ht="29.85" customHeight="1">
      <c r="B220" s="176"/>
      <c r="C220" s="177"/>
      <c r="D220" s="178" t="s">
        <v>72</v>
      </c>
      <c r="E220" s="190" t="s">
        <v>207</v>
      </c>
      <c r="F220" s="190" t="s">
        <v>400</v>
      </c>
      <c r="G220" s="177"/>
      <c r="H220" s="177"/>
      <c r="I220" s="180"/>
      <c r="J220" s="191">
        <f>BK220</f>
        <v>0</v>
      </c>
      <c r="K220" s="177"/>
      <c r="L220" s="182"/>
      <c r="M220" s="183"/>
      <c r="N220" s="184"/>
      <c r="O220" s="184"/>
      <c r="P220" s="185">
        <f>SUM(P221:P274)</f>
        <v>0</v>
      </c>
      <c r="Q220" s="184"/>
      <c r="R220" s="185">
        <f>SUM(R221:R274)</f>
        <v>4.6157329599999999</v>
      </c>
      <c r="S220" s="184"/>
      <c r="T220" s="186">
        <f>SUM(T221:T274)</f>
        <v>273.10152499999998</v>
      </c>
      <c r="AR220" s="187" t="s">
        <v>81</v>
      </c>
      <c r="AT220" s="188" t="s">
        <v>72</v>
      </c>
      <c r="AU220" s="188" t="s">
        <v>81</v>
      </c>
      <c r="AY220" s="187" t="s">
        <v>148</v>
      </c>
      <c r="BK220" s="189">
        <f>SUM(BK221:BK274)</f>
        <v>0</v>
      </c>
    </row>
    <row r="221" spans="2:65" s="1" customFormat="1" ht="38.25" customHeight="1">
      <c r="B221" s="41"/>
      <c r="C221" s="192" t="s">
        <v>394</v>
      </c>
      <c r="D221" s="192" t="s">
        <v>150</v>
      </c>
      <c r="E221" s="193" t="s">
        <v>402</v>
      </c>
      <c r="F221" s="194" t="s">
        <v>403</v>
      </c>
      <c r="G221" s="195" t="s">
        <v>153</v>
      </c>
      <c r="H221" s="196">
        <v>0.96</v>
      </c>
      <c r="I221" s="197"/>
      <c r="J221" s="198">
        <f>ROUND(I221*H221,2)</f>
        <v>0</v>
      </c>
      <c r="K221" s="194" t="s">
        <v>23</v>
      </c>
      <c r="L221" s="61"/>
      <c r="M221" s="199" t="s">
        <v>23</v>
      </c>
      <c r="N221" s="200" t="s">
        <v>44</v>
      </c>
      <c r="O221" s="42"/>
      <c r="P221" s="201">
        <f>O221*H221</f>
        <v>0</v>
      </c>
      <c r="Q221" s="201">
        <v>5.3240000000000003E-2</v>
      </c>
      <c r="R221" s="201">
        <f>Q221*H221</f>
        <v>5.11104E-2</v>
      </c>
      <c r="S221" s="201">
        <v>0</v>
      </c>
      <c r="T221" s="202">
        <f>S221*H221</f>
        <v>0</v>
      </c>
      <c r="AR221" s="24" t="s">
        <v>155</v>
      </c>
      <c r="AT221" s="24" t="s">
        <v>150</v>
      </c>
      <c r="AU221" s="24" t="s">
        <v>83</v>
      </c>
      <c r="AY221" s="24" t="s">
        <v>148</v>
      </c>
      <c r="BE221" s="203">
        <f>IF(N221="základní",J221,0)</f>
        <v>0</v>
      </c>
      <c r="BF221" s="203">
        <f>IF(N221="snížená",J221,0)</f>
        <v>0</v>
      </c>
      <c r="BG221" s="203">
        <f>IF(N221="zákl. přenesená",J221,0)</f>
        <v>0</v>
      </c>
      <c r="BH221" s="203">
        <f>IF(N221="sníž. přenesená",J221,0)</f>
        <v>0</v>
      </c>
      <c r="BI221" s="203">
        <f>IF(N221="nulová",J221,0)</f>
        <v>0</v>
      </c>
      <c r="BJ221" s="24" t="s">
        <v>81</v>
      </c>
      <c r="BK221" s="203">
        <f>ROUND(I221*H221,2)</f>
        <v>0</v>
      </c>
      <c r="BL221" s="24" t="s">
        <v>155</v>
      </c>
      <c r="BM221" s="24" t="s">
        <v>892</v>
      </c>
    </row>
    <row r="222" spans="2:65" s="11" customFormat="1" ht="13.5">
      <c r="B222" s="207"/>
      <c r="C222" s="208"/>
      <c r="D222" s="204" t="s">
        <v>159</v>
      </c>
      <c r="E222" s="209" t="s">
        <v>23</v>
      </c>
      <c r="F222" s="210" t="s">
        <v>893</v>
      </c>
      <c r="G222" s="208"/>
      <c r="H222" s="211">
        <v>0.96</v>
      </c>
      <c r="I222" s="212"/>
      <c r="J222" s="208"/>
      <c r="K222" s="208"/>
      <c r="L222" s="213"/>
      <c r="M222" s="214"/>
      <c r="N222" s="215"/>
      <c r="O222" s="215"/>
      <c r="P222" s="215"/>
      <c r="Q222" s="215"/>
      <c r="R222" s="215"/>
      <c r="S222" s="215"/>
      <c r="T222" s="216"/>
      <c r="AT222" s="217" t="s">
        <v>159</v>
      </c>
      <c r="AU222" s="217" t="s">
        <v>83</v>
      </c>
      <c r="AV222" s="11" t="s">
        <v>83</v>
      </c>
      <c r="AW222" s="11" t="s">
        <v>36</v>
      </c>
      <c r="AX222" s="11" t="s">
        <v>81</v>
      </c>
      <c r="AY222" s="217" t="s">
        <v>148</v>
      </c>
    </row>
    <row r="223" spans="2:65" s="1" customFormat="1" ht="25.5" customHeight="1">
      <c r="B223" s="41"/>
      <c r="C223" s="192" t="s">
        <v>401</v>
      </c>
      <c r="D223" s="192" t="s">
        <v>150</v>
      </c>
      <c r="E223" s="193" t="s">
        <v>407</v>
      </c>
      <c r="F223" s="194" t="s">
        <v>408</v>
      </c>
      <c r="G223" s="195" t="s">
        <v>244</v>
      </c>
      <c r="H223" s="196">
        <v>80</v>
      </c>
      <c r="I223" s="197"/>
      <c r="J223" s="198">
        <f>ROUND(I223*H223,2)</f>
        <v>0</v>
      </c>
      <c r="K223" s="194" t="s">
        <v>23</v>
      </c>
      <c r="L223" s="61"/>
      <c r="M223" s="199" t="s">
        <v>23</v>
      </c>
      <c r="N223" s="200" t="s">
        <v>44</v>
      </c>
      <c r="O223" s="42"/>
      <c r="P223" s="201">
        <f>O223*H223</f>
        <v>0</v>
      </c>
      <c r="Q223" s="201">
        <v>0</v>
      </c>
      <c r="R223" s="201">
        <f>Q223*H223</f>
        <v>0</v>
      </c>
      <c r="S223" s="201">
        <v>0</v>
      </c>
      <c r="T223" s="202">
        <f>S223*H223</f>
        <v>0</v>
      </c>
      <c r="AR223" s="24" t="s">
        <v>155</v>
      </c>
      <c r="AT223" s="24" t="s">
        <v>150</v>
      </c>
      <c r="AU223" s="24" t="s">
        <v>83</v>
      </c>
      <c r="AY223" s="24" t="s">
        <v>148</v>
      </c>
      <c r="BE223" s="203">
        <f>IF(N223="základní",J223,0)</f>
        <v>0</v>
      </c>
      <c r="BF223" s="203">
        <f>IF(N223="snížená",J223,0)</f>
        <v>0</v>
      </c>
      <c r="BG223" s="203">
        <f>IF(N223="zákl. přenesená",J223,0)</f>
        <v>0</v>
      </c>
      <c r="BH223" s="203">
        <f>IF(N223="sníž. přenesená",J223,0)</f>
        <v>0</v>
      </c>
      <c r="BI223" s="203">
        <f>IF(N223="nulová",J223,0)</f>
        <v>0</v>
      </c>
      <c r="BJ223" s="24" t="s">
        <v>81</v>
      </c>
      <c r="BK223" s="203">
        <f>ROUND(I223*H223,2)</f>
        <v>0</v>
      </c>
      <c r="BL223" s="24" t="s">
        <v>155</v>
      </c>
      <c r="BM223" s="24" t="s">
        <v>894</v>
      </c>
    </row>
    <row r="224" spans="2:65" s="1" customFormat="1" ht="108">
      <c r="B224" s="41"/>
      <c r="C224" s="63"/>
      <c r="D224" s="204" t="s">
        <v>157</v>
      </c>
      <c r="E224" s="63"/>
      <c r="F224" s="205" t="s">
        <v>410</v>
      </c>
      <c r="G224" s="63"/>
      <c r="H224" s="63"/>
      <c r="I224" s="163"/>
      <c r="J224" s="63"/>
      <c r="K224" s="63"/>
      <c r="L224" s="61"/>
      <c r="M224" s="206"/>
      <c r="N224" s="42"/>
      <c r="O224" s="42"/>
      <c r="P224" s="42"/>
      <c r="Q224" s="42"/>
      <c r="R224" s="42"/>
      <c r="S224" s="42"/>
      <c r="T224" s="78"/>
      <c r="AT224" s="24" t="s">
        <v>157</v>
      </c>
      <c r="AU224" s="24" t="s">
        <v>83</v>
      </c>
    </row>
    <row r="225" spans="2:65" s="1" customFormat="1" ht="16.5" customHeight="1">
      <c r="B225" s="41"/>
      <c r="C225" s="229" t="s">
        <v>406</v>
      </c>
      <c r="D225" s="229" t="s">
        <v>199</v>
      </c>
      <c r="E225" s="230" t="s">
        <v>412</v>
      </c>
      <c r="F225" s="231" t="s">
        <v>413</v>
      </c>
      <c r="G225" s="232" t="s">
        <v>202</v>
      </c>
      <c r="H225" s="233">
        <v>0.08</v>
      </c>
      <c r="I225" s="234"/>
      <c r="J225" s="235">
        <f>ROUND(I225*H225,2)</f>
        <v>0</v>
      </c>
      <c r="K225" s="231" t="s">
        <v>154</v>
      </c>
      <c r="L225" s="236"/>
      <c r="M225" s="237" t="s">
        <v>23</v>
      </c>
      <c r="N225" s="238" t="s">
        <v>44</v>
      </c>
      <c r="O225" s="42"/>
      <c r="P225" s="201">
        <f>O225*H225</f>
        <v>0</v>
      </c>
      <c r="Q225" s="201">
        <v>1</v>
      </c>
      <c r="R225" s="201">
        <f>Q225*H225</f>
        <v>0.08</v>
      </c>
      <c r="S225" s="201">
        <v>0</v>
      </c>
      <c r="T225" s="202">
        <f>S225*H225</f>
        <v>0</v>
      </c>
      <c r="AR225" s="24" t="s">
        <v>198</v>
      </c>
      <c r="AT225" s="24" t="s">
        <v>199</v>
      </c>
      <c r="AU225" s="24" t="s">
        <v>83</v>
      </c>
      <c r="AY225" s="24" t="s">
        <v>148</v>
      </c>
      <c r="BE225" s="203">
        <f>IF(N225="základní",J225,0)</f>
        <v>0</v>
      </c>
      <c r="BF225" s="203">
        <f>IF(N225="snížená",J225,0)</f>
        <v>0</v>
      </c>
      <c r="BG225" s="203">
        <f>IF(N225="zákl. přenesená",J225,0)</f>
        <v>0</v>
      </c>
      <c r="BH225" s="203">
        <f>IF(N225="sníž. přenesená",J225,0)</f>
        <v>0</v>
      </c>
      <c r="BI225" s="203">
        <f>IF(N225="nulová",J225,0)</f>
        <v>0</v>
      </c>
      <c r="BJ225" s="24" t="s">
        <v>81</v>
      </c>
      <c r="BK225" s="203">
        <f>ROUND(I225*H225,2)</f>
        <v>0</v>
      </c>
      <c r="BL225" s="24" t="s">
        <v>155</v>
      </c>
      <c r="BM225" s="24" t="s">
        <v>895</v>
      </c>
    </row>
    <row r="226" spans="2:65" s="1" customFormat="1" ht="27">
      <c r="B226" s="41"/>
      <c r="C226" s="63"/>
      <c r="D226" s="204" t="s">
        <v>204</v>
      </c>
      <c r="E226" s="63"/>
      <c r="F226" s="205" t="s">
        <v>415</v>
      </c>
      <c r="G226" s="63"/>
      <c r="H226" s="63"/>
      <c r="I226" s="163"/>
      <c r="J226" s="63"/>
      <c r="K226" s="63"/>
      <c r="L226" s="61"/>
      <c r="M226" s="206"/>
      <c r="N226" s="42"/>
      <c r="O226" s="42"/>
      <c r="P226" s="42"/>
      <c r="Q226" s="42"/>
      <c r="R226" s="42"/>
      <c r="S226" s="42"/>
      <c r="T226" s="78"/>
      <c r="AT226" s="24" t="s">
        <v>204</v>
      </c>
      <c r="AU226" s="24" t="s">
        <v>83</v>
      </c>
    </row>
    <row r="227" spans="2:65" s="11" customFormat="1" ht="13.5">
      <c r="B227" s="207"/>
      <c r="C227" s="208"/>
      <c r="D227" s="204" t="s">
        <v>159</v>
      </c>
      <c r="E227" s="209" t="s">
        <v>23</v>
      </c>
      <c r="F227" s="210" t="s">
        <v>896</v>
      </c>
      <c r="G227" s="208"/>
      <c r="H227" s="211">
        <v>0.08</v>
      </c>
      <c r="I227" s="212"/>
      <c r="J227" s="208"/>
      <c r="K227" s="208"/>
      <c r="L227" s="213"/>
      <c r="M227" s="214"/>
      <c r="N227" s="215"/>
      <c r="O227" s="215"/>
      <c r="P227" s="215"/>
      <c r="Q227" s="215"/>
      <c r="R227" s="215"/>
      <c r="S227" s="215"/>
      <c r="T227" s="216"/>
      <c r="AT227" s="217" t="s">
        <v>159</v>
      </c>
      <c r="AU227" s="217" t="s">
        <v>83</v>
      </c>
      <c r="AV227" s="11" t="s">
        <v>83</v>
      </c>
      <c r="AW227" s="11" t="s">
        <v>36</v>
      </c>
      <c r="AX227" s="11" t="s">
        <v>81</v>
      </c>
      <c r="AY227" s="217" t="s">
        <v>148</v>
      </c>
    </row>
    <row r="228" spans="2:65" s="1" customFormat="1" ht="38.25" customHeight="1">
      <c r="B228" s="41"/>
      <c r="C228" s="192" t="s">
        <v>411</v>
      </c>
      <c r="D228" s="192" t="s">
        <v>150</v>
      </c>
      <c r="E228" s="193" t="s">
        <v>666</v>
      </c>
      <c r="F228" s="194" t="s">
        <v>667</v>
      </c>
      <c r="G228" s="195" t="s">
        <v>194</v>
      </c>
      <c r="H228" s="196">
        <v>18.5</v>
      </c>
      <c r="I228" s="197"/>
      <c r="J228" s="198">
        <f>ROUND(I228*H228,2)</f>
        <v>0</v>
      </c>
      <c r="K228" s="194" t="s">
        <v>154</v>
      </c>
      <c r="L228" s="61"/>
      <c r="M228" s="199" t="s">
        <v>23</v>
      </c>
      <c r="N228" s="200" t="s">
        <v>44</v>
      </c>
      <c r="O228" s="42"/>
      <c r="P228" s="201">
        <f>O228*H228</f>
        <v>0</v>
      </c>
      <c r="Q228" s="201">
        <v>0.15540000000000001</v>
      </c>
      <c r="R228" s="201">
        <f>Q228*H228</f>
        <v>2.8749000000000002</v>
      </c>
      <c r="S228" s="201">
        <v>0</v>
      </c>
      <c r="T228" s="202">
        <f>S228*H228</f>
        <v>0</v>
      </c>
      <c r="AR228" s="24" t="s">
        <v>155</v>
      </c>
      <c r="AT228" s="24" t="s">
        <v>150</v>
      </c>
      <c r="AU228" s="24" t="s">
        <v>83</v>
      </c>
      <c r="AY228" s="24" t="s">
        <v>148</v>
      </c>
      <c r="BE228" s="203">
        <f>IF(N228="základní",J228,0)</f>
        <v>0</v>
      </c>
      <c r="BF228" s="203">
        <f>IF(N228="snížená",J228,0)</f>
        <v>0</v>
      </c>
      <c r="BG228" s="203">
        <f>IF(N228="zákl. přenesená",J228,0)</f>
        <v>0</v>
      </c>
      <c r="BH228" s="203">
        <f>IF(N228="sníž. přenesená",J228,0)</f>
        <v>0</v>
      </c>
      <c r="BI228" s="203">
        <f>IF(N228="nulová",J228,0)</f>
        <v>0</v>
      </c>
      <c r="BJ228" s="24" t="s">
        <v>81</v>
      </c>
      <c r="BK228" s="203">
        <f>ROUND(I228*H228,2)</f>
        <v>0</v>
      </c>
      <c r="BL228" s="24" t="s">
        <v>155</v>
      </c>
      <c r="BM228" s="24" t="s">
        <v>897</v>
      </c>
    </row>
    <row r="229" spans="2:65" s="1" customFormat="1" ht="94.5">
      <c r="B229" s="41"/>
      <c r="C229" s="63"/>
      <c r="D229" s="204" t="s">
        <v>157</v>
      </c>
      <c r="E229" s="63"/>
      <c r="F229" s="205" t="s">
        <v>669</v>
      </c>
      <c r="G229" s="63"/>
      <c r="H229" s="63"/>
      <c r="I229" s="163"/>
      <c r="J229" s="63"/>
      <c r="K229" s="63"/>
      <c r="L229" s="61"/>
      <c r="M229" s="206"/>
      <c r="N229" s="42"/>
      <c r="O229" s="42"/>
      <c r="P229" s="42"/>
      <c r="Q229" s="42"/>
      <c r="R229" s="42"/>
      <c r="S229" s="42"/>
      <c r="T229" s="78"/>
      <c r="AT229" s="24" t="s">
        <v>157</v>
      </c>
      <c r="AU229" s="24" t="s">
        <v>83</v>
      </c>
    </row>
    <row r="230" spans="2:65" s="1" customFormat="1" ht="16.5" customHeight="1">
      <c r="B230" s="41"/>
      <c r="C230" s="229" t="s">
        <v>417</v>
      </c>
      <c r="D230" s="229" t="s">
        <v>199</v>
      </c>
      <c r="E230" s="230" t="s">
        <v>898</v>
      </c>
      <c r="F230" s="231" t="s">
        <v>899</v>
      </c>
      <c r="G230" s="232" t="s">
        <v>194</v>
      </c>
      <c r="H230" s="233">
        <v>18.5</v>
      </c>
      <c r="I230" s="234"/>
      <c r="J230" s="235">
        <f>ROUND(I230*H230,2)</f>
        <v>0</v>
      </c>
      <c r="K230" s="231" t="s">
        <v>154</v>
      </c>
      <c r="L230" s="236"/>
      <c r="M230" s="237" t="s">
        <v>23</v>
      </c>
      <c r="N230" s="238" t="s">
        <v>44</v>
      </c>
      <c r="O230" s="42"/>
      <c r="P230" s="201">
        <f>O230*H230</f>
        <v>0</v>
      </c>
      <c r="Q230" s="201">
        <v>8.1000000000000003E-2</v>
      </c>
      <c r="R230" s="201">
        <f>Q230*H230</f>
        <v>1.4984999999999999</v>
      </c>
      <c r="S230" s="201">
        <v>0</v>
      </c>
      <c r="T230" s="202">
        <f>S230*H230</f>
        <v>0</v>
      </c>
      <c r="AR230" s="24" t="s">
        <v>198</v>
      </c>
      <c r="AT230" s="24" t="s">
        <v>199</v>
      </c>
      <c r="AU230" s="24" t="s">
        <v>83</v>
      </c>
      <c r="AY230" s="24" t="s">
        <v>148</v>
      </c>
      <c r="BE230" s="203">
        <f>IF(N230="základní",J230,0)</f>
        <v>0</v>
      </c>
      <c r="BF230" s="203">
        <f>IF(N230="snížená",J230,0)</f>
        <v>0</v>
      </c>
      <c r="BG230" s="203">
        <f>IF(N230="zákl. přenesená",J230,0)</f>
        <v>0</v>
      </c>
      <c r="BH230" s="203">
        <f>IF(N230="sníž. přenesená",J230,0)</f>
        <v>0</v>
      </c>
      <c r="BI230" s="203">
        <f>IF(N230="nulová",J230,0)</f>
        <v>0</v>
      </c>
      <c r="BJ230" s="24" t="s">
        <v>81</v>
      </c>
      <c r="BK230" s="203">
        <f>ROUND(I230*H230,2)</f>
        <v>0</v>
      </c>
      <c r="BL230" s="24" t="s">
        <v>155</v>
      </c>
      <c r="BM230" s="24" t="s">
        <v>900</v>
      </c>
    </row>
    <row r="231" spans="2:65" s="1" customFormat="1" ht="25.5" customHeight="1">
      <c r="B231" s="41"/>
      <c r="C231" s="192" t="s">
        <v>423</v>
      </c>
      <c r="D231" s="192" t="s">
        <v>150</v>
      </c>
      <c r="E231" s="193" t="s">
        <v>674</v>
      </c>
      <c r="F231" s="194" t="s">
        <v>675</v>
      </c>
      <c r="G231" s="195" t="s">
        <v>194</v>
      </c>
      <c r="H231" s="196">
        <v>18.5</v>
      </c>
      <c r="I231" s="197"/>
      <c r="J231" s="198">
        <f>ROUND(I231*H231,2)</f>
        <v>0</v>
      </c>
      <c r="K231" s="194" t="s">
        <v>154</v>
      </c>
      <c r="L231" s="61"/>
      <c r="M231" s="199" t="s">
        <v>23</v>
      </c>
      <c r="N231" s="200" t="s">
        <v>44</v>
      </c>
      <c r="O231" s="42"/>
      <c r="P231" s="201">
        <f>O231*H231</f>
        <v>0</v>
      </c>
      <c r="Q231" s="201">
        <v>0</v>
      </c>
      <c r="R231" s="201">
        <f>Q231*H231</f>
        <v>0</v>
      </c>
      <c r="S231" s="201">
        <v>0</v>
      </c>
      <c r="T231" s="202">
        <f>S231*H231</f>
        <v>0</v>
      </c>
      <c r="AR231" s="24" t="s">
        <v>155</v>
      </c>
      <c r="AT231" s="24" t="s">
        <v>150</v>
      </c>
      <c r="AU231" s="24" t="s">
        <v>83</v>
      </c>
      <c r="AY231" s="24" t="s">
        <v>148</v>
      </c>
      <c r="BE231" s="203">
        <f>IF(N231="základní",J231,0)</f>
        <v>0</v>
      </c>
      <c r="BF231" s="203">
        <f>IF(N231="snížená",J231,0)</f>
        <v>0</v>
      </c>
      <c r="BG231" s="203">
        <f>IF(N231="zákl. přenesená",J231,0)</f>
        <v>0</v>
      </c>
      <c r="BH231" s="203">
        <f>IF(N231="sníž. přenesená",J231,0)</f>
        <v>0</v>
      </c>
      <c r="BI231" s="203">
        <f>IF(N231="nulová",J231,0)</f>
        <v>0</v>
      </c>
      <c r="BJ231" s="24" t="s">
        <v>81</v>
      </c>
      <c r="BK231" s="203">
        <f>ROUND(I231*H231,2)</f>
        <v>0</v>
      </c>
      <c r="BL231" s="24" t="s">
        <v>155</v>
      </c>
      <c r="BM231" s="24" t="s">
        <v>901</v>
      </c>
    </row>
    <row r="232" spans="2:65" s="1" customFormat="1" ht="27">
      <c r="B232" s="41"/>
      <c r="C232" s="63"/>
      <c r="D232" s="204" t="s">
        <v>157</v>
      </c>
      <c r="E232" s="63"/>
      <c r="F232" s="205" t="s">
        <v>677</v>
      </c>
      <c r="G232" s="63"/>
      <c r="H232" s="63"/>
      <c r="I232" s="163"/>
      <c r="J232" s="63"/>
      <c r="K232" s="63"/>
      <c r="L232" s="61"/>
      <c r="M232" s="206"/>
      <c r="N232" s="42"/>
      <c r="O232" s="42"/>
      <c r="P232" s="42"/>
      <c r="Q232" s="42"/>
      <c r="R232" s="42"/>
      <c r="S232" s="42"/>
      <c r="T232" s="78"/>
      <c r="AT232" s="24" t="s">
        <v>157</v>
      </c>
      <c r="AU232" s="24" t="s">
        <v>83</v>
      </c>
    </row>
    <row r="233" spans="2:65" s="11" customFormat="1" ht="13.5">
      <c r="B233" s="207"/>
      <c r="C233" s="208"/>
      <c r="D233" s="204" t="s">
        <v>159</v>
      </c>
      <c r="E233" s="209" t="s">
        <v>23</v>
      </c>
      <c r="F233" s="210" t="s">
        <v>902</v>
      </c>
      <c r="G233" s="208"/>
      <c r="H233" s="211">
        <v>18.5</v>
      </c>
      <c r="I233" s="212"/>
      <c r="J233" s="208"/>
      <c r="K233" s="208"/>
      <c r="L233" s="213"/>
      <c r="M233" s="214"/>
      <c r="N233" s="215"/>
      <c r="O233" s="215"/>
      <c r="P233" s="215"/>
      <c r="Q233" s="215"/>
      <c r="R233" s="215"/>
      <c r="S233" s="215"/>
      <c r="T233" s="216"/>
      <c r="AT233" s="217" t="s">
        <v>159</v>
      </c>
      <c r="AU233" s="217" t="s">
        <v>83</v>
      </c>
      <c r="AV233" s="11" t="s">
        <v>83</v>
      </c>
      <c r="AW233" s="11" t="s">
        <v>36</v>
      </c>
      <c r="AX233" s="11" t="s">
        <v>81</v>
      </c>
      <c r="AY233" s="217" t="s">
        <v>148</v>
      </c>
    </row>
    <row r="234" spans="2:65" s="1" customFormat="1" ht="38.25" customHeight="1">
      <c r="B234" s="41"/>
      <c r="C234" s="192" t="s">
        <v>429</v>
      </c>
      <c r="D234" s="192" t="s">
        <v>150</v>
      </c>
      <c r="E234" s="193" t="s">
        <v>679</v>
      </c>
      <c r="F234" s="194" t="s">
        <v>680</v>
      </c>
      <c r="G234" s="195" t="s">
        <v>194</v>
      </c>
      <c r="H234" s="196">
        <v>18.5</v>
      </c>
      <c r="I234" s="197"/>
      <c r="J234" s="198">
        <f>ROUND(I234*H234,2)</f>
        <v>0</v>
      </c>
      <c r="K234" s="194" t="s">
        <v>154</v>
      </c>
      <c r="L234" s="61"/>
      <c r="M234" s="199" t="s">
        <v>23</v>
      </c>
      <c r="N234" s="200" t="s">
        <v>44</v>
      </c>
      <c r="O234" s="42"/>
      <c r="P234" s="201">
        <f>O234*H234</f>
        <v>0</v>
      </c>
      <c r="Q234" s="201">
        <v>1.1E-4</v>
      </c>
      <c r="R234" s="201">
        <f>Q234*H234</f>
        <v>2.0349999999999999E-3</v>
      </c>
      <c r="S234" s="201">
        <v>0</v>
      </c>
      <c r="T234" s="202">
        <f>S234*H234</f>
        <v>0</v>
      </c>
      <c r="AR234" s="24" t="s">
        <v>155</v>
      </c>
      <c r="AT234" s="24" t="s">
        <v>150</v>
      </c>
      <c r="AU234" s="24" t="s">
        <v>83</v>
      </c>
      <c r="AY234" s="24" t="s">
        <v>148</v>
      </c>
      <c r="BE234" s="203">
        <f>IF(N234="základní",J234,0)</f>
        <v>0</v>
      </c>
      <c r="BF234" s="203">
        <f>IF(N234="snížená",J234,0)</f>
        <v>0</v>
      </c>
      <c r="BG234" s="203">
        <f>IF(N234="zákl. přenesená",J234,0)</f>
        <v>0</v>
      </c>
      <c r="BH234" s="203">
        <f>IF(N234="sníž. přenesená",J234,0)</f>
        <v>0</v>
      </c>
      <c r="BI234" s="203">
        <f>IF(N234="nulová",J234,0)</f>
        <v>0</v>
      </c>
      <c r="BJ234" s="24" t="s">
        <v>81</v>
      </c>
      <c r="BK234" s="203">
        <f>ROUND(I234*H234,2)</f>
        <v>0</v>
      </c>
      <c r="BL234" s="24" t="s">
        <v>155</v>
      </c>
      <c r="BM234" s="24" t="s">
        <v>903</v>
      </c>
    </row>
    <row r="235" spans="2:65" s="1" customFormat="1" ht="40.5">
      <c r="B235" s="41"/>
      <c r="C235" s="63"/>
      <c r="D235" s="204" t="s">
        <v>157</v>
      </c>
      <c r="E235" s="63"/>
      <c r="F235" s="205" t="s">
        <v>682</v>
      </c>
      <c r="G235" s="63"/>
      <c r="H235" s="63"/>
      <c r="I235" s="163"/>
      <c r="J235" s="63"/>
      <c r="K235" s="63"/>
      <c r="L235" s="61"/>
      <c r="M235" s="206"/>
      <c r="N235" s="42"/>
      <c r="O235" s="42"/>
      <c r="P235" s="42"/>
      <c r="Q235" s="42"/>
      <c r="R235" s="42"/>
      <c r="S235" s="42"/>
      <c r="T235" s="78"/>
      <c r="AT235" s="24" t="s">
        <v>157</v>
      </c>
      <c r="AU235" s="24" t="s">
        <v>83</v>
      </c>
    </row>
    <row r="236" spans="2:65" s="1" customFormat="1" ht="38.25" customHeight="1">
      <c r="B236" s="41"/>
      <c r="C236" s="192" t="s">
        <v>435</v>
      </c>
      <c r="D236" s="192" t="s">
        <v>150</v>
      </c>
      <c r="E236" s="193" t="s">
        <v>418</v>
      </c>
      <c r="F236" s="194" t="s">
        <v>419</v>
      </c>
      <c r="G236" s="195" t="s">
        <v>194</v>
      </c>
      <c r="H236" s="196">
        <v>49.1</v>
      </c>
      <c r="I236" s="197"/>
      <c r="J236" s="198">
        <f>ROUND(I236*H236,2)</f>
        <v>0</v>
      </c>
      <c r="K236" s="194" t="s">
        <v>154</v>
      </c>
      <c r="L236" s="61"/>
      <c r="M236" s="199" t="s">
        <v>23</v>
      </c>
      <c r="N236" s="200" t="s">
        <v>44</v>
      </c>
      <c r="O236" s="42"/>
      <c r="P236" s="201">
        <f>O236*H236</f>
        <v>0</v>
      </c>
      <c r="Q236" s="201">
        <v>6.0999999999999997E-4</v>
      </c>
      <c r="R236" s="201">
        <f>Q236*H236</f>
        <v>2.9950999999999998E-2</v>
      </c>
      <c r="S236" s="201">
        <v>0</v>
      </c>
      <c r="T236" s="202">
        <f>S236*H236</f>
        <v>0</v>
      </c>
      <c r="AR236" s="24" t="s">
        <v>155</v>
      </c>
      <c r="AT236" s="24" t="s">
        <v>150</v>
      </c>
      <c r="AU236" s="24" t="s">
        <v>83</v>
      </c>
      <c r="AY236" s="24" t="s">
        <v>148</v>
      </c>
      <c r="BE236" s="203">
        <f>IF(N236="základní",J236,0)</f>
        <v>0</v>
      </c>
      <c r="BF236" s="203">
        <f>IF(N236="snížená",J236,0)</f>
        <v>0</v>
      </c>
      <c r="BG236" s="203">
        <f>IF(N236="zákl. přenesená",J236,0)</f>
        <v>0</v>
      </c>
      <c r="BH236" s="203">
        <f>IF(N236="sníž. přenesená",J236,0)</f>
        <v>0</v>
      </c>
      <c r="BI236" s="203">
        <f>IF(N236="nulová",J236,0)</f>
        <v>0</v>
      </c>
      <c r="BJ236" s="24" t="s">
        <v>81</v>
      </c>
      <c r="BK236" s="203">
        <f>ROUND(I236*H236,2)</f>
        <v>0</v>
      </c>
      <c r="BL236" s="24" t="s">
        <v>155</v>
      </c>
      <c r="BM236" s="24" t="s">
        <v>904</v>
      </c>
    </row>
    <row r="237" spans="2:65" s="1" customFormat="1" ht="40.5">
      <c r="B237" s="41"/>
      <c r="C237" s="63"/>
      <c r="D237" s="204" t="s">
        <v>157</v>
      </c>
      <c r="E237" s="63"/>
      <c r="F237" s="205" t="s">
        <v>421</v>
      </c>
      <c r="G237" s="63"/>
      <c r="H237" s="63"/>
      <c r="I237" s="163"/>
      <c r="J237" s="63"/>
      <c r="K237" s="63"/>
      <c r="L237" s="61"/>
      <c r="M237" s="206"/>
      <c r="N237" s="42"/>
      <c r="O237" s="42"/>
      <c r="P237" s="42"/>
      <c r="Q237" s="42"/>
      <c r="R237" s="42"/>
      <c r="S237" s="42"/>
      <c r="T237" s="78"/>
      <c r="AT237" s="24" t="s">
        <v>157</v>
      </c>
      <c r="AU237" s="24" t="s">
        <v>83</v>
      </c>
    </row>
    <row r="238" spans="2:65" s="1" customFormat="1" ht="25.5" customHeight="1">
      <c r="B238" s="41"/>
      <c r="C238" s="192" t="s">
        <v>440</v>
      </c>
      <c r="D238" s="192" t="s">
        <v>150</v>
      </c>
      <c r="E238" s="193" t="s">
        <v>424</v>
      </c>
      <c r="F238" s="194" t="s">
        <v>425</v>
      </c>
      <c r="G238" s="195" t="s">
        <v>194</v>
      </c>
      <c r="H238" s="196">
        <v>49.1</v>
      </c>
      <c r="I238" s="197"/>
      <c r="J238" s="198">
        <f>ROUND(I238*H238,2)</f>
        <v>0</v>
      </c>
      <c r="K238" s="194" t="s">
        <v>154</v>
      </c>
      <c r="L238" s="61"/>
      <c r="M238" s="199" t="s">
        <v>23</v>
      </c>
      <c r="N238" s="200" t="s">
        <v>44</v>
      </c>
      <c r="O238" s="42"/>
      <c r="P238" s="201">
        <f>O238*H238</f>
        <v>0</v>
      </c>
      <c r="Q238" s="201">
        <v>0</v>
      </c>
      <c r="R238" s="201">
        <f>Q238*H238</f>
        <v>0</v>
      </c>
      <c r="S238" s="201">
        <v>0</v>
      </c>
      <c r="T238" s="202">
        <f>S238*H238</f>
        <v>0</v>
      </c>
      <c r="AR238" s="24" t="s">
        <v>155</v>
      </c>
      <c r="AT238" s="24" t="s">
        <v>150</v>
      </c>
      <c r="AU238" s="24" t="s">
        <v>83</v>
      </c>
      <c r="AY238" s="24" t="s">
        <v>148</v>
      </c>
      <c r="BE238" s="203">
        <f>IF(N238="základní",J238,0)</f>
        <v>0</v>
      </c>
      <c r="BF238" s="203">
        <f>IF(N238="snížená",J238,0)</f>
        <v>0</v>
      </c>
      <c r="BG238" s="203">
        <f>IF(N238="zákl. přenesená",J238,0)</f>
        <v>0</v>
      </c>
      <c r="BH238" s="203">
        <f>IF(N238="sníž. přenesená",J238,0)</f>
        <v>0</v>
      </c>
      <c r="BI238" s="203">
        <f>IF(N238="nulová",J238,0)</f>
        <v>0</v>
      </c>
      <c r="BJ238" s="24" t="s">
        <v>81</v>
      </c>
      <c r="BK238" s="203">
        <f>ROUND(I238*H238,2)</f>
        <v>0</v>
      </c>
      <c r="BL238" s="24" t="s">
        <v>155</v>
      </c>
      <c r="BM238" s="24" t="s">
        <v>905</v>
      </c>
    </row>
    <row r="239" spans="2:65" s="1" customFormat="1" ht="27">
      <c r="B239" s="41"/>
      <c r="C239" s="63"/>
      <c r="D239" s="204" t="s">
        <v>157</v>
      </c>
      <c r="E239" s="63"/>
      <c r="F239" s="205" t="s">
        <v>427</v>
      </c>
      <c r="G239" s="63"/>
      <c r="H239" s="63"/>
      <c r="I239" s="163"/>
      <c r="J239" s="63"/>
      <c r="K239" s="63"/>
      <c r="L239" s="61"/>
      <c r="M239" s="206"/>
      <c r="N239" s="42"/>
      <c r="O239" s="42"/>
      <c r="P239" s="42"/>
      <c r="Q239" s="42"/>
      <c r="R239" s="42"/>
      <c r="S239" s="42"/>
      <c r="T239" s="78"/>
      <c r="AT239" s="24" t="s">
        <v>157</v>
      </c>
      <c r="AU239" s="24" t="s">
        <v>83</v>
      </c>
    </row>
    <row r="240" spans="2:65" s="11" customFormat="1" ht="13.5">
      <c r="B240" s="207"/>
      <c r="C240" s="208"/>
      <c r="D240" s="204" t="s">
        <v>159</v>
      </c>
      <c r="E240" s="209" t="s">
        <v>23</v>
      </c>
      <c r="F240" s="210" t="s">
        <v>906</v>
      </c>
      <c r="G240" s="208"/>
      <c r="H240" s="211">
        <v>49.1</v>
      </c>
      <c r="I240" s="212"/>
      <c r="J240" s="208"/>
      <c r="K240" s="208"/>
      <c r="L240" s="213"/>
      <c r="M240" s="214"/>
      <c r="N240" s="215"/>
      <c r="O240" s="215"/>
      <c r="P240" s="215"/>
      <c r="Q240" s="215"/>
      <c r="R240" s="215"/>
      <c r="S240" s="215"/>
      <c r="T240" s="216"/>
      <c r="AT240" s="217" t="s">
        <v>159</v>
      </c>
      <c r="AU240" s="217" t="s">
        <v>83</v>
      </c>
      <c r="AV240" s="11" t="s">
        <v>83</v>
      </c>
      <c r="AW240" s="11" t="s">
        <v>36</v>
      </c>
      <c r="AX240" s="11" t="s">
        <v>81</v>
      </c>
      <c r="AY240" s="217" t="s">
        <v>148</v>
      </c>
    </row>
    <row r="241" spans="2:65" s="1" customFormat="1" ht="16.5" customHeight="1">
      <c r="B241" s="41"/>
      <c r="C241" s="192" t="s">
        <v>445</v>
      </c>
      <c r="D241" s="192" t="s">
        <v>150</v>
      </c>
      <c r="E241" s="193" t="s">
        <v>907</v>
      </c>
      <c r="F241" s="194" t="s">
        <v>908</v>
      </c>
      <c r="G241" s="195" t="s">
        <v>153</v>
      </c>
      <c r="H241" s="196">
        <v>17.399999999999999</v>
      </c>
      <c r="I241" s="197"/>
      <c r="J241" s="198">
        <f>ROUND(I241*H241,2)</f>
        <v>0</v>
      </c>
      <c r="K241" s="194" t="s">
        <v>154</v>
      </c>
      <c r="L241" s="61"/>
      <c r="M241" s="199" t="s">
        <v>23</v>
      </c>
      <c r="N241" s="200" t="s">
        <v>44</v>
      </c>
      <c r="O241" s="42"/>
      <c r="P241" s="201">
        <f>O241*H241</f>
        <v>0</v>
      </c>
      <c r="Q241" s="201">
        <v>9.5E-4</v>
      </c>
      <c r="R241" s="201">
        <f>Q241*H241</f>
        <v>1.653E-2</v>
      </c>
      <c r="S241" s="201">
        <v>0</v>
      </c>
      <c r="T241" s="202">
        <f>S241*H241</f>
        <v>0</v>
      </c>
      <c r="AR241" s="24" t="s">
        <v>155</v>
      </c>
      <c r="AT241" s="24" t="s">
        <v>150</v>
      </c>
      <c r="AU241" s="24" t="s">
        <v>83</v>
      </c>
      <c r="AY241" s="24" t="s">
        <v>148</v>
      </c>
      <c r="BE241" s="203">
        <f>IF(N241="základní",J241,0)</f>
        <v>0</v>
      </c>
      <c r="BF241" s="203">
        <f>IF(N241="snížená",J241,0)</f>
        <v>0</v>
      </c>
      <c r="BG241" s="203">
        <f>IF(N241="zákl. přenesená",J241,0)</f>
        <v>0</v>
      </c>
      <c r="BH241" s="203">
        <f>IF(N241="sníž. přenesená",J241,0)</f>
        <v>0</v>
      </c>
      <c r="BI241" s="203">
        <f>IF(N241="nulová",J241,0)</f>
        <v>0</v>
      </c>
      <c r="BJ241" s="24" t="s">
        <v>81</v>
      </c>
      <c r="BK241" s="203">
        <f>ROUND(I241*H241,2)</f>
        <v>0</v>
      </c>
      <c r="BL241" s="24" t="s">
        <v>155</v>
      </c>
      <c r="BM241" s="24" t="s">
        <v>909</v>
      </c>
    </row>
    <row r="242" spans="2:65" s="1" customFormat="1" ht="81">
      <c r="B242" s="41"/>
      <c r="C242" s="63"/>
      <c r="D242" s="204" t="s">
        <v>157</v>
      </c>
      <c r="E242" s="63"/>
      <c r="F242" s="205" t="s">
        <v>910</v>
      </c>
      <c r="G242" s="63"/>
      <c r="H242" s="63"/>
      <c r="I242" s="163"/>
      <c r="J242" s="63"/>
      <c r="K242" s="63"/>
      <c r="L242" s="61"/>
      <c r="M242" s="206"/>
      <c r="N242" s="42"/>
      <c r="O242" s="42"/>
      <c r="P242" s="42"/>
      <c r="Q242" s="42"/>
      <c r="R242" s="42"/>
      <c r="S242" s="42"/>
      <c r="T242" s="78"/>
      <c r="AT242" s="24" t="s">
        <v>157</v>
      </c>
      <c r="AU242" s="24" t="s">
        <v>83</v>
      </c>
    </row>
    <row r="243" spans="2:65" s="11" customFormat="1" ht="13.5">
      <c r="B243" s="207"/>
      <c r="C243" s="208"/>
      <c r="D243" s="204" t="s">
        <v>159</v>
      </c>
      <c r="E243" s="209" t="s">
        <v>23</v>
      </c>
      <c r="F243" s="210" t="s">
        <v>911</v>
      </c>
      <c r="G243" s="208"/>
      <c r="H243" s="211">
        <v>17.399999999999999</v>
      </c>
      <c r="I243" s="212"/>
      <c r="J243" s="208"/>
      <c r="K243" s="208"/>
      <c r="L243" s="213"/>
      <c r="M243" s="214"/>
      <c r="N243" s="215"/>
      <c r="O243" s="215"/>
      <c r="P243" s="215"/>
      <c r="Q243" s="215"/>
      <c r="R243" s="215"/>
      <c r="S243" s="215"/>
      <c r="T243" s="216"/>
      <c r="AT243" s="217" t="s">
        <v>159</v>
      </c>
      <c r="AU243" s="217" t="s">
        <v>83</v>
      </c>
      <c r="AV243" s="11" t="s">
        <v>83</v>
      </c>
      <c r="AW243" s="11" t="s">
        <v>36</v>
      </c>
      <c r="AX243" s="11" t="s">
        <v>81</v>
      </c>
      <c r="AY243" s="217" t="s">
        <v>148</v>
      </c>
    </row>
    <row r="244" spans="2:65" s="1" customFormat="1" ht="25.5" customHeight="1">
      <c r="B244" s="41"/>
      <c r="C244" s="192" t="s">
        <v>451</v>
      </c>
      <c r="D244" s="192" t="s">
        <v>150</v>
      </c>
      <c r="E244" s="193" t="s">
        <v>912</v>
      </c>
      <c r="F244" s="194" t="s">
        <v>913</v>
      </c>
      <c r="G244" s="195" t="s">
        <v>194</v>
      </c>
      <c r="H244" s="196">
        <v>55.2</v>
      </c>
      <c r="I244" s="197"/>
      <c r="J244" s="198">
        <f>ROUND(I244*H244,2)</f>
        <v>0</v>
      </c>
      <c r="K244" s="194" t="s">
        <v>154</v>
      </c>
      <c r="L244" s="61"/>
      <c r="M244" s="199" t="s">
        <v>23</v>
      </c>
      <c r="N244" s="200" t="s">
        <v>44</v>
      </c>
      <c r="O244" s="42"/>
      <c r="P244" s="201">
        <f>O244*H244</f>
        <v>0</v>
      </c>
      <c r="Q244" s="201">
        <v>1.7000000000000001E-4</v>
      </c>
      <c r="R244" s="201">
        <f>Q244*H244</f>
        <v>9.3840000000000017E-3</v>
      </c>
      <c r="S244" s="201">
        <v>0</v>
      </c>
      <c r="T244" s="202">
        <f>S244*H244</f>
        <v>0</v>
      </c>
      <c r="AR244" s="24" t="s">
        <v>155</v>
      </c>
      <c r="AT244" s="24" t="s">
        <v>150</v>
      </c>
      <c r="AU244" s="24" t="s">
        <v>83</v>
      </c>
      <c r="AY244" s="24" t="s">
        <v>148</v>
      </c>
      <c r="BE244" s="203">
        <f>IF(N244="základní",J244,0)</f>
        <v>0</v>
      </c>
      <c r="BF244" s="203">
        <f>IF(N244="snížená",J244,0)</f>
        <v>0</v>
      </c>
      <c r="BG244" s="203">
        <f>IF(N244="zákl. přenesená",J244,0)</f>
        <v>0</v>
      </c>
      <c r="BH244" s="203">
        <f>IF(N244="sníž. přenesená",J244,0)</f>
        <v>0</v>
      </c>
      <c r="BI244" s="203">
        <f>IF(N244="nulová",J244,0)</f>
        <v>0</v>
      </c>
      <c r="BJ244" s="24" t="s">
        <v>81</v>
      </c>
      <c r="BK244" s="203">
        <f>ROUND(I244*H244,2)</f>
        <v>0</v>
      </c>
      <c r="BL244" s="24" t="s">
        <v>155</v>
      </c>
      <c r="BM244" s="24" t="s">
        <v>914</v>
      </c>
    </row>
    <row r="245" spans="2:65" s="1" customFormat="1" ht="310.5">
      <c r="B245" s="41"/>
      <c r="C245" s="63"/>
      <c r="D245" s="204" t="s">
        <v>157</v>
      </c>
      <c r="E245" s="63"/>
      <c r="F245" s="205" t="s">
        <v>915</v>
      </c>
      <c r="G245" s="63"/>
      <c r="H245" s="63"/>
      <c r="I245" s="163"/>
      <c r="J245" s="63"/>
      <c r="K245" s="63"/>
      <c r="L245" s="61"/>
      <c r="M245" s="206"/>
      <c r="N245" s="42"/>
      <c r="O245" s="42"/>
      <c r="P245" s="42"/>
      <c r="Q245" s="42"/>
      <c r="R245" s="42"/>
      <c r="S245" s="42"/>
      <c r="T245" s="78"/>
      <c r="AT245" s="24" t="s">
        <v>157</v>
      </c>
      <c r="AU245" s="24" t="s">
        <v>83</v>
      </c>
    </row>
    <row r="246" spans="2:65" s="11" customFormat="1" ht="13.5">
      <c r="B246" s="207"/>
      <c r="C246" s="208"/>
      <c r="D246" s="204" t="s">
        <v>159</v>
      </c>
      <c r="E246" s="209" t="s">
        <v>23</v>
      </c>
      <c r="F246" s="210" t="s">
        <v>916</v>
      </c>
      <c r="G246" s="208"/>
      <c r="H246" s="211">
        <v>55.2</v>
      </c>
      <c r="I246" s="212"/>
      <c r="J246" s="208"/>
      <c r="K246" s="208"/>
      <c r="L246" s="213"/>
      <c r="M246" s="214"/>
      <c r="N246" s="215"/>
      <c r="O246" s="215"/>
      <c r="P246" s="215"/>
      <c r="Q246" s="215"/>
      <c r="R246" s="215"/>
      <c r="S246" s="215"/>
      <c r="T246" s="216"/>
      <c r="AT246" s="217" t="s">
        <v>159</v>
      </c>
      <c r="AU246" s="217" t="s">
        <v>83</v>
      </c>
      <c r="AV246" s="11" t="s">
        <v>83</v>
      </c>
      <c r="AW246" s="11" t="s">
        <v>36</v>
      </c>
      <c r="AX246" s="11" t="s">
        <v>81</v>
      </c>
      <c r="AY246" s="217" t="s">
        <v>148</v>
      </c>
    </row>
    <row r="247" spans="2:65" s="1" customFormat="1" ht="38.25" customHeight="1">
      <c r="B247" s="41"/>
      <c r="C247" s="192" t="s">
        <v>455</v>
      </c>
      <c r="D247" s="192" t="s">
        <v>150</v>
      </c>
      <c r="E247" s="193" t="s">
        <v>430</v>
      </c>
      <c r="F247" s="194" t="s">
        <v>431</v>
      </c>
      <c r="G247" s="195" t="s">
        <v>153</v>
      </c>
      <c r="H247" s="196">
        <v>105.9</v>
      </c>
      <c r="I247" s="197"/>
      <c r="J247" s="198">
        <f>ROUND(I247*H247,2)</f>
        <v>0</v>
      </c>
      <c r="K247" s="194" t="s">
        <v>154</v>
      </c>
      <c r="L247" s="61"/>
      <c r="M247" s="199" t="s">
        <v>23</v>
      </c>
      <c r="N247" s="200" t="s">
        <v>44</v>
      </c>
      <c r="O247" s="42"/>
      <c r="P247" s="201">
        <f>O247*H247</f>
        <v>0</v>
      </c>
      <c r="Q247" s="201">
        <v>0</v>
      </c>
      <c r="R247" s="201">
        <f>Q247*H247</f>
        <v>0</v>
      </c>
      <c r="S247" s="201">
        <v>0</v>
      </c>
      <c r="T247" s="202">
        <f>S247*H247</f>
        <v>0</v>
      </c>
      <c r="AR247" s="24" t="s">
        <v>155</v>
      </c>
      <c r="AT247" s="24" t="s">
        <v>150</v>
      </c>
      <c r="AU247" s="24" t="s">
        <v>83</v>
      </c>
      <c r="AY247" s="24" t="s">
        <v>148</v>
      </c>
      <c r="BE247" s="203">
        <f>IF(N247="základní",J247,0)</f>
        <v>0</v>
      </c>
      <c r="BF247" s="203">
        <f>IF(N247="snížená",J247,0)</f>
        <v>0</v>
      </c>
      <c r="BG247" s="203">
        <f>IF(N247="zákl. přenesená",J247,0)</f>
        <v>0</v>
      </c>
      <c r="BH247" s="203">
        <f>IF(N247="sníž. přenesená",J247,0)</f>
        <v>0</v>
      </c>
      <c r="BI247" s="203">
        <f>IF(N247="nulová",J247,0)</f>
        <v>0</v>
      </c>
      <c r="BJ247" s="24" t="s">
        <v>81</v>
      </c>
      <c r="BK247" s="203">
        <f>ROUND(I247*H247,2)</f>
        <v>0</v>
      </c>
      <c r="BL247" s="24" t="s">
        <v>155</v>
      </c>
      <c r="BM247" s="24" t="s">
        <v>917</v>
      </c>
    </row>
    <row r="248" spans="2:65" s="1" customFormat="1" ht="67.5">
      <c r="B248" s="41"/>
      <c r="C248" s="63"/>
      <c r="D248" s="204" t="s">
        <v>157</v>
      </c>
      <c r="E248" s="63"/>
      <c r="F248" s="205" t="s">
        <v>433</v>
      </c>
      <c r="G248" s="63"/>
      <c r="H248" s="63"/>
      <c r="I248" s="163"/>
      <c r="J248" s="63"/>
      <c r="K248" s="63"/>
      <c r="L248" s="61"/>
      <c r="M248" s="206"/>
      <c r="N248" s="42"/>
      <c r="O248" s="42"/>
      <c r="P248" s="42"/>
      <c r="Q248" s="42"/>
      <c r="R248" s="42"/>
      <c r="S248" s="42"/>
      <c r="T248" s="78"/>
      <c r="AT248" s="24" t="s">
        <v>157</v>
      </c>
      <c r="AU248" s="24" t="s">
        <v>83</v>
      </c>
    </row>
    <row r="249" spans="2:65" s="11" customFormat="1" ht="13.5">
      <c r="B249" s="207"/>
      <c r="C249" s="208"/>
      <c r="D249" s="204" t="s">
        <v>159</v>
      </c>
      <c r="E249" s="209" t="s">
        <v>23</v>
      </c>
      <c r="F249" s="210" t="s">
        <v>918</v>
      </c>
      <c r="G249" s="208"/>
      <c r="H249" s="211">
        <v>105.9</v>
      </c>
      <c r="I249" s="212"/>
      <c r="J249" s="208"/>
      <c r="K249" s="208"/>
      <c r="L249" s="213"/>
      <c r="M249" s="214"/>
      <c r="N249" s="215"/>
      <c r="O249" s="215"/>
      <c r="P249" s="215"/>
      <c r="Q249" s="215"/>
      <c r="R249" s="215"/>
      <c r="S249" s="215"/>
      <c r="T249" s="216"/>
      <c r="AT249" s="217" t="s">
        <v>159</v>
      </c>
      <c r="AU249" s="217" t="s">
        <v>83</v>
      </c>
      <c r="AV249" s="11" t="s">
        <v>83</v>
      </c>
      <c r="AW249" s="11" t="s">
        <v>36</v>
      </c>
      <c r="AX249" s="11" t="s">
        <v>81</v>
      </c>
      <c r="AY249" s="217" t="s">
        <v>148</v>
      </c>
    </row>
    <row r="250" spans="2:65" s="1" customFormat="1" ht="38.25" customHeight="1">
      <c r="B250" s="41"/>
      <c r="C250" s="192" t="s">
        <v>461</v>
      </c>
      <c r="D250" s="192" t="s">
        <v>150</v>
      </c>
      <c r="E250" s="193" t="s">
        <v>436</v>
      </c>
      <c r="F250" s="194" t="s">
        <v>437</v>
      </c>
      <c r="G250" s="195" t="s">
        <v>153</v>
      </c>
      <c r="H250" s="196">
        <v>4236</v>
      </c>
      <c r="I250" s="197"/>
      <c r="J250" s="198">
        <f>ROUND(I250*H250,2)</f>
        <v>0</v>
      </c>
      <c r="K250" s="194" t="s">
        <v>154</v>
      </c>
      <c r="L250" s="61"/>
      <c r="M250" s="199" t="s">
        <v>23</v>
      </c>
      <c r="N250" s="200" t="s">
        <v>44</v>
      </c>
      <c r="O250" s="42"/>
      <c r="P250" s="201">
        <f>O250*H250</f>
        <v>0</v>
      </c>
      <c r="Q250" s="201">
        <v>0</v>
      </c>
      <c r="R250" s="201">
        <f>Q250*H250</f>
        <v>0</v>
      </c>
      <c r="S250" s="201">
        <v>0</v>
      </c>
      <c r="T250" s="202">
        <f>S250*H250</f>
        <v>0</v>
      </c>
      <c r="AR250" s="24" t="s">
        <v>155</v>
      </c>
      <c r="AT250" s="24" t="s">
        <v>150</v>
      </c>
      <c r="AU250" s="24" t="s">
        <v>83</v>
      </c>
      <c r="AY250" s="24" t="s">
        <v>148</v>
      </c>
      <c r="BE250" s="203">
        <f>IF(N250="základní",J250,0)</f>
        <v>0</v>
      </c>
      <c r="BF250" s="203">
        <f>IF(N250="snížená",J250,0)</f>
        <v>0</v>
      </c>
      <c r="BG250" s="203">
        <f>IF(N250="zákl. přenesená",J250,0)</f>
        <v>0</v>
      </c>
      <c r="BH250" s="203">
        <f>IF(N250="sníž. přenesená",J250,0)</f>
        <v>0</v>
      </c>
      <c r="BI250" s="203">
        <f>IF(N250="nulová",J250,0)</f>
        <v>0</v>
      </c>
      <c r="BJ250" s="24" t="s">
        <v>81</v>
      </c>
      <c r="BK250" s="203">
        <f>ROUND(I250*H250,2)</f>
        <v>0</v>
      </c>
      <c r="BL250" s="24" t="s">
        <v>155</v>
      </c>
      <c r="BM250" s="24" t="s">
        <v>919</v>
      </c>
    </row>
    <row r="251" spans="2:65" s="1" customFormat="1" ht="67.5">
      <c r="B251" s="41"/>
      <c r="C251" s="63"/>
      <c r="D251" s="204" t="s">
        <v>157</v>
      </c>
      <c r="E251" s="63"/>
      <c r="F251" s="205" t="s">
        <v>433</v>
      </c>
      <c r="G251" s="63"/>
      <c r="H251" s="63"/>
      <c r="I251" s="163"/>
      <c r="J251" s="63"/>
      <c r="K251" s="63"/>
      <c r="L251" s="61"/>
      <c r="M251" s="206"/>
      <c r="N251" s="42"/>
      <c r="O251" s="42"/>
      <c r="P251" s="42"/>
      <c r="Q251" s="42"/>
      <c r="R251" s="42"/>
      <c r="S251" s="42"/>
      <c r="T251" s="78"/>
      <c r="AT251" s="24" t="s">
        <v>157</v>
      </c>
      <c r="AU251" s="24" t="s">
        <v>83</v>
      </c>
    </row>
    <row r="252" spans="2:65" s="11" customFormat="1" ht="13.5">
      <c r="B252" s="207"/>
      <c r="C252" s="208"/>
      <c r="D252" s="204" t="s">
        <v>159</v>
      </c>
      <c r="E252" s="209" t="s">
        <v>23</v>
      </c>
      <c r="F252" s="210" t="s">
        <v>920</v>
      </c>
      <c r="G252" s="208"/>
      <c r="H252" s="211">
        <v>4236</v>
      </c>
      <c r="I252" s="212"/>
      <c r="J252" s="208"/>
      <c r="K252" s="208"/>
      <c r="L252" s="213"/>
      <c r="M252" s="214"/>
      <c r="N252" s="215"/>
      <c r="O252" s="215"/>
      <c r="P252" s="215"/>
      <c r="Q252" s="215"/>
      <c r="R252" s="215"/>
      <c r="S252" s="215"/>
      <c r="T252" s="216"/>
      <c r="AT252" s="217" t="s">
        <v>159</v>
      </c>
      <c r="AU252" s="217" t="s">
        <v>83</v>
      </c>
      <c r="AV252" s="11" t="s">
        <v>83</v>
      </c>
      <c r="AW252" s="11" t="s">
        <v>36</v>
      </c>
      <c r="AX252" s="11" t="s">
        <v>81</v>
      </c>
      <c r="AY252" s="217" t="s">
        <v>148</v>
      </c>
    </row>
    <row r="253" spans="2:65" s="1" customFormat="1" ht="38.25" customHeight="1">
      <c r="B253" s="41"/>
      <c r="C253" s="192" t="s">
        <v>469</v>
      </c>
      <c r="D253" s="192" t="s">
        <v>150</v>
      </c>
      <c r="E253" s="193" t="s">
        <v>441</v>
      </c>
      <c r="F253" s="194" t="s">
        <v>442</v>
      </c>
      <c r="G253" s="195" t="s">
        <v>153</v>
      </c>
      <c r="H253" s="196">
        <v>105.9</v>
      </c>
      <c r="I253" s="197"/>
      <c r="J253" s="198">
        <f>ROUND(I253*H253,2)</f>
        <v>0</v>
      </c>
      <c r="K253" s="194" t="s">
        <v>154</v>
      </c>
      <c r="L253" s="61"/>
      <c r="M253" s="199" t="s">
        <v>23</v>
      </c>
      <c r="N253" s="200" t="s">
        <v>44</v>
      </c>
      <c r="O253" s="42"/>
      <c r="P253" s="201">
        <f>O253*H253</f>
        <v>0</v>
      </c>
      <c r="Q253" s="201">
        <v>0</v>
      </c>
      <c r="R253" s="201">
        <f>Q253*H253</f>
        <v>0</v>
      </c>
      <c r="S253" s="201">
        <v>0</v>
      </c>
      <c r="T253" s="202">
        <f>S253*H253</f>
        <v>0</v>
      </c>
      <c r="AR253" s="24" t="s">
        <v>155</v>
      </c>
      <c r="AT253" s="24" t="s">
        <v>150</v>
      </c>
      <c r="AU253" s="24" t="s">
        <v>83</v>
      </c>
      <c r="AY253" s="24" t="s">
        <v>148</v>
      </c>
      <c r="BE253" s="203">
        <f>IF(N253="základní",J253,0)</f>
        <v>0</v>
      </c>
      <c r="BF253" s="203">
        <f>IF(N253="snížená",J253,0)</f>
        <v>0</v>
      </c>
      <c r="BG253" s="203">
        <f>IF(N253="zákl. přenesená",J253,0)</f>
        <v>0</v>
      </c>
      <c r="BH253" s="203">
        <f>IF(N253="sníž. přenesená",J253,0)</f>
        <v>0</v>
      </c>
      <c r="BI253" s="203">
        <f>IF(N253="nulová",J253,0)</f>
        <v>0</v>
      </c>
      <c r="BJ253" s="24" t="s">
        <v>81</v>
      </c>
      <c r="BK253" s="203">
        <f>ROUND(I253*H253,2)</f>
        <v>0</v>
      </c>
      <c r="BL253" s="24" t="s">
        <v>155</v>
      </c>
      <c r="BM253" s="24" t="s">
        <v>921</v>
      </c>
    </row>
    <row r="254" spans="2:65" s="1" customFormat="1" ht="27">
      <c r="B254" s="41"/>
      <c r="C254" s="63"/>
      <c r="D254" s="204" t="s">
        <v>157</v>
      </c>
      <c r="E254" s="63"/>
      <c r="F254" s="205" t="s">
        <v>444</v>
      </c>
      <c r="G254" s="63"/>
      <c r="H254" s="63"/>
      <c r="I254" s="163"/>
      <c r="J254" s="63"/>
      <c r="K254" s="63"/>
      <c r="L254" s="61"/>
      <c r="M254" s="206"/>
      <c r="N254" s="42"/>
      <c r="O254" s="42"/>
      <c r="P254" s="42"/>
      <c r="Q254" s="42"/>
      <c r="R254" s="42"/>
      <c r="S254" s="42"/>
      <c r="T254" s="78"/>
      <c r="AT254" s="24" t="s">
        <v>157</v>
      </c>
      <c r="AU254" s="24" t="s">
        <v>83</v>
      </c>
    </row>
    <row r="255" spans="2:65" s="1" customFormat="1" ht="25.5" customHeight="1">
      <c r="B255" s="41"/>
      <c r="C255" s="192" t="s">
        <v>475</v>
      </c>
      <c r="D255" s="192" t="s">
        <v>150</v>
      </c>
      <c r="E255" s="193" t="s">
        <v>446</v>
      </c>
      <c r="F255" s="194" t="s">
        <v>447</v>
      </c>
      <c r="G255" s="195" t="s">
        <v>365</v>
      </c>
      <c r="H255" s="196">
        <v>76</v>
      </c>
      <c r="I255" s="197"/>
      <c r="J255" s="198">
        <f>ROUND(I255*H255,2)</f>
        <v>0</v>
      </c>
      <c r="K255" s="194" t="s">
        <v>154</v>
      </c>
      <c r="L255" s="61"/>
      <c r="M255" s="199" t="s">
        <v>23</v>
      </c>
      <c r="N255" s="200" t="s">
        <v>44</v>
      </c>
      <c r="O255" s="42"/>
      <c r="P255" s="201">
        <f>O255*H255</f>
        <v>0</v>
      </c>
      <c r="Q255" s="201">
        <v>1.0000000000000001E-5</v>
      </c>
      <c r="R255" s="201">
        <f>Q255*H255</f>
        <v>7.6000000000000004E-4</v>
      </c>
      <c r="S255" s="201">
        <v>0</v>
      </c>
      <c r="T255" s="202">
        <f>S255*H255</f>
        <v>0</v>
      </c>
      <c r="AR255" s="24" t="s">
        <v>155</v>
      </c>
      <c r="AT255" s="24" t="s">
        <v>150</v>
      </c>
      <c r="AU255" s="24" t="s">
        <v>83</v>
      </c>
      <c r="AY255" s="24" t="s">
        <v>148</v>
      </c>
      <c r="BE255" s="203">
        <f>IF(N255="základní",J255,0)</f>
        <v>0</v>
      </c>
      <c r="BF255" s="203">
        <f>IF(N255="snížená",J255,0)</f>
        <v>0</v>
      </c>
      <c r="BG255" s="203">
        <f>IF(N255="zákl. přenesená",J255,0)</f>
        <v>0</v>
      </c>
      <c r="BH255" s="203">
        <f>IF(N255="sníž. přenesená",J255,0)</f>
        <v>0</v>
      </c>
      <c r="BI255" s="203">
        <f>IF(N255="nulová",J255,0)</f>
        <v>0</v>
      </c>
      <c r="BJ255" s="24" t="s">
        <v>81</v>
      </c>
      <c r="BK255" s="203">
        <f>ROUND(I255*H255,2)</f>
        <v>0</v>
      </c>
      <c r="BL255" s="24" t="s">
        <v>155</v>
      </c>
      <c r="BM255" s="24" t="s">
        <v>922</v>
      </c>
    </row>
    <row r="256" spans="2:65" s="1" customFormat="1" ht="94.5">
      <c r="B256" s="41"/>
      <c r="C256" s="63"/>
      <c r="D256" s="204" t="s">
        <v>157</v>
      </c>
      <c r="E256" s="63"/>
      <c r="F256" s="205" t="s">
        <v>449</v>
      </c>
      <c r="G256" s="63"/>
      <c r="H256" s="63"/>
      <c r="I256" s="163"/>
      <c r="J256" s="63"/>
      <c r="K256" s="63"/>
      <c r="L256" s="61"/>
      <c r="M256" s="206"/>
      <c r="N256" s="42"/>
      <c r="O256" s="42"/>
      <c r="P256" s="42"/>
      <c r="Q256" s="42"/>
      <c r="R256" s="42"/>
      <c r="S256" s="42"/>
      <c r="T256" s="78"/>
      <c r="AT256" s="24" t="s">
        <v>157</v>
      </c>
      <c r="AU256" s="24" t="s">
        <v>83</v>
      </c>
    </row>
    <row r="257" spans="2:65" s="11" customFormat="1" ht="13.5">
      <c r="B257" s="207"/>
      <c r="C257" s="208"/>
      <c r="D257" s="204" t="s">
        <v>159</v>
      </c>
      <c r="E257" s="209" t="s">
        <v>23</v>
      </c>
      <c r="F257" s="210" t="s">
        <v>923</v>
      </c>
      <c r="G257" s="208"/>
      <c r="H257" s="211">
        <v>76</v>
      </c>
      <c r="I257" s="212"/>
      <c r="J257" s="208"/>
      <c r="K257" s="208"/>
      <c r="L257" s="213"/>
      <c r="M257" s="214"/>
      <c r="N257" s="215"/>
      <c r="O257" s="215"/>
      <c r="P257" s="215"/>
      <c r="Q257" s="215"/>
      <c r="R257" s="215"/>
      <c r="S257" s="215"/>
      <c r="T257" s="216"/>
      <c r="AT257" s="217" t="s">
        <v>159</v>
      </c>
      <c r="AU257" s="217" t="s">
        <v>83</v>
      </c>
      <c r="AV257" s="11" t="s">
        <v>83</v>
      </c>
      <c r="AW257" s="11" t="s">
        <v>36</v>
      </c>
      <c r="AX257" s="11" t="s">
        <v>81</v>
      </c>
      <c r="AY257" s="217" t="s">
        <v>148</v>
      </c>
    </row>
    <row r="258" spans="2:65" s="1" customFormat="1" ht="25.5" customHeight="1">
      <c r="B258" s="41"/>
      <c r="C258" s="192" t="s">
        <v>480</v>
      </c>
      <c r="D258" s="192" t="s">
        <v>150</v>
      </c>
      <c r="E258" s="193" t="s">
        <v>452</v>
      </c>
      <c r="F258" s="194" t="s">
        <v>453</v>
      </c>
      <c r="G258" s="195" t="s">
        <v>365</v>
      </c>
      <c r="H258" s="196">
        <v>76</v>
      </c>
      <c r="I258" s="197"/>
      <c r="J258" s="198">
        <f>ROUND(I258*H258,2)</f>
        <v>0</v>
      </c>
      <c r="K258" s="194" t="s">
        <v>23</v>
      </c>
      <c r="L258" s="61"/>
      <c r="M258" s="199" t="s">
        <v>23</v>
      </c>
      <c r="N258" s="200" t="s">
        <v>44</v>
      </c>
      <c r="O258" s="42"/>
      <c r="P258" s="201">
        <f>O258*H258</f>
        <v>0</v>
      </c>
      <c r="Q258" s="201">
        <v>5.9999999999999995E-4</v>
      </c>
      <c r="R258" s="201">
        <f>Q258*H258</f>
        <v>4.5599999999999995E-2</v>
      </c>
      <c r="S258" s="201">
        <v>0</v>
      </c>
      <c r="T258" s="202">
        <f>S258*H258</f>
        <v>0</v>
      </c>
      <c r="AR258" s="24" t="s">
        <v>155</v>
      </c>
      <c r="AT258" s="24" t="s">
        <v>150</v>
      </c>
      <c r="AU258" s="24" t="s">
        <v>83</v>
      </c>
      <c r="AY258" s="24" t="s">
        <v>148</v>
      </c>
      <c r="BE258" s="203">
        <f>IF(N258="základní",J258,0)</f>
        <v>0</v>
      </c>
      <c r="BF258" s="203">
        <f>IF(N258="snížená",J258,0)</f>
        <v>0</v>
      </c>
      <c r="BG258" s="203">
        <f>IF(N258="zákl. přenesená",J258,0)</f>
        <v>0</v>
      </c>
      <c r="BH258" s="203">
        <f>IF(N258="sníž. přenesená",J258,0)</f>
        <v>0</v>
      </c>
      <c r="BI258" s="203">
        <f>IF(N258="nulová",J258,0)</f>
        <v>0</v>
      </c>
      <c r="BJ258" s="24" t="s">
        <v>81</v>
      </c>
      <c r="BK258" s="203">
        <f>ROUND(I258*H258,2)</f>
        <v>0</v>
      </c>
      <c r="BL258" s="24" t="s">
        <v>155</v>
      </c>
      <c r="BM258" s="24" t="s">
        <v>924</v>
      </c>
    </row>
    <row r="259" spans="2:65" s="1" customFormat="1" ht="94.5">
      <c r="B259" s="41"/>
      <c r="C259" s="63"/>
      <c r="D259" s="204" t="s">
        <v>157</v>
      </c>
      <c r="E259" s="63"/>
      <c r="F259" s="205" t="s">
        <v>449</v>
      </c>
      <c r="G259" s="63"/>
      <c r="H259" s="63"/>
      <c r="I259" s="163"/>
      <c r="J259" s="63"/>
      <c r="K259" s="63"/>
      <c r="L259" s="61"/>
      <c r="M259" s="206"/>
      <c r="N259" s="42"/>
      <c r="O259" s="42"/>
      <c r="P259" s="42"/>
      <c r="Q259" s="42"/>
      <c r="R259" s="42"/>
      <c r="S259" s="42"/>
      <c r="T259" s="78"/>
      <c r="AT259" s="24" t="s">
        <v>157</v>
      </c>
      <c r="AU259" s="24" t="s">
        <v>83</v>
      </c>
    </row>
    <row r="260" spans="2:65" s="1" customFormat="1" ht="16.5" customHeight="1">
      <c r="B260" s="41"/>
      <c r="C260" s="192" t="s">
        <v>485</v>
      </c>
      <c r="D260" s="192" t="s">
        <v>150</v>
      </c>
      <c r="E260" s="193" t="s">
        <v>456</v>
      </c>
      <c r="F260" s="194" t="s">
        <v>457</v>
      </c>
      <c r="G260" s="195" t="s">
        <v>176</v>
      </c>
      <c r="H260" s="196">
        <v>109.11</v>
      </c>
      <c r="I260" s="197"/>
      <c r="J260" s="198">
        <f>ROUND(I260*H260,2)</f>
        <v>0</v>
      </c>
      <c r="K260" s="194" t="s">
        <v>154</v>
      </c>
      <c r="L260" s="61"/>
      <c r="M260" s="199" t="s">
        <v>23</v>
      </c>
      <c r="N260" s="200" t="s">
        <v>44</v>
      </c>
      <c r="O260" s="42"/>
      <c r="P260" s="201">
        <f>O260*H260</f>
        <v>0</v>
      </c>
      <c r="Q260" s="201">
        <v>0</v>
      </c>
      <c r="R260" s="201">
        <f>Q260*H260</f>
        <v>0</v>
      </c>
      <c r="S260" s="201">
        <v>2.5</v>
      </c>
      <c r="T260" s="202">
        <f>S260*H260</f>
        <v>272.77499999999998</v>
      </c>
      <c r="AR260" s="24" t="s">
        <v>155</v>
      </c>
      <c r="AT260" s="24" t="s">
        <v>150</v>
      </c>
      <c r="AU260" s="24" t="s">
        <v>83</v>
      </c>
      <c r="AY260" s="24" t="s">
        <v>148</v>
      </c>
      <c r="BE260" s="203">
        <f>IF(N260="základní",J260,0)</f>
        <v>0</v>
      </c>
      <c r="BF260" s="203">
        <f>IF(N260="snížená",J260,0)</f>
        <v>0</v>
      </c>
      <c r="BG260" s="203">
        <f>IF(N260="zákl. přenesená",J260,0)</f>
        <v>0</v>
      </c>
      <c r="BH260" s="203">
        <f>IF(N260="sníž. přenesená",J260,0)</f>
        <v>0</v>
      </c>
      <c r="BI260" s="203">
        <f>IF(N260="nulová",J260,0)</f>
        <v>0</v>
      </c>
      <c r="BJ260" s="24" t="s">
        <v>81</v>
      </c>
      <c r="BK260" s="203">
        <f>ROUND(I260*H260,2)</f>
        <v>0</v>
      </c>
      <c r="BL260" s="24" t="s">
        <v>155</v>
      </c>
      <c r="BM260" s="24" t="s">
        <v>925</v>
      </c>
    </row>
    <row r="261" spans="2:65" s="13" customFormat="1" ht="13.5">
      <c r="B261" s="239"/>
      <c r="C261" s="240"/>
      <c r="D261" s="204" t="s">
        <v>159</v>
      </c>
      <c r="E261" s="241" t="s">
        <v>23</v>
      </c>
      <c r="F261" s="242" t="s">
        <v>926</v>
      </c>
      <c r="G261" s="240"/>
      <c r="H261" s="241" t="s">
        <v>23</v>
      </c>
      <c r="I261" s="243"/>
      <c r="J261" s="240"/>
      <c r="K261" s="240"/>
      <c r="L261" s="244"/>
      <c r="M261" s="245"/>
      <c r="N261" s="246"/>
      <c r="O261" s="246"/>
      <c r="P261" s="246"/>
      <c r="Q261" s="246"/>
      <c r="R261" s="246"/>
      <c r="S261" s="246"/>
      <c r="T261" s="247"/>
      <c r="AT261" s="248" t="s">
        <v>159</v>
      </c>
      <c r="AU261" s="248" t="s">
        <v>83</v>
      </c>
      <c r="AV261" s="13" t="s">
        <v>81</v>
      </c>
      <c r="AW261" s="13" t="s">
        <v>36</v>
      </c>
      <c r="AX261" s="13" t="s">
        <v>73</v>
      </c>
      <c r="AY261" s="248" t="s">
        <v>148</v>
      </c>
    </row>
    <row r="262" spans="2:65" s="11" customFormat="1" ht="13.5">
      <c r="B262" s="207"/>
      <c r="C262" s="208"/>
      <c r="D262" s="204" t="s">
        <v>159</v>
      </c>
      <c r="E262" s="209" t="s">
        <v>23</v>
      </c>
      <c r="F262" s="210" t="s">
        <v>927</v>
      </c>
      <c r="G262" s="208"/>
      <c r="H262" s="211">
        <v>109.11</v>
      </c>
      <c r="I262" s="212"/>
      <c r="J262" s="208"/>
      <c r="K262" s="208"/>
      <c r="L262" s="213"/>
      <c r="M262" s="214"/>
      <c r="N262" s="215"/>
      <c r="O262" s="215"/>
      <c r="P262" s="215"/>
      <c r="Q262" s="215"/>
      <c r="R262" s="215"/>
      <c r="S262" s="215"/>
      <c r="T262" s="216"/>
      <c r="AT262" s="217" t="s">
        <v>159</v>
      </c>
      <c r="AU262" s="217" t="s">
        <v>83</v>
      </c>
      <c r="AV262" s="11" t="s">
        <v>83</v>
      </c>
      <c r="AW262" s="11" t="s">
        <v>36</v>
      </c>
      <c r="AX262" s="11" t="s">
        <v>81</v>
      </c>
      <c r="AY262" s="217" t="s">
        <v>148</v>
      </c>
    </row>
    <row r="263" spans="2:65" s="1" customFormat="1" ht="25.5" customHeight="1">
      <c r="B263" s="41"/>
      <c r="C263" s="192" t="s">
        <v>492</v>
      </c>
      <c r="D263" s="192" t="s">
        <v>150</v>
      </c>
      <c r="E263" s="193" t="s">
        <v>928</v>
      </c>
      <c r="F263" s="194" t="s">
        <v>929</v>
      </c>
      <c r="G263" s="195" t="s">
        <v>194</v>
      </c>
      <c r="H263" s="196">
        <v>35.299999999999997</v>
      </c>
      <c r="I263" s="197"/>
      <c r="J263" s="198">
        <f>ROUND(I263*H263,2)</f>
        <v>0</v>
      </c>
      <c r="K263" s="194" t="s">
        <v>154</v>
      </c>
      <c r="L263" s="61"/>
      <c r="M263" s="199" t="s">
        <v>23</v>
      </c>
      <c r="N263" s="200" t="s">
        <v>44</v>
      </c>
      <c r="O263" s="42"/>
      <c r="P263" s="201">
        <f>O263*H263</f>
        <v>0</v>
      </c>
      <c r="Q263" s="201">
        <v>0</v>
      </c>
      <c r="R263" s="201">
        <f>Q263*H263</f>
        <v>0</v>
      </c>
      <c r="S263" s="201">
        <v>9.2499999999999995E-3</v>
      </c>
      <c r="T263" s="202">
        <f>S263*H263</f>
        <v>0.32652499999999995</v>
      </c>
      <c r="AR263" s="24" t="s">
        <v>155</v>
      </c>
      <c r="AT263" s="24" t="s">
        <v>150</v>
      </c>
      <c r="AU263" s="24" t="s">
        <v>83</v>
      </c>
      <c r="AY263" s="24" t="s">
        <v>148</v>
      </c>
      <c r="BE263" s="203">
        <f>IF(N263="základní",J263,0)</f>
        <v>0</v>
      </c>
      <c r="BF263" s="203">
        <f>IF(N263="snížená",J263,0)</f>
        <v>0</v>
      </c>
      <c r="BG263" s="203">
        <f>IF(N263="zákl. přenesená",J263,0)</f>
        <v>0</v>
      </c>
      <c r="BH263" s="203">
        <f>IF(N263="sníž. přenesená",J263,0)</f>
        <v>0</v>
      </c>
      <c r="BI263" s="203">
        <f>IF(N263="nulová",J263,0)</f>
        <v>0</v>
      </c>
      <c r="BJ263" s="24" t="s">
        <v>81</v>
      </c>
      <c r="BK263" s="203">
        <f>ROUND(I263*H263,2)</f>
        <v>0</v>
      </c>
      <c r="BL263" s="24" t="s">
        <v>155</v>
      </c>
      <c r="BM263" s="24" t="s">
        <v>930</v>
      </c>
    </row>
    <row r="264" spans="2:65" s="1" customFormat="1" ht="27">
      <c r="B264" s="41"/>
      <c r="C264" s="63"/>
      <c r="D264" s="204" t="s">
        <v>157</v>
      </c>
      <c r="E264" s="63"/>
      <c r="F264" s="205" t="s">
        <v>709</v>
      </c>
      <c r="G264" s="63"/>
      <c r="H264" s="63"/>
      <c r="I264" s="163"/>
      <c r="J264" s="63"/>
      <c r="K264" s="63"/>
      <c r="L264" s="61"/>
      <c r="M264" s="206"/>
      <c r="N264" s="42"/>
      <c r="O264" s="42"/>
      <c r="P264" s="42"/>
      <c r="Q264" s="42"/>
      <c r="R264" s="42"/>
      <c r="S264" s="42"/>
      <c r="T264" s="78"/>
      <c r="AT264" s="24" t="s">
        <v>157</v>
      </c>
      <c r="AU264" s="24" t="s">
        <v>83</v>
      </c>
    </row>
    <row r="265" spans="2:65" s="13" customFormat="1" ht="13.5">
      <c r="B265" s="239"/>
      <c r="C265" s="240"/>
      <c r="D265" s="204" t="s">
        <v>159</v>
      </c>
      <c r="E265" s="241" t="s">
        <v>23</v>
      </c>
      <c r="F265" s="242" t="s">
        <v>465</v>
      </c>
      <c r="G265" s="240"/>
      <c r="H265" s="241" t="s">
        <v>23</v>
      </c>
      <c r="I265" s="243"/>
      <c r="J265" s="240"/>
      <c r="K265" s="240"/>
      <c r="L265" s="244"/>
      <c r="M265" s="245"/>
      <c r="N265" s="246"/>
      <c r="O265" s="246"/>
      <c r="P265" s="246"/>
      <c r="Q265" s="246"/>
      <c r="R265" s="246"/>
      <c r="S265" s="246"/>
      <c r="T265" s="247"/>
      <c r="AT265" s="248" t="s">
        <v>159</v>
      </c>
      <c r="AU265" s="248" t="s">
        <v>83</v>
      </c>
      <c r="AV265" s="13" t="s">
        <v>81</v>
      </c>
      <c r="AW265" s="13" t="s">
        <v>36</v>
      </c>
      <c r="AX265" s="13" t="s">
        <v>73</v>
      </c>
      <c r="AY265" s="248" t="s">
        <v>148</v>
      </c>
    </row>
    <row r="266" spans="2:65" s="11" customFormat="1" ht="13.5">
      <c r="B266" s="207"/>
      <c r="C266" s="208"/>
      <c r="D266" s="204" t="s">
        <v>159</v>
      </c>
      <c r="E266" s="209" t="s">
        <v>23</v>
      </c>
      <c r="F266" s="210" t="s">
        <v>931</v>
      </c>
      <c r="G266" s="208"/>
      <c r="H266" s="211">
        <v>35.299999999999997</v>
      </c>
      <c r="I266" s="212"/>
      <c r="J266" s="208"/>
      <c r="K266" s="208"/>
      <c r="L266" s="213"/>
      <c r="M266" s="214"/>
      <c r="N266" s="215"/>
      <c r="O266" s="215"/>
      <c r="P266" s="215"/>
      <c r="Q266" s="215"/>
      <c r="R266" s="215"/>
      <c r="S266" s="215"/>
      <c r="T266" s="216"/>
      <c r="AT266" s="217" t="s">
        <v>159</v>
      </c>
      <c r="AU266" s="217" t="s">
        <v>83</v>
      </c>
      <c r="AV266" s="11" t="s">
        <v>83</v>
      </c>
      <c r="AW266" s="11" t="s">
        <v>36</v>
      </c>
      <c r="AX266" s="11" t="s">
        <v>81</v>
      </c>
      <c r="AY266" s="217" t="s">
        <v>148</v>
      </c>
    </row>
    <row r="267" spans="2:65" s="1" customFormat="1" ht="25.5" customHeight="1">
      <c r="B267" s="41"/>
      <c r="C267" s="192" t="s">
        <v>497</v>
      </c>
      <c r="D267" s="192" t="s">
        <v>150</v>
      </c>
      <c r="E267" s="193" t="s">
        <v>724</v>
      </c>
      <c r="F267" s="194" t="s">
        <v>725</v>
      </c>
      <c r="G267" s="195" t="s">
        <v>194</v>
      </c>
      <c r="H267" s="196">
        <v>6.133</v>
      </c>
      <c r="I267" s="197"/>
      <c r="J267" s="198">
        <f>ROUND(I267*H267,2)</f>
        <v>0</v>
      </c>
      <c r="K267" s="194" t="s">
        <v>154</v>
      </c>
      <c r="L267" s="61"/>
      <c r="M267" s="199" t="s">
        <v>23</v>
      </c>
      <c r="N267" s="200" t="s">
        <v>44</v>
      </c>
      <c r="O267" s="42"/>
      <c r="P267" s="201">
        <f>O267*H267</f>
        <v>0</v>
      </c>
      <c r="Q267" s="201">
        <v>3.2000000000000003E-4</v>
      </c>
      <c r="R267" s="201">
        <f>Q267*H267</f>
        <v>1.9625600000000003E-3</v>
      </c>
      <c r="S267" s="201">
        <v>0</v>
      </c>
      <c r="T267" s="202">
        <f>S267*H267</f>
        <v>0</v>
      </c>
      <c r="AR267" s="24" t="s">
        <v>155</v>
      </c>
      <c r="AT267" s="24" t="s">
        <v>150</v>
      </c>
      <c r="AU267" s="24" t="s">
        <v>83</v>
      </c>
      <c r="AY267" s="24" t="s">
        <v>148</v>
      </c>
      <c r="BE267" s="203">
        <f>IF(N267="základní",J267,0)</f>
        <v>0</v>
      </c>
      <c r="BF267" s="203">
        <f>IF(N267="snížená",J267,0)</f>
        <v>0</v>
      </c>
      <c r="BG267" s="203">
        <f>IF(N267="zákl. přenesená",J267,0)</f>
        <v>0</v>
      </c>
      <c r="BH267" s="203">
        <f>IF(N267="sníž. přenesená",J267,0)</f>
        <v>0</v>
      </c>
      <c r="BI267" s="203">
        <f>IF(N267="nulová",J267,0)</f>
        <v>0</v>
      </c>
      <c r="BJ267" s="24" t="s">
        <v>81</v>
      </c>
      <c r="BK267" s="203">
        <f>ROUND(I267*H267,2)</f>
        <v>0</v>
      </c>
      <c r="BL267" s="24" t="s">
        <v>155</v>
      </c>
      <c r="BM267" s="24" t="s">
        <v>932</v>
      </c>
    </row>
    <row r="268" spans="2:65" s="1" customFormat="1" ht="67.5">
      <c r="B268" s="41"/>
      <c r="C268" s="63"/>
      <c r="D268" s="204" t="s">
        <v>157</v>
      </c>
      <c r="E268" s="63"/>
      <c r="F268" s="205" t="s">
        <v>727</v>
      </c>
      <c r="G268" s="63"/>
      <c r="H268" s="63"/>
      <c r="I268" s="163"/>
      <c r="J268" s="63"/>
      <c r="K268" s="63"/>
      <c r="L268" s="61"/>
      <c r="M268" s="206"/>
      <c r="N268" s="42"/>
      <c r="O268" s="42"/>
      <c r="P268" s="42"/>
      <c r="Q268" s="42"/>
      <c r="R268" s="42"/>
      <c r="S268" s="42"/>
      <c r="T268" s="78"/>
      <c r="AT268" s="24" t="s">
        <v>157</v>
      </c>
      <c r="AU268" s="24" t="s">
        <v>83</v>
      </c>
    </row>
    <row r="269" spans="2:65" s="11" customFormat="1" ht="13.5">
      <c r="B269" s="207"/>
      <c r="C269" s="208"/>
      <c r="D269" s="204" t="s">
        <v>159</v>
      </c>
      <c r="E269" s="209" t="s">
        <v>23</v>
      </c>
      <c r="F269" s="210" t="s">
        <v>933</v>
      </c>
      <c r="G269" s="208"/>
      <c r="H269" s="211">
        <v>6.133</v>
      </c>
      <c r="I269" s="212"/>
      <c r="J269" s="208"/>
      <c r="K269" s="208"/>
      <c r="L269" s="213"/>
      <c r="M269" s="214"/>
      <c r="N269" s="215"/>
      <c r="O269" s="215"/>
      <c r="P269" s="215"/>
      <c r="Q269" s="215"/>
      <c r="R269" s="215"/>
      <c r="S269" s="215"/>
      <c r="T269" s="216"/>
      <c r="AT269" s="217" t="s">
        <v>159</v>
      </c>
      <c r="AU269" s="217" t="s">
        <v>83</v>
      </c>
      <c r="AV269" s="11" t="s">
        <v>83</v>
      </c>
      <c r="AW269" s="11" t="s">
        <v>36</v>
      </c>
      <c r="AX269" s="11" t="s">
        <v>73</v>
      </c>
      <c r="AY269" s="217" t="s">
        <v>148</v>
      </c>
    </row>
    <row r="270" spans="2:65" s="12" customFormat="1" ht="13.5">
      <c r="B270" s="218"/>
      <c r="C270" s="219"/>
      <c r="D270" s="204" t="s">
        <v>159</v>
      </c>
      <c r="E270" s="220" t="s">
        <v>23</v>
      </c>
      <c r="F270" s="221" t="s">
        <v>162</v>
      </c>
      <c r="G270" s="219"/>
      <c r="H270" s="222">
        <v>6.133</v>
      </c>
      <c r="I270" s="223"/>
      <c r="J270" s="219"/>
      <c r="K270" s="219"/>
      <c r="L270" s="224"/>
      <c r="M270" s="225"/>
      <c r="N270" s="226"/>
      <c r="O270" s="226"/>
      <c r="P270" s="226"/>
      <c r="Q270" s="226"/>
      <c r="R270" s="226"/>
      <c r="S270" s="226"/>
      <c r="T270" s="227"/>
      <c r="AT270" s="228" t="s">
        <v>159</v>
      </c>
      <c r="AU270" s="228" t="s">
        <v>83</v>
      </c>
      <c r="AV270" s="12" t="s">
        <v>155</v>
      </c>
      <c r="AW270" s="12" t="s">
        <v>36</v>
      </c>
      <c r="AX270" s="12" t="s">
        <v>81</v>
      </c>
      <c r="AY270" s="228" t="s">
        <v>148</v>
      </c>
    </row>
    <row r="271" spans="2:65" s="1" customFormat="1" ht="16.5" customHeight="1">
      <c r="B271" s="41"/>
      <c r="C271" s="229" t="s">
        <v>502</v>
      </c>
      <c r="D271" s="229" t="s">
        <v>199</v>
      </c>
      <c r="E271" s="230" t="s">
        <v>730</v>
      </c>
      <c r="F271" s="231" t="s">
        <v>731</v>
      </c>
      <c r="G271" s="232" t="s">
        <v>202</v>
      </c>
      <c r="H271" s="233">
        <v>5.0000000000000001E-3</v>
      </c>
      <c r="I271" s="234"/>
      <c r="J271" s="235">
        <f>ROUND(I271*H271,2)</f>
        <v>0</v>
      </c>
      <c r="K271" s="231" t="s">
        <v>154</v>
      </c>
      <c r="L271" s="236"/>
      <c r="M271" s="237" t="s">
        <v>23</v>
      </c>
      <c r="N271" s="238" t="s">
        <v>44</v>
      </c>
      <c r="O271" s="42"/>
      <c r="P271" s="201">
        <f>O271*H271</f>
        <v>0</v>
      </c>
      <c r="Q271" s="201">
        <v>1</v>
      </c>
      <c r="R271" s="201">
        <f>Q271*H271</f>
        <v>5.0000000000000001E-3</v>
      </c>
      <c r="S271" s="201">
        <v>0</v>
      </c>
      <c r="T271" s="202">
        <f>S271*H271</f>
        <v>0</v>
      </c>
      <c r="AR271" s="24" t="s">
        <v>198</v>
      </c>
      <c r="AT271" s="24" t="s">
        <v>199</v>
      </c>
      <c r="AU271" s="24" t="s">
        <v>83</v>
      </c>
      <c r="AY271" s="24" t="s">
        <v>148</v>
      </c>
      <c r="BE271" s="203">
        <f>IF(N271="základní",J271,0)</f>
        <v>0</v>
      </c>
      <c r="BF271" s="203">
        <f>IF(N271="snížená",J271,0)</f>
        <v>0</v>
      </c>
      <c r="BG271" s="203">
        <f>IF(N271="zákl. přenesená",J271,0)</f>
        <v>0</v>
      </c>
      <c r="BH271" s="203">
        <f>IF(N271="sníž. přenesená",J271,0)</f>
        <v>0</v>
      </c>
      <c r="BI271" s="203">
        <f>IF(N271="nulová",J271,0)</f>
        <v>0</v>
      </c>
      <c r="BJ271" s="24" t="s">
        <v>81</v>
      </c>
      <c r="BK271" s="203">
        <f>ROUND(I271*H271,2)</f>
        <v>0</v>
      </c>
      <c r="BL271" s="24" t="s">
        <v>155</v>
      </c>
      <c r="BM271" s="24" t="s">
        <v>934</v>
      </c>
    </row>
    <row r="272" spans="2:65" s="1" customFormat="1" ht="27">
      <c r="B272" s="41"/>
      <c r="C272" s="63"/>
      <c r="D272" s="204" t="s">
        <v>204</v>
      </c>
      <c r="E272" s="63"/>
      <c r="F272" s="205" t="s">
        <v>935</v>
      </c>
      <c r="G272" s="63"/>
      <c r="H272" s="63"/>
      <c r="I272" s="163"/>
      <c r="J272" s="63"/>
      <c r="K272" s="63"/>
      <c r="L272" s="61"/>
      <c r="M272" s="206"/>
      <c r="N272" s="42"/>
      <c r="O272" s="42"/>
      <c r="P272" s="42"/>
      <c r="Q272" s="42"/>
      <c r="R272" s="42"/>
      <c r="S272" s="42"/>
      <c r="T272" s="78"/>
      <c r="AT272" s="24" t="s">
        <v>204</v>
      </c>
      <c r="AU272" s="24" t="s">
        <v>83</v>
      </c>
    </row>
    <row r="273" spans="2:65" s="11" customFormat="1" ht="13.5">
      <c r="B273" s="207"/>
      <c r="C273" s="208"/>
      <c r="D273" s="204" t="s">
        <v>159</v>
      </c>
      <c r="E273" s="209" t="s">
        <v>23</v>
      </c>
      <c r="F273" s="210" t="s">
        <v>936</v>
      </c>
      <c r="G273" s="208"/>
      <c r="H273" s="211">
        <v>5.0000000000000001E-3</v>
      </c>
      <c r="I273" s="212"/>
      <c r="J273" s="208"/>
      <c r="K273" s="208"/>
      <c r="L273" s="213"/>
      <c r="M273" s="214"/>
      <c r="N273" s="215"/>
      <c r="O273" s="215"/>
      <c r="P273" s="215"/>
      <c r="Q273" s="215"/>
      <c r="R273" s="215"/>
      <c r="S273" s="215"/>
      <c r="T273" s="216"/>
      <c r="AT273" s="217" t="s">
        <v>159</v>
      </c>
      <c r="AU273" s="217" t="s">
        <v>83</v>
      </c>
      <c r="AV273" s="11" t="s">
        <v>83</v>
      </c>
      <c r="AW273" s="11" t="s">
        <v>36</v>
      </c>
      <c r="AX273" s="11" t="s">
        <v>73</v>
      </c>
      <c r="AY273" s="217" t="s">
        <v>148</v>
      </c>
    </row>
    <row r="274" spans="2:65" s="12" customFormat="1" ht="13.5">
      <c r="B274" s="218"/>
      <c r="C274" s="219"/>
      <c r="D274" s="204" t="s">
        <v>159</v>
      </c>
      <c r="E274" s="220" t="s">
        <v>23</v>
      </c>
      <c r="F274" s="221" t="s">
        <v>162</v>
      </c>
      <c r="G274" s="219"/>
      <c r="H274" s="222">
        <v>5.0000000000000001E-3</v>
      </c>
      <c r="I274" s="223"/>
      <c r="J274" s="219"/>
      <c r="K274" s="219"/>
      <c r="L274" s="224"/>
      <c r="M274" s="225"/>
      <c r="N274" s="226"/>
      <c r="O274" s="226"/>
      <c r="P274" s="226"/>
      <c r="Q274" s="226"/>
      <c r="R274" s="226"/>
      <c r="S274" s="226"/>
      <c r="T274" s="227"/>
      <c r="AT274" s="228" t="s">
        <v>159</v>
      </c>
      <c r="AU274" s="228" t="s">
        <v>83</v>
      </c>
      <c r="AV274" s="12" t="s">
        <v>155</v>
      </c>
      <c r="AW274" s="12" t="s">
        <v>36</v>
      </c>
      <c r="AX274" s="12" t="s">
        <v>81</v>
      </c>
      <c r="AY274" s="228" t="s">
        <v>148</v>
      </c>
    </row>
    <row r="275" spans="2:65" s="10" customFormat="1" ht="29.85" customHeight="1">
      <c r="B275" s="176"/>
      <c r="C275" s="177"/>
      <c r="D275" s="178" t="s">
        <v>72</v>
      </c>
      <c r="E275" s="190" t="s">
        <v>467</v>
      </c>
      <c r="F275" s="190" t="s">
        <v>468</v>
      </c>
      <c r="G275" s="177"/>
      <c r="H275" s="177"/>
      <c r="I275" s="180"/>
      <c r="J275" s="191">
        <f>BK275</f>
        <v>0</v>
      </c>
      <c r="K275" s="177"/>
      <c r="L275" s="182"/>
      <c r="M275" s="183"/>
      <c r="N275" s="184"/>
      <c r="O275" s="184"/>
      <c r="P275" s="185">
        <f>SUM(P276:P297)</f>
        <v>0</v>
      </c>
      <c r="Q275" s="184"/>
      <c r="R275" s="185">
        <f>SUM(R276:R297)</f>
        <v>0</v>
      </c>
      <c r="S275" s="184"/>
      <c r="T275" s="186">
        <f>SUM(T276:T297)</f>
        <v>0</v>
      </c>
      <c r="AR275" s="187" t="s">
        <v>81</v>
      </c>
      <c r="AT275" s="188" t="s">
        <v>72</v>
      </c>
      <c r="AU275" s="188" t="s">
        <v>81</v>
      </c>
      <c r="AY275" s="187" t="s">
        <v>148</v>
      </c>
      <c r="BK275" s="189">
        <f>SUM(BK276:BK297)</f>
        <v>0</v>
      </c>
    </row>
    <row r="276" spans="2:65" s="1" customFormat="1" ht="25.5" customHeight="1">
      <c r="B276" s="41"/>
      <c r="C276" s="192" t="s">
        <v>506</v>
      </c>
      <c r="D276" s="192" t="s">
        <v>150</v>
      </c>
      <c r="E276" s="193" t="s">
        <v>470</v>
      </c>
      <c r="F276" s="194" t="s">
        <v>471</v>
      </c>
      <c r="G276" s="195" t="s">
        <v>202</v>
      </c>
      <c r="H276" s="196">
        <v>272.77499999999998</v>
      </c>
      <c r="I276" s="197"/>
      <c r="J276" s="198">
        <f>ROUND(I276*H276,2)</f>
        <v>0</v>
      </c>
      <c r="K276" s="194" t="s">
        <v>154</v>
      </c>
      <c r="L276" s="61"/>
      <c r="M276" s="199" t="s">
        <v>23</v>
      </c>
      <c r="N276" s="200" t="s">
        <v>44</v>
      </c>
      <c r="O276" s="42"/>
      <c r="P276" s="201">
        <f>O276*H276</f>
        <v>0</v>
      </c>
      <c r="Q276" s="201">
        <v>0</v>
      </c>
      <c r="R276" s="201">
        <f>Q276*H276</f>
        <v>0</v>
      </c>
      <c r="S276" s="201">
        <v>0</v>
      </c>
      <c r="T276" s="202">
        <f>S276*H276</f>
        <v>0</v>
      </c>
      <c r="AR276" s="24" t="s">
        <v>155</v>
      </c>
      <c r="AT276" s="24" t="s">
        <v>150</v>
      </c>
      <c r="AU276" s="24" t="s">
        <v>83</v>
      </c>
      <c r="AY276" s="24" t="s">
        <v>148</v>
      </c>
      <c r="BE276" s="203">
        <f>IF(N276="základní",J276,0)</f>
        <v>0</v>
      </c>
      <c r="BF276" s="203">
        <f>IF(N276="snížená",J276,0)</f>
        <v>0</v>
      </c>
      <c r="BG276" s="203">
        <f>IF(N276="zákl. přenesená",J276,0)</f>
        <v>0</v>
      </c>
      <c r="BH276" s="203">
        <f>IF(N276="sníž. přenesená",J276,0)</f>
        <v>0</v>
      </c>
      <c r="BI276" s="203">
        <f>IF(N276="nulová",J276,0)</f>
        <v>0</v>
      </c>
      <c r="BJ276" s="24" t="s">
        <v>81</v>
      </c>
      <c r="BK276" s="203">
        <f>ROUND(I276*H276,2)</f>
        <v>0</v>
      </c>
      <c r="BL276" s="24" t="s">
        <v>155</v>
      </c>
      <c r="BM276" s="24" t="s">
        <v>937</v>
      </c>
    </row>
    <row r="277" spans="2:65" s="1" customFormat="1" ht="81">
      <c r="B277" s="41"/>
      <c r="C277" s="63"/>
      <c r="D277" s="204" t="s">
        <v>157</v>
      </c>
      <c r="E277" s="63"/>
      <c r="F277" s="205" t="s">
        <v>473</v>
      </c>
      <c r="G277" s="63"/>
      <c r="H277" s="63"/>
      <c r="I277" s="163"/>
      <c r="J277" s="63"/>
      <c r="K277" s="63"/>
      <c r="L277" s="61"/>
      <c r="M277" s="206"/>
      <c r="N277" s="42"/>
      <c r="O277" s="42"/>
      <c r="P277" s="42"/>
      <c r="Q277" s="42"/>
      <c r="R277" s="42"/>
      <c r="S277" s="42"/>
      <c r="T277" s="78"/>
      <c r="AT277" s="24" t="s">
        <v>157</v>
      </c>
      <c r="AU277" s="24" t="s">
        <v>83</v>
      </c>
    </row>
    <row r="278" spans="2:65" s="11" customFormat="1" ht="13.5">
      <c r="B278" s="207"/>
      <c r="C278" s="208"/>
      <c r="D278" s="204" t="s">
        <v>159</v>
      </c>
      <c r="E278" s="209" t="s">
        <v>23</v>
      </c>
      <c r="F278" s="210" t="s">
        <v>744</v>
      </c>
      <c r="G278" s="208"/>
      <c r="H278" s="211">
        <v>272.77499999999998</v>
      </c>
      <c r="I278" s="212"/>
      <c r="J278" s="208"/>
      <c r="K278" s="208"/>
      <c r="L278" s="213"/>
      <c r="M278" s="214"/>
      <c r="N278" s="215"/>
      <c r="O278" s="215"/>
      <c r="P278" s="215"/>
      <c r="Q278" s="215"/>
      <c r="R278" s="215"/>
      <c r="S278" s="215"/>
      <c r="T278" s="216"/>
      <c r="AT278" s="217" t="s">
        <v>159</v>
      </c>
      <c r="AU278" s="217" t="s">
        <v>83</v>
      </c>
      <c r="AV278" s="11" t="s">
        <v>83</v>
      </c>
      <c r="AW278" s="11" t="s">
        <v>36</v>
      </c>
      <c r="AX278" s="11" t="s">
        <v>81</v>
      </c>
      <c r="AY278" s="217" t="s">
        <v>148</v>
      </c>
    </row>
    <row r="279" spans="2:65" s="1" customFormat="1" ht="25.5" customHeight="1">
      <c r="B279" s="41"/>
      <c r="C279" s="192" t="s">
        <v>512</v>
      </c>
      <c r="D279" s="192" t="s">
        <v>150</v>
      </c>
      <c r="E279" s="193" t="s">
        <v>476</v>
      </c>
      <c r="F279" s="194" t="s">
        <v>477</v>
      </c>
      <c r="G279" s="195" t="s">
        <v>202</v>
      </c>
      <c r="H279" s="196">
        <v>2727.75</v>
      </c>
      <c r="I279" s="197"/>
      <c r="J279" s="198">
        <f>ROUND(I279*H279,2)</f>
        <v>0</v>
      </c>
      <c r="K279" s="194" t="s">
        <v>154</v>
      </c>
      <c r="L279" s="61"/>
      <c r="M279" s="199" t="s">
        <v>23</v>
      </c>
      <c r="N279" s="200" t="s">
        <v>44</v>
      </c>
      <c r="O279" s="42"/>
      <c r="P279" s="201">
        <f>O279*H279</f>
        <v>0</v>
      </c>
      <c r="Q279" s="201">
        <v>0</v>
      </c>
      <c r="R279" s="201">
        <f>Q279*H279</f>
        <v>0</v>
      </c>
      <c r="S279" s="201">
        <v>0</v>
      </c>
      <c r="T279" s="202">
        <f>S279*H279</f>
        <v>0</v>
      </c>
      <c r="AR279" s="24" t="s">
        <v>155</v>
      </c>
      <c r="AT279" s="24" t="s">
        <v>150</v>
      </c>
      <c r="AU279" s="24" t="s">
        <v>83</v>
      </c>
      <c r="AY279" s="24" t="s">
        <v>148</v>
      </c>
      <c r="BE279" s="203">
        <f>IF(N279="základní",J279,0)</f>
        <v>0</v>
      </c>
      <c r="BF279" s="203">
        <f>IF(N279="snížená",J279,0)</f>
        <v>0</v>
      </c>
      <c r="BG279" s="203">
        <f>IF(N279="zákl. přenesená",J279,0)</f>
        <v>0</v>
      </c>
      <c r="BH279" s="203">
        <f>IF(N279="sníž. přenesená",J279,0)</f>
        <v>0</v>
      </c>
      <c r="BI279" s="203">
        <f>IF(N279="nulová",J279,0)</f>
        <v>0</v>
      </c>
      <c r="BJ279" s="24" t="s">
        <v>81</v>
      </c>
      <c r="BK279" s="203">
        <f>ROUND(I279*H279,2)</f>
        <v>0</v>
      </c>
      <c r="BL279" s="24" t="s">
        <v>155</v>
      </c>
      <c r="BM279" s="24" t="s">
        <v>938</v>
      </c>
    </row>
    <row r="280" spans="2:65" s="1" customFormat="1" ht="81">
      <c r="B280" s="41"/>
      <c r="C280" s="63"/>
      <c r="D280" s="204" t="s">
        <v>157</v>
      </c>
      <c r="E280" s="63"/>
      <c r="F280" s="205" t="s">
        <v>473</v>
      </c>
      <c r="G280" s="63"/>
      <c r="H280" s="63"/>
      <c r="I280" s="163"/>
      <c r="J280" s="63"/>
      <c r="K280" s="63"/>
      <c r="L280" s="61"/>
      <c r="M280" s="206"/>
      <c r="N280" s="42"/>
      <c r="O280" s="42"/>
      <c r="P280" s="42"/>
      <c r="Q280" s="42"/>
      <c r="R280" s="42"/>
      <c r="S280" s="42"/>
      <c r="T280" s="78"/>
      <c r="AT280" s="24" t="s">
        <v>157</v>
      </c>
      <c r="AU280" s="24" t="s">
        <v>83</v>
      </c>
    </row>
    <row r="281" spans="2:65" s="11" customFormat="1" ht="13.5">
      <c r="B281" s="207"/>
      <c r="C281" s="208"/>
      <c r="D281" s="204" t="s">
        <v>159</v>
      </c>
      <c r="E281" s="208"/>
      <c r="F281" s="210" t="s">
        <v>746</v>
      </c>
      <c r="G281" s="208"/>
      <c r="H281" s="211">
        <v>2727.75</v>
      </c>
      <c r="I281" s="212"/>
      <c r="J281" s="208"/>
      <c r="K281" s="208"/>
      <c r="L281" s="213"/>
      <c r="M281" s="214"/>
      <c r="N281" s="215"/>
      <c r="O281" s="215"/>
      <c r="P281" s="215"/>
      <c r="Q281" s="215"/>
      <c r="R281" s="215"/>
      <c r="S281" s="215"/>
      <c r="T281" s="216"/>
      <c r="AT281" s="217" t="s">
        <v>159</v>
      </c>
      <c r="AU281" s="217" t="s">
        <v>83</v>
      </c>
      <c r="AV281" s="11" t="s">
        <v>83</v>
      </c>
      <c r="AW281" s="11" t="s">
        <v>6</v>
      </c>
      <c r="AX281" s="11" t="s">
        <v>81</v>
      </c>
      <c r="AY281" s="217" t="s">
        <v>148</v>
      </c>
    </row>
    <row r="282" spans="2:65" s="1" customFormat="1" ht="25.5" customHeight="1">
      <c r="B282" s="41"/>
      <c r="C282" s="192" t="s">
        <v>518</v>
      </c>
      <c r="D282" s="192" t="s">
        <v>150</v>
      </c>
      <c r="E282" s="193" t="s">
        <v>481</v>
      </c>
      <c r="F282" s="194" t="s">
        <v>482</v>
      </c>
      <c r="G282" s="195" t="s">
        <v>202</v>
      </c>
      <c r="H282" s="196">
        <v>201.75</v>
      </c>
      <c r="I282" s="197"/>
      <c r="J282" s="198">
        <f>ROUND(I282*H282,2)</f>
        <v>0</v>
      </c>
      <c r="K282" s="194" t="s">
        <v>154</v>
      </c>
      <c r="L282" s="61"/>
      <c r="M282" s="199" t="s">
        <v>23</v>
      </c>
      <c r="N282" s="200" t="s">
        <v>44</v>
      </c>
      <c r="O282" s="42"/>
      <c r="P282" s="201">
        <f>O282*H282</f>
        <v>0</v>
      </c>
      <c r="Q282" s="201">
        <v>0</v>
      </c>
      <c r="R282" s="201">
        <f>Q282*H282</f>
        <v>0</v>
      </c>
      <c r="S282" s="201">
        <v>0</v>
      </c>
      <c r="T282" s="202">
        <f>S282*H282</f>
        <v>0</v>
      </c>
      <c r="AR282" s="24" t="s">
        <v>155</v>
      </c>
      <c r="AT282" s="24" t="s">
        <v>150</v>
      </c>
      <c r="AU282" s="24" t="s">
        <v>83</v>
      </c>
      <c r="AY282" s="24" t="s">
        <v>148</v>
      </c>
      <c r="BE282" s="203">
        <f>IF(N282="základní",J282,0)</f>
        <v>0</v>
      </c>
      <c r="BF282" s="203">
        <f>IF(N282="snížená",J282,0)</f>
        <v>0</v>
      </c>
      <c r="BG282" s="203">
        <f>IF(N282="zákl. přenesená",J282,0)</f>
        <v>0</v>
      </c>
      <c r="BH282" s="203">
        <f>IF(N282="sníž. přenesená",J282,0)</f>
        <v>0</v>
      </c>
      <c r="BI282" s="203">
        <f>IF(N282="nulová",J282,0)</f>
        <v>0</v>
      </c>
      <c r="BJ282" s="24" t="s">
        <v>81</v>
      </c>
      <c r="BK282" s="203">
        <f>ROUND(I282*H282,2)</f>
        <v>0</v>
      </c>
      <c r="BL282" s="24" t="s">
        <v>155</v>
      </c>
      <c r="BM282" s="24" t="s">
        <v>939</v>
      </c>
    </row>
    <row r="283" spans="2:65" s="1" customFormat="1" ht="81">
      <c r="B283" s="41"/>
      <c r="C283" s="63"/>
      <c r="D283" s="204" t="s">
        <v>157</v>
      </c>
      <c r="E283" s="63"/>
      <c r="F283" s="205" t="s">
        <v>484</v>
      </c>
      <c r="G283" s="63"/>
      <c r="H283" s="63"/>
      <c r="I283" s="163"/>
      <c r="J283" s="63"/>
      <c r="K283" s="63"/>
      <c r="L283" s="61"/>
      <c r="M283" s="206"/>
      <c r="N283" s="42"/>
      <c r="O283" s="42"/>
      <c r="P283" s="42"/>
      <c r="Q283" s="42"/>
      <c r="R283" s="42"/>
      <c r="S283" s="42"/>
      <c r="T283" s="78"/>
      <c r="AT283" s="24" t="s">
        <v>157</v>
      </c>
      <c r="AU283" s="24" t="s">
        <v>83</v>
      </c>
    </row>
    <row r="284" spans="2:65" s="11" customFormat="1" ht="13.5">
      <c r="B284" s="207"/>
      <c r="C284" s="208"/>
      <c r="D284" s="204" t="s">
        <v>159</v>
      </c>
      <c r="E284" s="209" t="s">
        <v>23</v>
      </c>
      <c r="F284" s="210" t="s">
        <v>748</v>
      </c>
      <c r="G284" s="208"/>
      <c r="H284" s="211">
        <v>201.75</v>
      </c>
      <c r="I284" s="212"/>
      <c r="J284" s="208"/>
      <c r="K284" s="208"/>
      <c r="L284" s="213"/>
      <c r="M284" s="214"/>
      <c r="N284" s="215"/>
      <c r="O284" s="215"/>
      <c r="P284" s="215"/>
      <c r="Q284" s="215"/>
      <c r="R284" s="215"/>
      <c r="S284" s="215"/>
      <c r="T284" s="216"/>
      <c r="AT284" s="217" t="s">
        <v>159</v>
      </c>
      <c r="AU284" s="217" t="s">
        <v>83</v>
      </c>
      <c r="AV284" s="11" t="s">
        <v>83</v>
      </c>
      <c r="AW284" s="11" t="s">
        <v>36</v>
      </c>
      <c r="AX284" s="11" t="s">
        <v>81</v>
      </c>
      <c r="AY284" s="217" t="s">
        <v>148</v>
      </c>
    </row>
    <row r="285" spans="2:65" s="1" customFormat="1" ht="25.5" customHeight="1">
      <c r="B285" s="41"/>
      <c r="C285" s="192" t="s">
        <v>526</v>
      </c>
      <c r="D285" s="192" t="s">
        <v>150</v>
      </c>
      <c r="E285" s="193" t="s">
        <v>486</v>
      </c>
      <c r="F285" s="194" t="s">
        <v>487</v>
      </c>
      <c r="G285" s="195" t="s">
        <v>202</v>
      </c>
      <c r="H285" s="196">
        <v>62.9</v>
      </c>
      <c r="I285" s="197"/>
      <c r="J285" s="198">
        <f>ROUND(I285*H285,2)</f>
        <v>0</v>
      </c>
      <c r="K285" s="194" t="s">
        <v>154</v>
      </c>
      <c r="L285" s="61"/>
      <c r="M285" s="199" t="s">
        <v>23</v>
      </c>
      <c r="N285" s="200" t="s">
        <v>44</v>
      </c>
      <c r="O285" s="42"/>
      <c r="P285" s="201">
        <f>O285*H285</f>
        <v>0</v>
      </c>
      <c r="Q285" s="201">
        <v>0</v>
      </c>
      <c r="R285" s="201">
        <f>Q285*H285</f>
        <v>0</v>
      </c>
      <c r="S285" s="201">
        <v>0</v>
      </c>
      <c r="T285" s="202">
        <f>S285*H285</f>
        <v>0</v>
      </c>
      <c r="AR285" s="24" t="s">
        <v>155</v>
      </c>
      <c r="AT285" s="24" t="s">
        <v>150</v>
      </c>
      <c r="AU285" s="24" t="s">
        <v>83</v>
      </c>
      <c r="AY285" s="24" t="s">
        <v>148</v>
      </c>
      <c r="BE285" s="203">
        <f>IF(N285="základní",J285,0)</f>
        <v>0</v>
      </c>
      <c r="BF285" s="203">
        <f>IF(N285="snížená",J285,0)</f>
        <v>0</v>
      </c>
      <c r="BG285" s="203">
        <f>IF(N285="zákl. přenesená",J285,0)</f>
        <v>0</v>
      </c>
      <c r="BH285" s="203">
        <f>IF(N285="sníž. přenesená",J285,0)</f>
        <v>0</v>
      </c>
      <c r="BI285" s="203">
        <f>IF(N285="nulová",J285,0)</f>
        <v>0</v>
      </c>
      <c r="BJ285" s="24" t="s">
        <v>81</v>
      </c>
      <c r="BK285" s="203">
        <f>ROUND(I285*H285,2)</f>
        <v>0</v>
      </c>
      <c r="BL285" s="24" t="s">
        <v>155</v>
      </c>
      <c r="BM285" s="24" t="s">
        <v>940</v>
      </c>
    </row>
    <row r="286" spans="2:65" s="1" customFormat="1" ht="94.5">
      <c r="B286" s="41"/>
      <c r="C286" s="63"/>
      <c r="D286" s="204" t="s">
        <v>157</v>
      </c>
      <c r="E286" s="63"/>
      <c r="F286" s="205" t="s">
        <v>489</v>
      </c>
      <c r="G286" s="63"/>
      <c r="H286" s="63"/>
      <c r="I286" s="163"/>
      <c r="J286" s="63"/>
      <c r="K286" s="63"/>
      <c r="L286" s="61"/>
      <c r="M286" s="206"/>
      <c r="N286" s="42"/>
      <c r="O286" s="42"/>
      <c r="P286" s="42"/>
      <c r="Q286" s="42"/>
      <c r="R286" s="42"/>
      <c r="S286" s="42"/>
      <c r="T286" s="78"/>
      <c r="AT286" s="24" t="s">
        <v>157</v>
      </c>
      <c r="AU286" s="24" t="s">
        <v>83</v>
      </c>
    </row>
    <row r="287" spans="2:65" s="11" customFormat="1" ht="13.5">
      <c r="B287" s="207"/>
      <c r="C287" s="208"/>
      <c r="D287" s="204" t="s">
        <v>159</v>
      </c>
      <c r="E287" s="209" t="s">
        <v>23</v>
      </c>
      <c r="F287" s="210" t="s">
        <v>750</v>
      </c>
      <c r="G287" s="208"/>
      <c r="H287" s="211">
        <v>31.504000000000001</v>
      </c>
      <c r="I287" s="212"/>
      <c r="J287" s="208"/>
      <c r="K287" s="208"/>
      <c r="L287" s="213"/>
      <c r="M287" s="214"/>
      <c r="N287" s="215"/>
      <c r="O287" s="215"/>
      <c r="P287" s="215"/>
      <c r="Q287" s="215"/>
      <c r="R287" s="215"/>
      <c r="S287" s="215"/>
      <c r="T287" s="216"/>
      <c r="AT287" s="217" t="s">
        <v>159</v>
      </c>
      <c r="AU287" s="217" t="s">
        <v>83</v>
      </c>
      <c r="AV287" s="11" t="s">
        <v>83</v>
      </c>
      <c r="AW287" s="11" t="s">
        <v>36</v>
      </c>
      <c r="AX287" s="11" t="s">
        <v>73</v>
      </c>
      <c r="AY287" s="217" t="s">
        <v>148</v>
      </c>
    </row>
    <row r="288" spans="2:65" s="11" customFormat="1" ht="13.5">
      <c r="B288" s="207"/>
      <c r="C288" s="208"/>
      <c r="D288" s="204" t="s">
        <v>159</v>
      </c>
      <c r="E288" s="209" t="s">
        <v>23</v>
      </c>
      <c r="F288" s="210" t="s">
        <v>751</v>
      </c>
      <c r="G288" s="208"/>
      <c r="H288" s="211">
        <v>19.364000000000001</v>
      </c>
      <c r="I288" s="212"/>
      <c r="J288" s="208"/>
      <c r="K288" s="208"/>
      <c r="L288" s="213"/>
      <c r="M288" s="214"/>
      <c r="N288" s="215"/>
      <c r="O288" s="215"/>
      <c r="P288" s="215"/>
      <c r="Q288" s="215"/>
      <c r="R288" s="215"/>
      <c r="S288" s="215"/>
      <c r="T288" s="216"/>
      <c r="AT288" s="217" t="s">
        <v>159</v>
      </c>
      <c r="AU288" s="217" t="s">
        <v>83</v>
      </c>
      <c r="AV288" s="11" t="s">
        <v>83</v>
      </c>
      <c r="AW288" s="11" t="s">
        <v>36</v>
      </c>
      <c r="AX288" s="11" t="s">
        <v>73</v>
      </c>
      <c r="AY288" s="217" t="s">
        <v>148</v>
      </c>
    </row>
    <row r="289" spans="2:65" s="11" customFormat="1" ht="13.5">
      <c r="B289" s="207"/>
      <c r="C289" s="208"/>
      <c r="D289" s="204" t="s">
        <v>159</v>
      </c>
      <c r="E289" s="209" t="s">
        <v>23</v>
      </c>
      <c r="F289" s="210" t="s">
        <v>752</v>
      </c>
      <c r="G289" s="208"/>
      <c r="H289" s="211">
        <v>12.032</v>
      </c>
      <c r="I289" s="212"/>
      <c r="J289" s="208"/>
      <c r="K289" s="208"/>
      <c r="L289" s="213"/>
      <c r="M289" s="214"/>
      <c r="N289" s="215"/>
      <c r="O289" s="215"/>
      <c r="P289" s="215"/>
      <c r="Q289" s="215"/>
      <c r="R289" s="215"/>
      <c r="S289" s="215"/>
      <c r="T289" s="216"/>
      <c r="AT289" s="217" t="s">
        <v>159</v>
      </c>
      <c r="AU289" s="217" t="s">
        <v>83</v>
      </c>
      <c r="AV289" s="11" t="s">
        <v>83</v>
      </c>
      <c r="AW289" s="11" t="s">
        <v>36</v>
      </c>
      <c r="AX289" s="11" t="s">
        <v>73</v>
      </c>
      <c r="AY289" s="217" t="s">
        <v>148</v>
      </c>
    </row>
    <row r="290" spans="2:65" s="12" customFormat="1" ht="13.5">
      <c r="B290" s="218"/>
      <c r="C290" s="219"/>
      <c r="D290" s="204" t="s">
        <v>159</v>
      </c>
      <c r="E290" s="220" t="s">
        <v>23</v>
      </c>
      <c r="F290" s="221" t="s">
        <v>162</v>
      </c>
      <c r="G290" s="219"/>
      <c r="H290" s="222">
        <v>62.9</v>
      </c>
      <c r="I290" s="223"/>
      <c r="J290" s="219"/>
      <c r="K290" s="219"/>
      <c r="L290" s="224"/>
      <c r="M290" s="225"/>
      <c r="N290" s="226"/>
      <c r="O290" s="226"/>
      <c r="P290" s="226"/>
      <c r="Q290" s="226"/>
      <c r="R290" s="226"/>
      <c r="S290" s="226"/>
      <c r="T290" s="227"/>
      <c r="AT290" s="228" t="s">
        <v>159</v>
      </c>
      <c r="AU290" s="228" t="s">
        <v>83</v>
      </c>
      <c r="AV290" s="12" t="s">
        <v>155</v>
      </c>
      <c r="AW290" s="12" t="s">
        <v>36</v>
      </c>
      <c r="AX290" s="12" t="s">
        <v>81</v>
      </c>
      <c r="AY290" s="228" t="s">
        <v>148</v>
      </c>
    </row>
    <row r="291" spans="2:65" s="1" customFormat="1" ht="25.5" customHeight="1">
      <c r="B291" s="41"/>
      <c r="C291" s="192" t="s">
        <v>533</v>
      </c>
      <c r="D291" s="192" t="s">
        <v>150</v>
      </c>
      <c r="E291" s="193" t="s">
        <v>493</v>
      </c>
      <c r="F291" s="194" t="s">
        <v>494</v>
      </c>
      <c r="G291" s="195" t="s">
        <v>202</v>
      </c>
      <c r="H291" s="196">
        <v>629</v>
      </c>
      <c r="I291" s="197"/>
      <c r="J291" s="198">
        <f>ROUND(I291*H291,2)</f>
        <v>0</v>
      </c>
      <c r="K291" s="194" t="s">
        <v>154</v>
      </c>
      <c r="L291" s="61"/>
      <c r="M291" s="199" t="s">
        <v>23</v>
      </c>
      <c r="N291" s="200" t="s">
        <v>44</v>
      </c>
      <c r="O291" s="42"/>
      <c r="P291" s="201">
        <f>O291*H291</f>
        <v>0</v>
      </c>
      <c r="Q291" s="201">
        <v>0</v>
      </c>
      <c r="R291" s="201">
        <f>Q291*H291</f>
        <v>0</v>
      </c>
      <c r="S291" s="201">
        <v>0</v>
      </c>
      <c r="T291" s="202">
        <f>S291*H291</f>
        <v>0</v>
      </c>
      <c r="AR291" s="24" t="s">
        <v>155</v>
      </c>
      <c r="AT291" s="24" t="s">
        <v>150</v>
      </c>
      <c r="AU291" s="24" t="s">
        <v>83</v>
      </c>
      <c r="AY291" s="24" t="s">
        <v>148</v>
      </c>
      <c r="BE291" s="203">
        <f>IF(N291="základní",J291,0)</f>
        <v>0</v>
      </c>
      <c r="BF291" s="203">
        <f>IF(N291="snížená",J291,0)</f>
        <v>0</v>
      </c>
      <c r="BG291" s="203">
        <f>IF(N291="zákl. přenesená",J291,0)</f>
        <v>0</v>
      </c>
      <c r="BH291" s="203">
        <f>IF(N291="sníž. přenesená",J291,0)</f>
        <v>0</v>
      </c>
      <c r="BI291" s="203">
        <f>IF(N291="nulová",J291,0)</f>
        <v>0</v>
      </c>
      <c r="BJ291" s="24" t="s">
        <v>81</v>
      </c>
      <c r="BK291" s="203">
        <f>ROUND(I291*H291,2)</f>
        <v>0</v>
      </c>
      <c r="BL291" s="24" t="s">
        <v>155</v>
      </c>
      <c r="BM291" s="24" t="s">
        <v>941</v>
      </c>
    </row>
    <row r="292" spans="2:65" s="1" customFormat="1" ht="94.5">
      <c r="B292" s="41"/>
      <c r="C292" s="63"/>
      <c r="D292" s="204" t="s">
        <v>157</v>
      </c>
      <c r="E292" s="63"/>
      <c r="F292" s="205" t="s">
        <v>489</v>
      </c>
      <c r="G292" s="63"/>
      <c r="H292" s="63"/>
      <c r="I292" s="163"/>
      <c r="J292" s="63"/>
      <c r="K292" s="63"/>
      <c r="L292" s="61"/>
      <c r="M292" s="206"/>
      <c r="N292" s="42"/>
      <c r="O292" s="42"/>
      <c r="P292" s="42"/>
      <c r="Q292" s="42"/>
      <c r="R292" s="42"/>
      <c r="S292" s="42"/>
      <c r="T292" s="78"/>
      <c r="AT292" s="24" t="s">
        <v>157</v>
      </c>
      <c r="AU292" s="24" t="s">
        <v>83</v>
      </c>
    </row>
    <row r="293" spans="2:65" s="11" customFormat="1" ht="13.5">
      <c r="B293" s="207"/>
      <c r="C293" s="208"/>
      <c r="D293" s="204" t="s">
        <v>159</v>
      </c>
      <c r="E293" s="208"/>
      <c r="F293" s="210" t="s">
        <v>754</v>
      </c>
      <c r="G293" s="208"/>
      <c r="H293" s="211">
        <v>629</v>
      </c>
      <c r="I293" s="212"/>
      <c r="J293" s="208"/>
      <c r="K293" s="208"/>
      <c r="L293" s="213"/>
      <c r="M293" s="214"/>
      <c r="N293" s="215"/>
      <c r="O293" s="215"/>
      <c r="P293" s="215"/>
      <c r="Q293" s="215"/>
      <c r="R293" s="215"/>
      <c r="S293" s="215"/>
      <c r="T293" s="216"/>
      <c r="AT293" s="217" t="s">
        <v>159</v>
      </c>
      <c r="AU293" s="217" t="s">
        <v>83</v>
      </c>
      <c r="AV293" s="11" t="s">
        <v>83</v>
      </c>
      <c r="AW293" s="11" t="s">
        <v>6</v>
      </c>
      <c r="AX293" s="11" t="s">
        <v>81</v>
      </c>
      <c r="AY293" s="217" t="s">
        <v>148</v>
      </c>
    </row>
    <row r="294" spans="2:65" s="1" customFormat="1" ht="25.5" customHeight="1">
      <c r="B294" s="41"/>
      <c r="C294" s="192" t="s">
        <v>538</v>
      </c>
      <c r="D294" s="192" t="s">
        <v>150</v>
      </c>
      <c r="E294" s="193" t="s">
        <v>507</v>
      </c>
      <c r="F294" s="194" t="s">
        <v>508</v>
      </c>
      <c r="G294" s="195" t="s">
        <v>202</v>
      </c>
      <c r="H294" s="196">
        <v>31.396000000000001</v>
      </c>
      <c r="I294" s="197"/>
      <c r="J294" s="198">
        <f>ROUND(I294*H294,2)</f>
        <v>0</v>
      </c>
      <c r="K294" s="194" t="s">
        <v>154</v>
      </c>
      <c r="L294" s="61"/>
      <c r="M294" s="199" t="s">
        <v>23</v>
      </c>
      <c r="N294" s="200" t="s">
        <v>44</v>
      </c>
      <c r="O294" s="42"/>
      <c r="P294" s="201">
        <f>O294*H294</f>
        <v>0</v>
      </c>
      <c r="Q294" s="201">
        <v>0</v>
      </c>
      <c r="R294" s="201">
        <f>Q294*H294</f>
        <v>0</v>
      </c>
      <c r="S294" s="201">
        <v>0</v>
      </c>
      <c r="T294" s="202">
        <f>S294*H294</f>
        <v>0</v>
      </c>
      <c r="AR294" s="24" t="s">
        <v>155</v>
      </c>
      <c r="AT294" s="24" t="s">
        <v>150</v>
      </c>
      <c r="AU294" s="24" t="s">
        <v>83</v>
      </c>
      <c r="AY294" s="24" t="s">
        <v>148</v>
      </c>
      <c r="BE294" s="203">
        <f>IF(N294="základní",J294,0)</f>
        <v>0</v>
      </c>
      <c r="BF294" s="203">
        <f>IF(N294="snížená",J294,0)</f>
        <v>0</v>
      </c>
      <c r="BG294" s="203">
        <f>IF(N294="zákl. přenesená",J294,0)</f>
        <v>0</v>
      </c>
      <c r="BH294" s="203">
        <f>IF(N294="sníž. přenesená",J294,0)</f>
        <v>0</v>
      </c>
      <c r="BI294" s="203">
        <f>IF(N294="nulová",J294,0)</f>
        <v>0</v>
      </c>
      <c r="BJ294" s="24" t="s">
        <v>81</v>
      </c>
      <c r="BK294" s="203">
        <f>ROUND(I294*H294,2)</f>
        <v>0</v>
      </c>
      <c r="BL294" s="24" t="s">
        <v>155</v>
      </c>
      <c r="BM294" s="24" t="s">
        <v>942</v>
      </c>
    </row>
    <row r="295" spans="2:65" s="1" customFormat="1" ht="81">
      <c r="B295" s="41"/>
      <c r="C295" s="63"/>
      <c r="D295" s="204" t="s">
        <v>157</v>
      </c>
      <c r="E295" s="63"/>
      <c r="F295" s="205" t="s">
        <v>510</v>
      </c>
      <c r="G295" s="63"/>
      <c r="H295" s="63"/>
      <c r="I295" s="163"/>
      <c r="J295" s="63"/>
      <c r="K295" s="63"/>
      <c r="L295" s="61"/>
      <c r="M295" s="206"/>
      <c r="N295" s="42"/>
      <c r="O295" s="42"/>
      <c r="P295" s="42"/>
      <c r="Q295" s="42"/>
      <c r="R295" s="42"/>
      <c r="S295" s="42"/>
      <c r="T295" s="78"/>
      <c r="AT295" s="24" t="s">
        <v>157</v>
      </c>
      <c r="AU295" s="24" t="s">
        <v>83</v>
      </c>
    </row>
    <row r="296" spans="2:65" s="1" customFormat="1" ht="25.5" customHeight="1">
      <c r="B296" s="41"/>
      <c r="C296" s="192" t="s">
        <v>543</v>
      </c>
      <c r="D296" s="192" t="s">
        <v>150</v>
      </c>
      <c r="E296" s="193" t="s">
        <v>513</v>
      </c>
      <c r="F296" s="194" t="s">
        <v>514</v>
      </c>
      <c r="G296" s="195" t="s">
        <v>202</v>
      </c>
      <c r="H296" s="196">
        <v>31.504000000000001</v>
      </c>
      <c r="I296" s="197"/>
      <c r="J296" s="198">
        <f>ROUND(I296*H296,2)</f>
        <v>0</v>
      </c>
      <c r="K296" s="194" t="s">
        <v>154</v>
      </c>
      <c r="L296" s="61"/>
      <c r="M296" s="199" t="s">
        <v>23</v>
      </c>
      <c r="N296" s="200" t="s">
        <v>44</v>
      </c>
      <c r="O296" s="42"/>
      <c r="P296" s="201">
        <f>O296*H296</f>
        <v>0</v>
      </c>
      <c r="Q296" s="201">
        <v>0</v>
      </c>
      <c r="R296" s="201">
        <f>Q296*H296</f>
        <v>0</v>
      </c>
      <c r="S296" s="201">
        <v>0</v>
      </c>
      <c r="T296" s="202">
        <f>S296*H296</f>
        <v>0</v>
      </c>
      <c r="AR296" s="24" t="s">
        <v>155</v>
      </c>
      <c r="AT296" s="24" t="s">
        <v>150</v>
      </c>
      <c r="AU296" s="24" t="s">
        <v>83</v>
      </c>
      <c r="AY296" s="24" t="s">
        <v>148</v>
      </c>
      <c r="BE296" s="203">
        <f>IF(N296="základní",J296,0)</f>
        <v>0</v>
      </c>
      <c r="BF296" s="203">
        <f>IF(N296="snížená",J296,0)</f>
        <v>0</v>
      </c>
      <c r="BG296" s="203">
        <f>IF(N296="zákl. přenesená",J296,0)</f>
        <v>0</v>
      </c>
      <c r="BH296" s="203">
        <f>IF(N296="sníž. přenesená",J296,0)</f>
        <v>0</v>
      </c>
      <c r="BI296" s="203">
        <f>IF(N296="nulová",J296,0)</f>
        <v>0</v>
      </c>
      <c r="BJ296" s="24" t="s">
        <v>81</v>
      </c>
      <c r="BK296" s="203">
        <f>ROUND(I296*H296,2)</f>
        <v>0</v>
      </c>
      <c r="BL296" s="24" t="s">
        <v>155</v>
      </c>
      <c r="BM296" s="24" t="s">
        <v>943</v>
      </c>
    </row>
    <row r="297" spans="2:65" s="1" customFormat="1" ht="81">
      <c r="B297" s="41"/>
      <c r="C297" s="63"/>
      <c r="D297" s="204" t="s">
        <v>157</v>
      </c>
      <c r="E297" s="63"/>
      <c r="F297" s="205" t="s">
        <v>510</v>
      </c>
      <c r="G297" s="63"/>
      <c r="H297" s="63"/>
      <c r="I297" s="163"/>
      <c r="J297" s="63"/>
      <c r="K297" s="63"/>
      <c r="L297" s="61"/>
      <c r="M297" s="206"/>
      <c r="N297" s="42"/>
      <c r="O297" s="42"/>
      <c r="P297" s="42"/>
      <c r="Q297" s="42"/>
      <c r="R297" s="42"/>
      <c r="S297" s="42"/>
      <c r="T297" s="78"/>
      <c r="AT297" s="24" t="s">
        <v>157</v>
      </c>
      <c r="AU297" s="24" t="s">
        <v>83</v>
      </c>
    </row>
    <row r="298" spans="2:65" s="10" customFormat="1" ht="29.85" customHeight="1">
      <c r="B298" s="176"/>
      <c r="C298" s="177"/>
      <c r="D298" s="178" t="s">
        <v>72</v>
      </c>
      <c r="E298" s="190" t="s">
        <v>516</v>
      </c>
      <c r="F298" s="190" t="s">
        <v>517</v>
      </c>
      <c r="G298" s="177"/>
      <c r="H298" s="177"/>
      <c r="I298" s="180"/>
      <c r="J298" s="191">
        <f>BK298</f>
        <v>0</v>
      </c>
      <c r="K298" s="177"/>
      <c r="L298" s="182"/>
      <c r="M298" s="183"/>
      <c r="N298" s="184"/>
      <c r="O298" s="184"/>
      <c r="P298" s="185">
        <f>P299</f>
        <v>0</v>
      </c>
      <c r="Q298" s="184"/>
      <c r="R298" s="185">
        <f>R299</f>
        <v>0</v>
      </c>
      <c r="S298" s="184"/>
      <c r="T298" s="186">
        <f>T299</f>
        <v>0</v>
      </c>
      <c r="AR298" s="187" t="s">
        <v>81</v>
      </c>
      <c r="AT298" s="188" t="s">
        <v>72</v>
      </c>
      <c r="AU298" s="188" t="s">
        <v>81</v>
      </c>
      <c r="AY298" s="187" t="s">
        <v>148</v>
      </c>
      <c r="BK298" s="189">
        <f>BK299</f>
        <v>0</v>
      </c>
    </row>
    <row r="299" spans="2:65" s="1" customFormat="1" ht="38.25" customHeight="1">
      <c r="B299" s="41"/>
      <c r="C299" s="192" t="s">
        <v>548</v>
      </c>
      <c r="D299" s="192" t="s">
        <v>150</v>
      </c>
      <c r="E299" s="193" t="s">
        <v>519</v>
      </c>
      <c r="F299" s="194" t="s">
        <v>520</v>
      </c>
      <c r="G299" s="195" t="s">
        <v>202</v>
      </c>
      <c r="H299" s="196">
        <v>40.384999999999998</v>
      </c>
      <c r="I299" s="197"/>
      <c r="J299" s="198">
        <f>ROUND(I299*H299,2)</f>
        <v>0</v>
      </c>
      <c r="K299" s="194" t="s">
        <v>154</v>
      </c>
      <c r="L299" s="61"/>
      <c r="M299" s="199" t="s">
        <v>23</v>
      </c>
      <c r="N299" s="200" t="s">
        <v>44</v>
      </c>
      <c r="O299" s="42"/>
      <c r="P299" s="201">
        <f>O299*H299</f>
        <v>0</v>
      </c>
      <c r="Q299" s="201">
        <v>0</v>
      </c>
      <c r="R299" s="201">
        <f>Q299*H299</f>
        <v>0</v>
      </c>
      <c r="S299" s="201">
        <v>0</v>
      </c>
      <c r="T299" s="202">
        <f>S299*H299</f>
        <v>0</v>
      </c>
      <c r="AR299" s="24" t="s">
        <v>155</v>
      </c>
      <c r="AT299" s="24" t="s">
        <v>150</v>
      </c>
      <c r="AU299" s="24" t="s">
        <v>83</v>
      </c>
      <c r="AY299" s="24" t="s">
        <v>148</v>
      </c>
      <c r="BE299" s="203">
        <f>IF(N299="základní",J299,0)</f>
        <v>0</v>
      </c>
      <c r="BF299" s="203">
        <f>IF(N299="snížená",J299,0)</f>
        <v>0</v>
      </c>
      <c r="BG299" s="203">
        <f>IF(N299="zákl. přenesená",J299,0)</f>
        <v>0</v>
      </c>
      <c r="BH299" s="203">
        <f>IF(N299="sníž. přenesená",J299,0)</f>
        <v>0</v>
      </c>
      <c r="BI299" s="203">
        <f>IF(N299="nulová",J299,0)</f>
        <v>0</v>
      </c>
      <c r="BJ299" s="24" t="s">
        <v>81</v>
      </c>
      <c r="BK299" s="203">
        <f>ROUND(I299*H299,2)</f>
        <v>0</v>
      </c>
      <c r="BL299" s="24" t="s">
        <v>155</v>
      </c>
      <c r="BM299" s="24" t="s">
        <v>944</v>
      </c>
    </row>
    <row r="300" spans="2:65" s="10" customFormat="1" ht="37.35" customHeight="1">
      <c r="B300" s="176"/>
      <c r="C300" s="177"/>
      <c r="D300" s="178" t="s">
        <v>72</v>
      </c>
      <c r="E300" s="179" t="s">
        <v>522</v>
      </c>
      <c r="F300" s="179" t="s">
        <v>523</v>
      </c>
      <c r="G300" s="177"/>
      <c r="H300" s="177"/>
      <c r="I300" s="180"/>
      <c r="J300" s="181">
        <f>BK300</f>
        <v>0</v>
      </c>
      <c r="K300" s="177"/>
      <c r="L300" s="182"/>
      <c r="M300" s="183"/>
      <c r="N300" s="184"/>
      <c r="O300" s="184"/>
      <c r="P300" s="185">
        <f>P301+P316</f>
        <v>0</v>
      </c>
      <c r="Q300" s="184"/>
      <c r="R300" s="185">
        <f>R301+R316</f>
        <v>0.22800000000000001</v>
      </c>
      <c r="S300" s="184"/>
      <c r="T300" s="186">
        <f>T301+T316</f>
        <v>0.56479999999999997</v>
      </c>
      <c r="AR300" s="187" t="s">
        <v>83</v>
      </c>
      <c r="AT300" s="188" t="s">
        <v>72</v>
      </c>
      <c r="AU300" s="188" t="s">
        <v>73</v>
      </c>
      <c r="AY300" s="187" t="s">
        <v>148</v>
      </c>
      <c r="BK300" s="189">
        <f>BK301+BK316</f>
        <v>0</v>
      </c>
    </row>
    <row r="301" spans="2:65" s="10" customFormat="1" ht="19.899999999999999" customHeight="1">
      <c r="B301" s="176"/>
      <c r="C301" s="177"/>
      <c r="D301" s="178" t="s">
        <v>72</v>
      </c>
      <c r="E301" s="190" t="s">
        <v>524</v>
      </c>
      <c r="F301" s="190" t="s">
        <v>525</v>
      </c>
      <c r="G301" s="177"/>
      <c r="H301" s="177"/>
      <c r="I301" s="180"/>
      <c r="J301" s="191">
        <f>BK301</f>
        <v>0</v>
      </c>
      <c r="K301" s="177"/>
      <c r="L301" s="182"/>
      <c r="M301" s="183"/>
      <c r="N301" s="184"/>
      <c r="O301" s="184"/>
      <c r="P301" s="185">
        <f>SUM(P302:P315)</f>
        <v>0</v>
      </c>
      <c r="Q301" s="184"/>
      <c r="R301" s="185">
        <f>SUM(R302:R315)</f>
        <v>0.22800000000000001</v>
      </c>
      <c r="S301" s="184"/>
      <c r="T301" s="186">
        <f>SUM(T302:T315)</f>
        <v>0</v>
      </c>
      <c r="AR301" s="187" t="s">
        <v>83</v>
      </c>
      <c r="AT301" s="188" t="s">
        <v>72</v>
      </c>
      <c r="AU301" s="188" t="s">
        <v>81</v>
      </c>
      <c r="AY301" s="187" t="s">
        <v>148</v>
      </c>
      <c r="BK301" s="189">
        <f>SUM(BK302:BK315)</f>
        <v>0</v>
      </c>
    </row>
    <row r="302" spans="2:65" s="1" customFormat="1" ht="25.5" customHeight="1">
      <c r="B302" s="41"/>
      <c r="C302" s="192" t="s">
        <v>945</v>
      </c>
      <c r="D302" s="192" t="s">
        <v>150</v>
      </c>
      <c r="E302" s="193" t="s">
        <v>527</v>
      </c>
      <c r="F302" s="194" t="s">
        <v>528</v>
      </c>
      <c r="G302" s="195" t="s">
        <v>153</v>
      </c>
      <c r="H302" s="196">
        <v>181.827</v>
      </c>
      <c r="I302" s="197"/>
      <c r="J302" s="198">
        <f>ROUND(I302*H302,2)</f>
        <v>0</v>
      </c>
      <c r="K302" s="194" t="s">
        <v>154</v>
      </c>
      <c r="L302" s="61"/>
      <c r="M302" s="199" t="s">
        <v>23</v>
      </c>
      <c r="N302" s="200" t="s">
        <v>44</v>
      </c>
      <c r="O302" s="42"/>
      <c r="P302" s="201">
        <f>O302*H302</f>
        <v>0</v>
      </c>
      <c r="Q302" s="201">
        <v>0</v>
      </c>
      <c r="R302" s="201">
        <f>Q302*H302</f>
        <v>0</v>
      </c>
      <c r="S302" s="201">
        <v>0</v>
      </c>
      <c r="T302" s="202">
        <f>S302*H302</f>
        <v>0</v>
      </c>
      <c r="AR302" s="24" t="s">
        <v>248</v>
      </c>
      <c r="AT302" s="24" t="s">
        <v>150</v>
      </c>
      <c r="AU302" s="24" t="s">
        <v>83</v>
      </c>
      <c r="AY302" s="24" t="s">
        <v>148</v>
      </c>
      <c r="BE302" s="203">
        <f>IF(N302="základní",J302,0)</f>
        <v>0</v>
      </c>
      <c r="BF302" s="203">
        <f>IF(N302="snížená",J302,0)</f>
        <v>0</v>
      </c>
      <c r="BG302" s="203">
        <f>IF(N302="zákl. přenesená",J302,0)</f>
        <v>0</v>
      </c>
      <c r="BH302" s="203">
        <f>IF(N302="sníž. přenesená",J302,0)</f>
        <v>0</v>
      </c>
      <c r="BI302" s="203">
        <f>IF(N302="nulová",J302,0)</f>
        <v>0</v>
      </c>
      <c r="BJ302" s="24" t="s">
        <v>81</v>
      </c>
      <c r="BK302" s="203">
        <f>ROUND(I302*H302,2)</f>
        <v>0</v>
      </c>
      <c r="BL302" s="24" t="s">
        <v>248</v>
      </c>
      <c r="BM302" s="24" t="s">
        <v>946</v>
      </c>
    </row>
    <row r="303" spans="2:65" s="1" customFormat="1" ht="40.5">
      <c r="B303" s="41"/>
      <c r="C303" s="63"/>
      <c r="D303" s="204" t="s">
        <v>157</v>
      </c>
      <c r="E303" s="63"/>
      <c r="F303" s="205" t="s">
        <v>530</v>
      </c>
      <c r="G303" s="63"/>
      <c r="H303" s="63"/>
      <c r="I303" s="163"/>
      <c r="J303" s="63"/>
      <c r="K303" s="63"/>
      <c r="L303" s="61"/>
      <c r="M303" s="206"/>
      <c r="N303" s="42"/>
      <c r="O303" s="42"/>
      <c r="P303" s="42"/>
      <c r="Q303" s="42"/>
      <c r="R303" s="42"/>
      <c r="S303" s="42"/>
      <c r="T303" s="78"/>
      <c r="AT303" s="24" t="s">
        <v>157</v>
      </c>
      <c r="AU303" s="24" t="s">
        <v>83</v>
      </c>
    </row>
    <row r="304" spans="2:65" s="11" customFormat="1" ht="13.5">
      <c r="B304" s="207"/>
      <c r="C304" s="208"/>
      <c r="D304" s="204" t="s">
        <v>159</v>
      </c>
      <c r="E304" s="209" t="s">
        <v>23</v>
      </c>
      <c r="F304" s="210" t="s">
        <v>947</v>
      </c>
      <c r="G304" s="208"/>
      <c r="H304" s="211">
        <v>117.392</v>
      </c>
      <c r="I304" s="212"/>
      <c r="J304" s="208"/>
      <c r="K304" s="208"/>
      <c r="L304" s="213"/>
      <c r="M304" s="214"/>
      <c r="N304" s="215"/>
      <c r="O304" s="215"/>
      <c r="P304" s="215"/>
      <c r="Q304" s="215"/>
      <c r="R304" s="215"/>
      <c r="S304" s="215"/>
      <c r="T304" s="216"/>
      <c r="AT304" s="217" t="s">
        <v>159</v>
      </c>
      <c r="AU304" s="217" t="s">
        <v>83</v>
      </c>
      <c r="AV304" s="11" t="s">
        <v>83</v>
      </c>
      <c r="AW304" s="11" t="s">
        <v>36</v>
      </c>
      <c r="AX304" s="11" t="s">
        <v>73</v>
      </c>
      <c r="AY304" s="217" t="s">
        <v>148</v>
      </c>
    </row>
    <row r="305" spans="2:65" s="11" customFormat="1" ht="13.5">
      <c r="B305" s="207"/>
      <c r="C305" s="208"/>
      <c r="D305" s="204" t="s">
        <v>159</v>
      </c>
      <c r="E305" s="209" t="s">
        <v>23</v>
      </c>
      <c r="F305" s="210" t="s">
        <v>948</v>
      </c>
      <c r="G305" s="208"/>
      <c r="H305" s="211">
        <v>64.435000000000002</v>
      </c>
      <c r="I305" s="212"/>
      <c r="J305" s="208"/>
      <c r="K305" s="208"/>
      <c r="L305" s="213"/>
      <c r="M305" s="214"/>
      <c r="N305" s="215"/>
      <c r="O305" s="215"/>
      <c r="P305" s="215"/>
      <c r="Q305" s="215"/>
      <c r="R305" s="215"/>
      <c r="S305" s="215"/>
      <c r="T305" s="216"/>
      <c r="AT305" s="217" t="s">
        <v>159</v>
      </c>
      <c r="AU305" s="217" t="s">
        <v>83</v>
      </c>
      <c r="AV305" s="11" t="s">
        <v>83</v>
      </c>
      <c r="AW305" s="11" t="s">
        <v>36</v>
      </c>
      <c r="AX305" s="11" t="s">
        <v>73</v>
      </c>
      <c r="AY305" s="217" t="s">
        <v>148</v>
      </c>
    </row>
    <row r="306" spans="2:65" s="12" customFormat="1" ht="13.5">
      <c r="B306" s="218"/>
      <c r="C306" s="219"/>
      <c r="D306" s="204" t="s">
        <v>159</v>
      </c>
      <c r="E306" s="220" t="s">
        <v>23</v>
      </c>
      <c r="F306" s="221" t="s">
        <v>162</v>
      </c>
      <c r="G306" s="219"/>
      <c r="H306" s="222">
        <v>181.827</v>
      </c>
      <c r="I306" s="223"/>
      <c r="J306" s="219"/>
      <c r="K306" s="219"/>
      <c r="L306" s="224"/>
      <c r="M306" s="225"/>
      <c r="N306" s="226"/>
      <c r="O306" s="226"/>
      <c r="P306" s="226"/>
      <c r="Q306" s="226"/>
      <c r="R306" s="226"/>
      <c r="S306" s="226"/>
      <c r="T306" s="227"/>
      <c r="AT306" s="228" t="s">
        <v>159</v>
      </c>
      <c r="AU306" s="228" t="s">
        <v>83</v>
      </c>
      <c r="AV306" s="12" t="s">
        <v>155</v>
      </c>
      <c r="AW306" s="12" t="s">
        <v>36</v>
      </c>
      <c r="AX306" s="12" t="s">
        <v>81</v>
      </c>
      <c r="AY306" s="228" t="s">
        <v>148</v>
      </c>
    </row>
    <row r="307" spans="2:65" s="1" customFormat="1" ht="16.5" customHeight="1">
      <c r="B307" s="41"/>
      <c r="C307" s="229" t="s">
        <v>949</v>
      </c>
      <c r="D307" s="229" t="s">
        <v>199</v>
      </c>
      <c r="E307" s="230" t="s">
        <v>534</v>
      </c>
      <c r="F307" s="231" t="s">
        <v>535</v>
      </c>
      <c r="G307" s="232" t="s">
        <v>202</v>
      </c>
      <c r="H307" s="233">
        <v>6.4000000000000001E-2</v>
      </c>
      <c r="I307" s="234"/>
      <c r="J307" s="235">
        <f>ROUND(I307*H307,2)</f>
        <v>0</v>
      </c>
      <c r="K307" s="231" t="s">
        <v>154</v>
      </c>
      <c r="L307" s="236"/>
      <c r="M307" s="237" t="s">
        <v>23</v>
      </c>
      <c r="N307" s="238" t="s">
        <v>44</v>
      </c>
      <c r="O307" s="42"/>
      <c r="P307" s="201">
        <f>O307*H307</f>
        <v>0</v>
      </c>
      <c r="Q307" s="201">
        <v>1</v>
      </c>
      <c r="R307" s="201">
        <f>Q307*H307</f>
        <v>6.4000000000000001E-2</v>
      </c>
      <c r="S307" s="201">
        <v>0</v>
      </c>
      <c r="T307" s="202">
        <f>S307*H307</f>
        <v>0</v>
      </c>
      <c r="AR307" s="24" t="s">
        <v>258</v>
      </c>
      <c r="AT307" s="24" t="s">
        <v>199</v>
      </c>
      <c r="AU307" s="24" t="s">
        <v>83</v>
      </c>
      <c r="AY307" s="24" t="s">
        <v>148</v>
      </c>
      <c r="BE307" s="203">
        <f>IF(N307="základní",J307,0)</f>
        <v>0</v>
      </c>
      <c r="BF307" s="203">
        <f>IF(N307="snížená",J307,0)</f>
        <v>0</v>
      </c>
      <c r="BG307" s="203">
        <f>IF(N307="zákl. přenesená",J307,0)</f>
        <v>0</v>
      </c>
      <c r="BH307" s="203">
        <f>IF(N307="sníž. přenesená",J307,0)</f>
        <v>0</v>
      </c>
      <c r="BI307" s="203">
        <f>IF(N307="nulová",J307,0)</f>
        <v>0</v>
      </c>
      <c r="BJ307" s="24" t="s">
        <v>81</v>
      </c>
      <c r="BK307" s="203">
        <f>ROUND(I307*H307,2)</f>
        <v>0</v>
      </c>
      <c r="BL307" s="24" t="s">
        <v>248</v>
      </c>
      <c r="BM307" s="24" t="s">
        <v>950</v>
      </c>
    </row>
    <row r="308" spans="2:65" s="11" customFormat="1" ht="13.5">
      <c r="B308" s="207"/>
      <c r="C308" s="208"/>
      <c r="D308" s="204" t="s">
        <v>159</v>
      </c>
      <c r="E308" s="208"/>
      <c r="F308" s="210" t="s">
        <v>951</v>
      </c>
      <c r="G308" s="208"/>
      <c r="H308" s="211">
        <v>6.4000000000000001E-2</v>
      </c>
      <c r="I308" s="212"/>
      <c r="J308" s="208"/>
      <c r="K308" s="208"/>
      <c r="L308" s="213"/>
      <c r="M308" s="214"/>
      <c r="N308" s="215"/>
      <c r="O308" s="215"/>
      <c r="P308" s="215"/>
      <c r="Q308" s="215"/>
      <c r="R308" s="215"/>
      <c r="S308" s="215"/>
      <c r="T308" s="216"/>
      <c r="AT308" s="217" t="s">
        <v>159</v>
      </c>
      <c r="AU308" s="217" t="s">
        <v>83</v>
      </c>
      <c r="AV308" s="11" t="s">
        <v>83</v>
      </c>
      <c r="AW308" s="11" t="s">
        <v>6</v>
      </c>
      <c r="AX308" s="11" t="s">
        <v>81</v>
      </c>
      <c r="AY308" s="217" t="s">
        <v>148</v>
      </c>
    </row>
    <row r="309" spans="2:65" s="1" customFormat="1" ht="25.5" customHeight="1">
      <c r="B309" s="41"/>
      <c r="C309" s="192" t="s">
        <v>952</v>
      </c>
      <c r="D309" s="192" t="s">
        <v>150</v>
      </c>
      <c r="E309" s="193" t="s">
        <v>539</v>
      </c>
      <c r="F309" s="194" t="s">
        <v>540</v>
      </c>
      <c r="G309" s="195" t="s">
        <v>153</v>
      </c>
      <c r="H309" s="196">
        <v>363.654</v>
      </c>
      <c r="I309" s="197"/>
      <c r="J309" s="198">
        <f>ROUND(I309*H309,2)</f>
        <v>0</v>
      </c>
      <c r="K309" s="194" t="s">
        <v>154</v>
      </c>
      <c r="L309" s="61"/>
      <c r="M309" s="199" t="s">
        <v>23</v>
      </c>
      <c r="N309" s="200" t="s">
        <v>44</v>
      </c>
      <c r="O309" s="42"/>
      <c r="P309" s="201">
        <f>O309*H309</f>
        <v>0</v>
      </c>
      <c r="Q309" s="201">
        <v>0</v>
      </c>
      <c r="R309" s="201">
        <f>Q309*H309</f>
        <v>0</v>
      </c>
      <c r="S309" s="201">
        <v>0</v>
      </c>
      <c r="T309" s="202">
        <f>S309*H309</f>
        <v>0</v>
      </c>
      <c r="AR309" s="24" t="s">
        <v>248</v>
      </c>
      <c r="AT309" s="24" t="s">
        <v>150</v>
      </c>
      <c r="AU309" s="24" t="s">
        <v>83</v>
      </c>
      <c r="AY309" s="24" t="s">
        <v>148</v>
      </c>
      <c r="BE309" s="203">
        <f>IF(N309="základní",J309,0)</f>
        <v>0</v>
      </c>
      <c r="BF309" s="203">
        <f>IF(N309="snížená",J309,0)</f>
        <v>0</v>
      </c>
      <c r="BG309" s="203">
        <f>IF(N309="zákl. přenesená",J309,0)</f>
        <v>0</v>
      </c>
      <c r="BH309" s="203">
        <f>IF(N309="sníž. přenesená",J309,0)</f>
        <v>0</v>
      </c>
      <c r="BI309" s="203">
        <f>IF(N309="nulová",J309,0)</f>
        <v>0</v>
      </c>
      <c r="BJ309" s="24" t="s">
        <v>81</v>
      </c>
      <c r="BK309" s="203">
        <f>ROUND(I309*H309,2)</f>
        <v>0</v>
      </c>
      <c r="BL309" s="24" t="s">
        <v>248</v>
      </c>
      <c r="BM309" s="24" t="s">
        <v>953</v>
      </c>
    </row>
    <row r="310" spans="2:65" s="1" customFormat="1" ht="40.5">
      <c r="B310" s="41"/>
      <c r="C310" s="63"/>
      <c r="D310" s="204" t="s">
        <v>157</v>
      </c>
      <c r="E310" s="63"/>
      <c r="F310" s="205" t="s">
        <v>530</v>
      </c>
      <c r="G310" s="63"/>
      <c r="H310" s="63"/>
      <c r="I310" s="163"/>
      <c r="J310" s="63"/>
      <c r="K310" s="63"/>
      <c r="L310" s="61"/>
      <c r="M310" s="206"/>
      <c r="N310" s="42"/>
      <c r="O310" s="42"/>
      <c r="P310" s="42"/>
      <c r="Q310" s="42"/>
      <c r="R310" s="42"/>
      <c r="S310" s="42"/>
      <c r="T310" s="78"/>
      <c r="AT310" s="24" t="s">
        <v>157</v>
      </c>
      <c r="AU310" s="24" t="s">
        <v>83</v>
      </c>
    </row>
    <row r="311" spans="2:65" s="11" customFormat="1" ht="13.5">
      <c r="B311" s="207"/>
      <c r="C311" s="208"/>
      <c r="D311" s="204" t="s">
        <v>159</v>
      </c>
      <c r="E311" s="209" t="s">
        <v>23</v>
      </c>
      <c r="F311" s="210" t="s">
        <v>954</v>
      </c>
      <c r="G311" s="208"/>
      <c r="H311" s="211">
        <v>363.654</v>
      </c>
      <c r="I311" s="212"/>
      <c r="J311" s="208"/>
      <c r="K311" s="208"/>
      <c r="L311" s="213"/>
      <c r="M311" s="214"/>
      <c r="N311" s="215"/>
      <c r="O311" s="215"/>
      <c r="P311" s="215"/>
      <c r="Q311" s="215"/>
      <c r="R311" s="215"/>
      <c r="S311" s="215"/>
      <c r="T311" s="216"/>
      <c r="AT311" s="217" t="s">
        <v>159</v>
      </c>
      <c r="AU311" s="217" t="s">
        <v>83</v>
      </c>
      <c r="AV311" s="11" t="s">
        <v>83</v>
      </c>
      <c r="AW311" s="11" t="s">
        <v>36</v>
      </c>
      <c r="AX311" s="11" t="s">
        <v>81</v>
      </c>
      <c r="AY311" s="217" t="s">
        <v>148</v>
      </c>
    </row>
    <row r="312" spans="2:65" s="1" customFormat="1" ht="16.5" customHeight="1">
      <c r="B312" s="41"/>
      <c r="C312" s="229" t="s">
        <v>955</v>
      </c>
      <c r="D312" s="229" t="s">
        <v>199</v>
      </c>
      <c r="E312" s="230" t="s">
        <v>544</v>
      </c>
      <c r="F312" s="231" t="s">
        <v>545</v>
      </c>
      <c r="G312" s="232" t="s">
        <v>202</v>
      </c>
      <c r="H312" s="233">
        <v>0.16400000000000001</v>
      </c>
      <c r="I312" s="234"/>
      <c r="J312" s="235">
        <f>ROUND(I312*H312,2)</f>
        <v>0</v>
      </c>
      <c r="K312" s="231" t="s">
        <v>154</v>
      </c>
      <c r="L312" s="236"/>
      <c r="M312" s="237" t="s">
        <v>23</v>
      </c>
      <c r="N312" s="238" t="s">
        <v>44</v>
      </c>
      <c r="O312" s="42"/>
      <c r="P312" s="201">
        <f>O312*H312</f>
        <v>0</v>
      </c>
      <c r="Q312" s="201">
        <v>1</v>
      </c>
      <c r="R312" s="201">
        <f>Q312*H312</f>
        <v>0.16400000000000001</v>
      </c>
      <c r="S312" s="201">
        <v>0</v>
      </c>
      <c r="T312" s="202">
        <f>S312*H312</f>
        <v>0</v>
      </c>
      <c r="AR312" s="24" t="s">
        <v>258</v>
      </c>
      <c r="AT312" s="24" t="s">
        <v>199</v>
      </c>
      <c r="AU312" s="24" t="s">
        <v>83</v>
      </c>
      <c r="AY312" s="24" t="s">
        <v>148</v>
      </c>
      <c r="BE312" s="203">
        <f>IF(N312="základní",J312,0)</f>
        <v>0</v>
      </c>
      <c r="BF312" s="203">
        <f>IF(N312="snížená",J312,0)</f>
        <v>0</v>
      </c>
      <c r="BG312" s="203">
        <f>IF(N312="zákl. přenesená",J312,0)</f>
        <v>0</v>
      </c>
      <c r="BH312" s="203">
        <f>IF(N312="sníž. přenesená",J312,0)</f>
        <v>0</v>
      </c>
      <c r="BI312" s="203">
        <f>IF(N312="nulová",J312,0)</f>
        <v>0</v>
      </c>
      <c r="BJ312" s="24" t="s">
        <v>81</v>
      </c>
      <c r="BK312" s="203">
        <f>ROUND(I312*H312,2)</f>
        <v>0</v>
      </c>
      <c r="BL312" s="24" t="s">
        <v>248</v>
      </c>
      <c r="BM312" s="24" t="s">
        <v>956</v>
      </c>
    </row>
    <row r="313" spans="2:65" s="11" customFormat="1" ht="13.5">
      <c r="B313" s="207"/>
      <c r="C313" s="208"/>
      <c r="D313" s="204" t="s">
        <v>159</v>
      </c>
      <c r="E313" s="208"/>
      <c r="F313" s="210" t="s">
        <v>957</v>
      </c>
      <c r="G313" s="208"/>
      <c r="H313" s="211">
        <v>0.16400000000000001</v>
      </c>
      <c r="I313" s="212"/>
      <c r="J313" s="208"/>
      <c r="K313" s="208"/>
      <c r="L313" s="213"/>
      <c r="M313" s="214"/>
      <c r="N313" s="215"/>
      <c r="O313" s="215"/>
      <c r="P313" s="215"/>
      <c r="Q313" s="215"/>
      <c r="R313" s="215"/>
      <c r="S313" s="215"/>
      <c r="T313" s="216"/>
      <c r="AT313" s="217" t="s">
        <v>159</v>
      </c>
      <c r="AU313" s="217" t="s">
        <v>83</v>
      </c>
      <c r="AV313" s="11" t="s">
        <v>83</v>
      </c>
      <c r="AW313" s="11" t="s">
        <v>6</v>
      </c>
      <c r="AX313" s="11" t="s">
        <v>81</v>
      </c>
      <c r="AY313" s="217" t="s">
        <v>148</v>
      </c>
    </row>
    <row r="314" spans="2:65" s="1" customFormat="1" ht="38.25" customHeight="1">
      <c r="B314" s="41"/>
      <c r="C314" s="192" t="s">
        <v>958</v>
      </c>
      <c r="D314" s="192" t="s">
        <v>150</v>
      </c>
      <c r="E314" s="193" t="s">
        <v>549</v>
      </c>
      <c r="F314" s="194" t="s">
        <v>550</v>
      </c>
      <c r="G314" s="195" t="s">
        <v>202</v>
      </c>
      <c r="H314" s="196">
        <v>0.22800000000000001</v>
      </c>
      <c r="I314" s="197"/>
      <c r="J314" s="198">
        <f>ROUND(I314*H314,2)</f>
        <v>0</v>
      </c>
      <c r="K314" s="194" t="s">
        <v>154</v>
      </c>
      <c r="L314" s="61"/>
      <c r="M314" s="199" t="s">
        <v>23</v>
      </c>
      <c r="N314" s="200" t="s">
        <v>44</v>
      </c>
      <c r="O314" s="42"/>
      <c r="P314" s="201">
        <f>O314*H314</f>
        <v>0</v>
      </c>
      <c r="Q314" s="201">
        <v>0</v>
      </c>
      <c r="R314" s="201">
        <f>Q314*H314</f>
        <v>0</v>
      </c>
      <c r="S314" s="201">
        <v>0</v>
      </c>
      <c r="T314" s="202">
        <f>S314*H314</f>
        <v>0</v>
      </c>
      <c r="AR314" s="24" t="s">
        <v>248</v>
      </c>
      <c r="AT314" s="24" t="s">
        <v>150</v>
      </c>
      <c r="AU314" s="24" t="s">
        <v>83</v>
      </c>
      <c r="AY314" s="24" t="s">
        <v>148</v>
      </c>
      <c r="BE314" s="203">
        <f>IF(N314="základní",J314,0)</f>
        <v>0</v>
      </c>
      <c r="BF314" s="203">
        <f>IF(N314="snížená",J314,0)</f>
        <v>0</v>
      </c>
      <c r="BG314" s="203">
        <f>IF(N314="zákl. přenesená",J314,0)</f>
        <v>0</v>
      </c>
      <c r="BH314" s="203">
        <f>IF(N314="sníž. přenesená",J314,0)</f>
        <v>0</v>
      </c>
      <c r="BI314" s="203">
        <f>IF(N314="nulová",J314,0)</f>
        <v>0</v>
      </c>
      <c r="BJ314" s="24" t="s">
        <v>81</v>
      </c>
      <c r="BK314" s="203">
        <f>ROUND(I314*H314,2)</f>
        <v>0</v>
      </c>
      <c r="BL314" s="24" t="s">
        <v>248</v>
      </c>
      <c r="BM314" s="24" t="s">
        <v>959</v>
      </c>
    </row>
    <row r="315" spans="2:65" s="1" customFormat="1" ht="121.5">
      <c r="B315" s="41"/>
      <c r="C315" s="63"/>
      <c r="D315" s="204" t="s">
        <v>157</v>
      </c>
      <c r="E315" s="63"/>
      <c r="F315" s="205" t="s">
        <v>552</v>
      </c>
      <c r="G315" s="63"/>
      <c r="H315" s="63"/>
      <c r="I315" s="163"/>
      <c r="J315" s="63"/>
      <c r="K315" s="63"/>
      <c r="L315" s="61"/>
      <c r="M315" s="206"/>
      <c r="N315" s="42"/>
      <c r="O315" s="42"/>
      <c r="P315" s="42"/>
      <c r="Q315" s="42"/>
      <c r="R315" s="42"/>
      <c r="S315" s="42"/>
      <c r="T315" s="78"/>
      <c r="AT315" s="24" t="s">
        <v>157</v>
      </c>
      <c r="AU315" s="24" t="s">
        <v>83</v>
      </c>
    </row>
    <row r="316" spans="2:65" s="10" customFormat="1" ht="29.85" customHeight="1">
      <c r="B316" s="176"/>
      <c r="C316" s="177"/>
      <c r="D316" s="178" t="s">
        <v>72</v>
      </c>
      <c r="E316" s="190" t="s">
        <v>960</v>
      </c>
      <c r="F316" s="190" t="s">
        <v>961</v>
      </c>
      <c r="G316" s="177"/>
      <c r="H316" s="177"/>
      <c r="I316" s="180"/>
      <c r="J316" s="191">
        <f>BK316</f>
        <v>0</v>
      </c>
      <c r="K316" s="177"/>
      <c r="L316" s="182"/>
      <c r="M316" s="183"/>
      <c r="N316" s="184"/>
      <c r="O316" s="184"/>
      <c r="P316" s="185">
        <f>P317</f>
        <v>0</v>
      </c>
      <c r="Q316" s="184"/>
      <c r="R316" s="185">
        <f>R317</f>
        <v>0</v>
      </c>
      <c r="S316" s="184"/>
      <c r="T316" s="186">
        <f>T317</f>
        <v>0.56479999999999997</v>
      </c>
      <c r="AR316" s="187" t="s">
        <v>83</v>
      </c>
      <c r="AT316" s="188" t="s">
        <v>72</v>
      </c>
      <c r="AU316" s="188" t="s">
        <v>81</v>
      </c>
      <c r="AY316" s="187" t="s">
        <v>148</v>
      </c>
      <c r="BK316" s="189">
        <f>BK317</f>
        <v>0</v>
      </c>
    </row>
    <row r="317" spans="2:65" s="1" customFormat="1" ht="25.5" customHeight="1">
      <c r="B317" s="41"/>
      <c r="C317" s="192" t="s">
        <v>962</v>
      </c>
      <c r="D317" s="192" t="s">
        <v>150</v>
      </c>
      <c r="E317" s="193" t="s">
        <v>963</v>
      </c>
      <c r="F317" s="194" t="s">
        <v>964</v>
      </c>
      <c r="G317" s="195" t="s">
        <v>194</v>
      </c>
      <c r="H317" s="196">
        <v>35.299999999999997</v>
      </c>
      <c r="I317" s="197"/>
      <c r="J317" s="198">
        <f>ROUND(I317*H317,2)</f>
        <v>0</v>
      </c>
      <c r="K317" s="194" t="s">
        <v>154</v>
      </c>
      <c r="L317" s="61"/>
      <c r="M317" s="199" t="s">
        <v>23</v>
      </c>
      <c r="N317" s="200" t="s">
        <v>44</v>
      </c>
      <c r="O317" s="42"/>
      <c r="P317" s="201">
        <f>O317*H317</f>
        <v>0</v>
      </c>
      <c r="Q317" s="201">
        <v>0</v>
      </c>
      <c r="R317" s="201">
        <f>Q317*H317</f>
        <v>0</v>
      </c>
      <c r="S317" s="201">
        <v>1.6E-2</v>
      </c>
      <c r="T317" s="202">
        <f>S317*H317</f>
        <v>0.56479999999999997</v>
      </c>
      <c r="AR317" s="24" t="s">
        <v>248</v>
      </c>
      <c r="AT317" s="24" t="s">
        <v>150</v>
      </c>
      <c r="AU317" s="24" t="s">
        <v>83</v>
      </c>
      <c r="AY317" s="24" t="s">
        <v>148</v>
      </c>
      <c r="BE317" s="203">
        <f>IF(N317="základní",J317,0)</f>
        <v>0</v>
      </c>
      <c r="BF317" s="203">
        <f>IF(N317="snížená",J317,0)</f>
        <v>0</v>
      </c>
      <c r="BG317" s="203">
        <f>IF(N317="zákl. přenesená",J317,0)</f>
        <v>0</v>
      </c>
      <c r="BH317" s="203">
        <f>IF(N317="sníž. přenesená",J317,0)</f>
        <v>0</v>
      </c>
      <c r="BI317" s="203">
        <f>IF(N317="nulová",J317,0)</f>
        <v>0</v>
      </c>
      <c r="BJ317" s="24" t="s">
        <v>81</v>
      </c>
      <c r="BK317" s="203">
        <f>ROUND(I317*H317,2)</f>
        <v>0</v>
      </c>
      <c r="BL317" s="24" t="s">
        <v>248</v>
      </c>
      <c r="BM317" s="24" t="s">
        <v>965</v>
      </c>
    </row>
    <row r="318" spans="2:65" s="10" customFormat="1" ht="37.35" customHeight="1">
      <c r="B318" s="176"/>
      <c r="C318" s="177"/>
      <c r="D318" s="178" t="s">
        <v>72</v>
      </c>
      <c r="E318" s="179" t="s">
        <v>199</v>
      </c>
      <c r="F318" s="179" t="s">
        <v>966</v>
      </c>
      <c r="G318" s="177"/>
      <c r="H318" s="177"/>
      <c r="I318" s="180"/>
      <c r="J318" s="181">
        <f>BK318</f>
        <v>0</v>
      </c>
      <c r="K318" s="177"/>
      <c r="L318" s="182"/>
      <c r="M318" s="183"/>
      <c r="N318" s="184"/>
      <c r="O318" s="184"/>
      <c r="P318" s="185">
        <f>P319</f>
        <v>0</v>
      </c>
      <c r="Q318" s="184"/>
      <c r="R318" s="185">
        <f>R319</f>
        <v>0</v>
      </c>
      <c r="S318" s="184"/>
      <c r="T318" s="186">
        <f>T319</f>
        <v>0</v>
      </c>
      <c r="AR318" s="187" t="s">
        <v>168</v>
      </c>
      <c r="AT318" s="188" t="s">
        <v>72</v>
      </c>
      <c r="AU318" s="188" t="s">
        <v>73</v>
      </c>
      <c r="AY318" s="187" t="s">
        <v>148</v>
      </c>
      <c r="BK318" s="189">
        <f>BK319</f>
        <v>0</v>
      </c>
    </row>
    <row r="319" spans="2:65" s="10" customFormat="1" ht="19.899999999999999" customHeight="1">
      <c r="B319" s="176"/>
      <c r="C319" s="177"/>
      <c r="D319" s="178" t="s">
        <v>72</v>
      </c>
      <c r="E319" s="190" t="s">
        <v>967</v>
      </c>
      <c r="F319" s="190" t="s">
        <v>968</v>
      </c>
      <c r="G319" s="177"/>
      <c r="H319" s="177"/>
      <c r="I319" s="180"/>
      <c r="J319" s="191">
        <f>BK319</f>
        <v>0</v>
      </c>
      <c r="K319" s="177"/>
      <c r="L319" s="182"/>
      <c r="M319" s="183"/>
      <c r="N319" s="184"/>
      <c r="O319" s="184"/>
      <c r="P319" s="185">
        <f>P320</f>
        <v>0</v>
      </c>
      <c r="Q319" s="184"/>
      <c r="R319" s="185">
        <f>R320</f>
        <v>0</v>
      </c>
      <c r="S319" s="184"/>
      <c r="T319" s="186">
        <f>T320</f>
        <v>0</v>
      </c>
      <c r="AR319" s="187" t="s">
        <v>168</v>
      </c>
      <c r="AT319" s="188" t="s">
        <v>72</v>
      </c>
      <c r="AU319" s="188" t="s">
        <v>81</v>
      </c>
      <c r="AY319" s="187" t="s">
        <v>148</v>
      </c>
      <c r="BK319" s="189">
        <f>BK320</f>
        <v>0</v>
      </c>
    </row>
    <row r="320" spans="2:65" s="1" customFormat="1" ht="16.5" customHeight="1">
      <c r="B320" s="41"/>
      <c r="C320" s="192" t="s">
        <v>969</v>
      </c>
      <c r="D320" s="192" t="s">
        <v>150</v>
      </c>
      <c r="E320" s="193" t="s">
        <v>970</v>
      </c>
      <c r="F320" s="194" t="s">
        <v>971</v>
      </c>
      <c r="G320" s="195" t="s">
        <v>365</v>
      </c>
      <c r="H320" s="196">
        <v>1</v>
      </c>
      <c r="I320" s="197"/>
      <c r="J320" s="198">
        <f>ROUND(I320*H320,2)</f>
        <v>0</v>
      </c>
      <c r="K320" s="194" t="s">
        <v>23</v>
      </c>
      <c r="L320" s="61"/>
      <c r="M320" s="199" t="s">
        <v>23</v>
      </c>
      <c r="N320" s="252" t="s">
        <v>44</v>
      </c>
      <c r="O320" s="250"/>
      <c r="P320" s="253">
        <f>O320*H320</f>
        <v>0</v>
      </c>
      <c r="Q320" s="253">
        <v>0</v>
      </c>
      <c r="R320" s="253">
        <f>Q320*H320</f>
        <v>0</v>
      </c>
      <c r="S320" s="253">
        <v>0</v>
      </c>
      <c r="T320" s="254">
        <f>S320*H320</f>
        <v>0</v>
      </c>
      <c r="AR320" s="24" t="s">
        <v>526</v>
      </c>
      <c r="AT320" s="24" t="s">
        <v>150</v>
      </c>
      <c r="AU320" s="24" t="s">
        <v>83</v>
      </c>
      <c r="AY320" s="24" t="s">
        <v>148</v>
      </c>
      <c r="BE320" s="203">
        <f>IF(N320="základní",J320,0)</f>
        <v>0</v>
      </c>
      <c r="BF320" s="203">
        <f>IF(N320="snížená",J320,0)</f>
        <v>0</v>
      </c>
      <c r="BG320" s="203">
        <f>IF(N320="zákl. přenesená",J320,0)</f>
        <v>0</v>
      </c>
      <c r="BH320" s="203">
        <f>IF(N320="sníž. přenesená",J320,0)</f>
        <v>0</v>
      </c>
      <c r="BI320" s="203">
        <f>IF(N320="nulová",J320,0)</f>
        <v>0</v>
      </c>
      <c r="BJ320" s="24" t="s">
        <v>81</v>
      </c>
      <c r="BK320" s="203">
        <f>ROUND(I320*H320,2)</f>
        <v>0</v>
      </c>
      <c r="BL320" s="24" t="s">
        <v>526</v>
      </c>
      <c r="BM320" s="24" t="s">
        <v>972</v>
      </c>
    </row>
    <row r="321" spans="2:12" s="1" customFormat="1" ht="6.95" customHeight="1">
      <c r="B321" s="56"/>
      <c r="C321" s="57"/>
      <c r="D321" s="57"/>
      <c r="E321" s="57"/>
      <c r="F321" s="57"/>
      <c r="G321" s="57"/>
      <c r="H321" s="57"/>
      <c r="I321" s="139"/>
      <c r="J321" s="57"/>
      <c r="K321" s="57"/>
      <c r="L321" s="61"/>
    </row>
  </sheetData>
  <sheetProtection algorithmName="SHA-512" hashValue="zbr93mqW0p+7TJAj6k/MIGbonpSuym/o+29z4TT0bitUIHHdS88Unuz1McWs2i2grokgOcGYkkXycDANa88D9g==" saltValue="hAoROb+CWOReRCX++28kvNRQyOsbFkYiJJwbfVUKpvMHO6N45vMj1ZmIUpHBWCw7Sxvw78Ep/UYboKkGz6Ln1Q==" spinCount="100000" sheet="1" objects="1" scenarios="1" formatColumns="0" formatRows="0" autoFilter="0"/>
  <autoFilter ref="C90:K32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8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109</v>
      </c>
      <c r="G1" s="393" t="s">
        <v>110</v>
      </c>
      <c r="H1" s="393"/>
      <c r="I1" s="115"/>
      <c r="J1" s="114" t="s">
        <v>111</v>
      </c>
      <c r="K1" s="113" t="s">
        <v>112</v>
      </c>
      <c r="L1" s="114" t="s">
        <v>113</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92</v>
      </c>
    </row>
    <row r="3" spans="1:70" ht="6.95" customHeight="1">
      <c r="B3" s="25"/>
      <c r="C3" s="26"/>
      <c r="D3" s="26"/>
      <c r="E3" s="26"/>
      <c r="F3" s="26"/>
      <c r="G3" s="26"/>
      <c r="H3" s="26"/>
      <c r="I3" s="116"/>
      <c r="J3" s="26"/>
      <c r="K3" s="27"/>
      <c r="AT3" s="24" t="s">
        <v>83</v>
      </c>
    </row>
    <row r="4" spans="1:70" ht="36.950000000000003" customHeight="1">
      <c r="B4" s="28"/>
      <c r="C4" s="29"/>
      <c r="D4" s="30" t="s">
        <v>114</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5" t="str">
        <f>'Rekapitulace stavby'!K6</f>
        <v>Opravy opěrných zdí</v>
      </c>
      <c r="F7" s="386"/>
      <c r="G7" s="386"/>
      <c r="H7" s="386"/>
      <c r="I7" s="117"/>
      <c r="J7" s="29"/>
      <c r="K7" s="31"/>
    </row>
    <row r="8" spans="1:70" s="1" customFormat="1">
      <c r="B8" s="41"/>
      <c r="C8" s="42"/>
      <c r="D8" s="37" t="s">
        <v>115</v>
      </c>
      <c r="E8" s="42"/>
      <c r="F8" s="42"/>
      <c r="G8" s="42"/>
      <c r="H8" s="42"/>
      <c r="I8" s="118"/>
      <c r="J8" s="42"/>
      <c r="K8" s="45"/>
    </row>
    <row r="9" spans="1:70" s="1" customFormat="1" ht="36.950000000000003" customHeight="1">
      <c r="B9" s="41"/>
      <c r="C9" s="42"/>
      <c r="D9" s="42"/>
      <c r="E9" s="387" t="s">
        <v>973</v>
      </c>
      <c r="F9" s="388"/>
      <c r="G9" s="388"/>
      <c r="H9" s="388"/>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23</v>
      </c>
      <c r="G11" s="42"/>
      <c r="H11" s="42"/>
      <c r="I11" s="119" t="s">
        <v>22</v>
      </c>
      <c r="J11" s="35" t="s">
        <v>23</v>
      </c>
      <c r="K11" s="45"/>
    </row>
    <row r="12" spans="1:70" s="1" customFormat="1" ht="14.45" customHeight="1">
      <c r="B12" s="41"/>
      <c r="C12" s="42"/>
      <c r="D12" s="37" t="s">
        <v>24</v>
      </c>
      <c r="E12" s="42"/>
      <c r="F12" s="35" t="s">
        <v>974</v>
      </c>
      <c r="G12" s="42"/>
      <c r="H12" s="42"/>
      <c r="I12" s="119" t="s">
        <v>26</v>
      </c>
      <c r="J12" s="120" t="str">
        <f>'Rekapitulace stavby'!AN8</f>
        <v>13. 4. 2018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30</v>
      </c>
      <c r="F15" s="42"/>
      <c r="G15" s="42"/>
      <c r="H15" s="42"/>
      <c r="I15" s="119" t="s">
        <v>31</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29</v>
      </c>
      <c r="J20" s="35" t="s">
        <v>23</v>
      </c>
      <c r="K20" s="45"/>
    </row>
    <row r="21" spans="2:11" s="1" customFormat="1" ht="18" customHeight="1">
      <c r="B21" s="41"/>
      <c r="C21" s="42"/>
      <c r="D21" s="42"/>
      <c r="E21" s="35" t="s">
        <v>35</v>
      </c>
      <c r="F21" s="42"/>
      <c r="G21" s="42"/>
      <c r="H21" s="42"/>
      <c r="I21" s="119" t="s">
        <v>31</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54" t="s">
        <v>23</v>
      </c>
      <c r="F24" s="354"/>
      <c r="G24" s="354"/>
      <c r="H24" s="354"/>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ROUND(J88,2)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ROUND(SUM(BE88:BE387), 2)</f>
        <v>0</v>
      </c>
      <c r="G30" s="42"/>
      <c r="H30" s="42"/>
      <c r="I30" s="131">
        <v>0.21</v>
      </c>
      <c r="J30" s="130">
        <f>ROUND(ROUND((SUM(BE88:BE387)), 2)*I30, 2)</f>
        <v>0</v>
      </c>
      <c r="K30" s="45"/>
    </row>
    <row r="31" spans="2:11" s="1" customFormat="1" ht="14.45" customHeight="1">
      <c r="B31" s="41"/>
      <c r="C31" s="42"/>
      <c r="D31" s="42"/>
      <c r="E31" s="49" t="s">
        <v>45</v>
      </c>
      <c r="F31" s="130">
        <f>ROUND(SUM(BF88:BF387), 2)</f>
        <v>0</v>
      </c>
      <c r="G31" s="42"/>
      <c r="H31" s="42"/>
      <c r="I31" s="131">
        <v>0.15</v>
      </c>
      <c r="J31" s="130">
        <f>ROUND(ROUND((SUM(BF88:BF387)), 2)*I31, 2)</f>
        <v>0</v>
      </c>
      <c r="K31" s="45"/>
    </row>
    <row r="32" spans="2:11" s="1" customFormat="1" ht="14.45" hidden="1" customHeight="1">
      <c r="B32" s="41"/>
      <c r="C32" s="42"/>
      <c r="D32" s="42"/>
      <c r="E32" s="49" t="s">
        <v>46</v>
      </c>
      <c r="F32" s="130">
        <f>ROUND(SUM(BG88:BG387), 2)</f>
        <v>0</v>
      </c>
      <c r="G32" s="42"/>
      <c r="H32" s="42"/>
      <c r="I32" s="131">
        <v>0.21</v>
      </c>
      <c r="J32" s="130">
        <v>0</v>
      </c>
      <c r="K32" s="45"/>
    </row>
    <row r="33" spans="2:11" s="1" customFormat="1" ht="14.45" hidden="1" customHeight="1">
      <c r="B33" s="41"/>
      <c r="C33" s="42"/>
      <c r="D33" s="42"/>
      <c r="E33" s="49" t="s">
        <v>47</v>
      </c>
      <c r="F33" s="130">
        <f>ROUND(SUM(BH88:BH387), 2)</f>
        <v>0</v>
      </c>
      <c r="G33" s="42"/>
      <c r="H33" s="42"/>
      <c r="I33" s="131">
        <v>0.15</v>
      </c>
      <c r="J33" s="130">
        <v>0</v>
      </c>
      <c r="K33" s="45"/>
    </row>
    <row r="34" spans="2:11" s="1" customFormat="1" ht="14.45" hidden="1" customHeight="1">
      <c r="B34" s="41"/>
      <c r="C34" s="42"/>
      <c r="D34" s="42"/>
      <c r="E34" s="49" t="s">
        <v>48</v>
      </c>
      <c r="F34" s="130">
        <f>ROUND(SUM(BI88:BI387),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117</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5" t="str">
        <f>E7</f>
        <v>Opravy opěrných zdí</v>
      </c>
      <c r="F45" s="386"/>
      <c r="G45" s="386"/>
      <c r="H45" s="386"/>
      <c r="I45" s="118"/>
      <c r="J45" s="42"/>
      <c r="K45" s="45"/>
    </row>
    <row r="46" spans="2:11" s="1" customFormat="1" ht="14.45" customHeight="1">
      <c r="B46" s="41"/>
      <c r="C46" s="37" t="s">
        <v>115</v>
      </c>
      <c r="D46" s="42"/>
      <c r="E46" s="42"/>
      <c r="F46" s="42"/>
      <c r="G46" s="42"/>
      <c r="H46" s="42"/>
      <c r="I46" s="118"/>
      <c r="J46" s="42"/>
      <c r="K46" s="45"/>
    </row>
    <row r="47" spans="2:11" s="1" customFormat="1" ht="17.25" customHeight="1">
      <c r="B47" s="41"/>
      <c r="C47" s="42"/>
      <c r="D47" s="42"/>
      <c r="E47" s="387" t="str">
        <f>E9</f>
        <v>SO 04 - ul. Žitná</v>
      </c>
      <c r="F47" s="388"/>
      <c r="G47" s="388"/>
      <c r="H47" s="388"/>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Ústí nad Labem - Mojžíř</v>
      </c>
      <c r="G49" s="42"/>
      <c r="H49" s="42"/>
      <c r="I49" s="119" t="s">
        <v>26</v>
      </c>
      <c r="J49" s="120" t="str">
        <f>IF(J12="","",J12)</f>
        <v>13. 4. 2018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Ústí nad Labem</v>
      </c>
      <c r="G51" s="42"/>
      <c r="H51" s="42"/>
      <c r="I51" s="119" t="s">
        <v>34</v>
      </c>
      <c r="J51" s="354" t="str">
        <f>E21</f>
        <v>AZ Consult spol. s r.o.</v>
      </c>
      <c r="K51" s="45"/>
    </row>
    <row r="52" spans="2:47" s="1" customFormat="1" ht="14.45" customHeight="1">
      <c r="B52" s="41"/>
      <c r="C52" s="37" t="s">
        <v>32</v>
      </c>
      <c r="D52" s="42"/>
      <c r="E52" s="42"/>
      <c r="F52" s="35" t="str">
        <f>IF(E18="","",E18)</f>
        <v/>
      </c>
      <c r="G52" s="42"/>
      <c r="H52" s="42"/>
      <c r="I52" s="118"/>
      <c r="J52" s="389"/>
      <c r="K52" s="45"/>
    </row>
    <row r="53" spans="2:47" s="1" customFormat="1" ht="10.35" customHeight="1">
      <c r="B53" s="41"/>
      <c r="C53" s="42"/>
      <c r="D53" s="42"/>
      <c r="E53" s="42"/>
      <c r="F53" s="42"/>
      <c r="G53" s="42"/>
      <c r="H53" s="42"/>
      <c r="I53" s="118"/>
      <c r="J53" s="42"/>
      <c r="K53" s="45"/>
    </row>
    <row r="54" spans="2:47" s="1" customFormat="1" ht="29.25" customHeight="1">
      <c r="B54" s="41"/>
      <c r="C54" s="144" t="s">
        <v>118</v>
      </c>
      <c r="D54" s="132"/>
      <c r="E54" s="132"/>
      <c r="F54" s="132"/>
      <c r="G54" s="132"/>
      <c r="H54" s="132"/>
      <c r="I54" s="145"/>
      <c r="J54" s="146" t="s">
        <v>119</v>
      </c>
      <c r="K54" s="147"/>
    </row>
    <row r="55" spans="2:47" s="1" customFormat="1" ht="10.35" customHeight="1">
      <c r="B55" s="41"/>
      <c r="C55" s="42"/>
      <c r="D55" s="42"/>
      <c r="E55" s="42"/>
      <c r="F55" s="42"/>
      <c r="G55" s="42"/>
      <c r="H55" s="42"/>
      <c r="I55" s="118"/>
      <c r="J55" s="42"/>
      <c r="K55" s="45"/>
    </row>
    <row r="56" spans="2:47" s="1" customFormat="1" ht="29.25" customHeight="1">
      <c r="B56" s="41"/>
      <c r="C56" s="148" t="s">
        <v>120</v>
      </c>
      <c r="D56" s="42"/>
      <c r="E56" s="42"/>
      <c r="F56" s="42"/>
      <c r="G56" s="42"/>
      <c r="H56" s="42"/>
      <c r="I56" s="118"/>
      <c r="J56" s="128">
        <f>J88</f>
        <v>0</v>
      </c>
      <c r="K56" s="45"/>
      <c r="AU56" s="24" t="s">
        <v>121</v>
      </c>
    </row>
    <row r="57" spans="2:47" s="7" customFormat="1" ht="24.95" customHeight="1">
      <c r="B57" s="149"/>
      <c r="C57" s="150"/>
      <c r="D57" s="151" t="s">
        <v>122</v>
      </c>
      <c r="E57" s="152"/>
      <c r="F57" s="152"/>
      <c r="G57" s="152"/>
      <c r="H57" s="152"/>
      <c r="I57" s="153"/>
      <c r="J57" s="154">
        <f>J89</f>
        <v>0</v>
      </c>
      <c r="K57" s="155"/>
    </row>
    <row r="58" spans="2:47" s="8" customFormat="1" ht="19.899999999999999" customHeight="1">
      <c r="B58" s="156"/>
      <c r="C58" s="157"/>
      <c r="D58" s="158" t="s">
        <v>123</v>
      </c>
      <c r="E58" s="159"/>
      <c r="F58" s="159"/>
      <c r="G58" s="159"/>
      <c r="H58" s="159"/>
      <c r="I58" s="160"/>
      <c r="J58" s="161">
        <f>J90</f>
        <v>0</v>
      </c>
      <c r="K58" s="162"/>
    </row>
    <row r="59" spans="2:47" s="8" customFormat="1" ht="19.899999999999999" customHeight="1">
      <c r="B59" s="156"/>
      <c r="C59" s="157"/>
      <c r="D59" s="158" t="s">
        <v>124</v>
      </c>
      <c r="E59" s="159"/>
      <c r="F59" s="159"/>
      <c r="G59" s="159"/>
      <c r="H59" s="159"/>
      <c r="I59" s="160"/>
      <c r="J59" s="161">
        <f>J194</f>
        <v>0</v>
      </c>
      <c r="K59" s="162"/>
    </row>
    <row r="60" spans="2:47" s="8" customFormat="1" ht="19.899999999999999" customHeight="1">
      <c r="B60" s="156"/>
      <c r="C60" s="157"/>
      <c r="D60" s="158" t="s">
        <v>125</v>
      </c>
      <c r="E60" s="159"/>
      <c r="F60" s="159"/>
      <c r="G60" s="159"/>
      <c r="H60" s="159"/>
      <c r="I60" s="160"/>
      <c r="J60" s="161">
        <f>J238</f>
        <v>0</v>
      </c>
      <c r="K60" s="162"/>
    </row>
    <row r="61" spans="2:47" s="8" customFormat="1" ht="19.899999999999999" customHeight="1">
      <c r="B61" s="156"/>
      <c r="C61" s="157"/>
      <c r="D61" s="158" t="s">
        <v>769</v>
      </c>
      <c r="E61" s="159"/>
      <c r="F61" s="159"/>
      <c r="G61" s="159"/>
      <c r="H61" s="159"/>
      <c r="I61" s="160"/>
      <c r="J61" s="161">
        <f>J272</f>
        <v>0</v>
      </c>
      <c r="K61" s="162"/>
    </row>
    <row r="62" spans="2:47" s="8" customFormat="1" ht="19.899999999999999" customHeight="1">
      <c r="B62" s="156"/>
      <c r="C62" s="157"/>
      <c r="D62" s="158" t="s">
        <v>126</v>
      </c>
      <c r="E62" s="159"/>
      <c r="F62" s="159"/>
      <c r="G62" s="159"/>
      <c r="H62" s="159"/>
      <c r="I62" s="160"/>
      <c r="J62" s="161">
        <f>J276</f>
        <v>0</v>
      </c>
      <c r="K62" s="162"/>
    </row>
    <row r="63" spans="2:47" s="8" customFormat="1" ht="19.899999999999999" customHeight="1">
      <c r="B63" s="156"/>
      <c r="C63" s="157"/>
      <c r="D63" s="158" t="s">
        <v>975</v>
      </c>
      <c r="E63" s="159"/>
      <c r="F63" s="159"/>
      <c r="G63" s="159"/>
      <c r="H63" s="159"/>
      <c r="I63" s="160"/>
      <c r="J63" s="161">
        <f>J297</f>
        <v>0</v>
      </c>
      <c r="K63" s="162"/>
    </row>
    <row r="64" spans="2:47" s="8" customFormat="1" ht="19.899999999999999" customHeight="1">
      <c r="B64" s="156"/>
      <c r="C64" s="157"/>
      <c r="D64" s="158" t="s">
        <v>127</v>
      </c>
      <c r="E64" s="159"/>
      <c r="F64" s="159"/>
      <c r="G64" s="159"/>
      <c r="H64" s="159"/>
      <c r="I64" s="160"/>
      <c r="J64" s="161">
        <f>J299</f>
        <v>0</v>
      </c>
      <c r="K64" s="162"/>
    </row>
    <row r="65" spans="2:12" s="8" customFormat="1" ht="19.899999999999999" customHeight="1">
      <c r="B65" s="156"/>
      <c r="C65" s="157"/>
      <c r="D65" s="158" t="s">
        <v>128</v>
      </c>
      <c r="E65" s="159"/>
      <c r="F65" s="159"/>
      <c r="G65" s="159"/>
      <c r="H65" s="159"/>
      <c r="I65" s="160"/>
      <c r="J65" s="161">
        <f>J343</f>
        <v>0</v>
      </c>
      <c r="K65" s="162"/>
    </row>
    <row r="66" spans="2:12" s="8" customFormat="1" ht="19.899999999999999" customHeight="1">
      <c r="B66" s="156"/>
      <c r="C66" s="157"/>
      <c r="D66" s="158" t="s">
        <v>129</v>
      </c>
      <c r="E66" s="159"/>
      <c r="F66" s="159"/>
      <c r="G66" s="159"/>
      <c r="H66" s="159"/>
      <c r="I66" s="160"/>
      <c r="J66" s="161">
        <f>J367</f>
        <v>0</v>
      </c>
      <c r="K66" s="162"/>
    </row>
    <row r="67" spans="2:12" s="7" customFormat="1" ht="24.95" customHeight="1">
      <c r="B67" s="149"/>
      <c r="C67" s="150"/>
      <c r="D67" s="151" t="s">
        <v>130</v>
      </c>
      <c r="E67" s="152"/>
      <c r="F67" s="152"/>
      <c r="G67" s="152"/>
      <c r="H67" s="152"/>
      <c r="I67" s="153"/>
      <c r="J67" s="154">
        <f>J369</f>
        <v>0</v>
      </c>
      <c r="K67" s="155"/>
    </row>
    <row r="68" spans="2:12" s="8" customFormat="1" ht="19.899999999999999" customHeight="1">
      <c r="B68" s="156"/>
      <c r="C68" s="157"/>
      <c r="D68" s="158" t="s">
        <v>131</v>
      </c>
      <c r="E68" s="159"/>
      <c r="F68" s="159"/>
      <c r="G68" s="159"/>
      <c r="H68" s="159"/>
      <c r="I68" s="160"/>
      <c r="J68" s="161">
        <f>J370</f>
        <v>0</v>
      </c>
      <c r="K68" s="162"/>
    </row>
    <row r="69" spans="2:12" s="1" customFormat="1" ht="21.75" customHeight="1">
      <c r="B69" s="41"/>
      <c r="C69" s="42"/>
      <c r="D69" s="42"/>
      <c r="E69" s="42"/>
      <c r="F69" s="42"/>
      <c r="G69" s="42"/>
      <c r="H69" s="42"/>
      <c r="I69" s="118"/>
      <c r="J69" s="42"/>
      <c r="K69" s="45"/>
    </row>
    <row r="70" spans="2:12" s="1" customFormat="1" ht="6.95" customHeight="1">
      <c r="B70" s="56"/>
      <c r="C70" s="57"/>
      <c r="D70" s="57"/>
      <c r="E70" s="57"/>
      <c r="F70" s="57"/>
      <c r="G70" s="57"/>
      <c r="H70" s="57"/>
      <c r="I70" s="139"/>
      <c r="J70" s="57"/>
      <c r="K70" s="58"/>
    </row>
    <row r="74" spans="2:12" s="1" customFormat="1" ht="6.95" customHeight="1">
      <c r="B74" s="59"/>
      <c r="C74" s="60"/>
      <c r="D74" s="60"/>
      <c r="E74" s="60"/>
      <c r="F74" s="60"/>
      <c r="G74" s="60"/>
      <c r="H74" s="60"/>
      <c r="I74" s="142"/>
      <c r="J74" s="60"/>
      <c r="K74" s="60"/>
      <c r="L74" s="61"/>
    </row>
    <row r="75" spans="2:12" s="1" customFormat="1" ht="36.950000000000003" customHeight="1">
      <c r="B75" s="41"/>
      <c r="C75" s="62" t="s">
        <v>132</v>
      </c>
      <c r="D75" s="63"/>
      <c r="E75" s="63"/>
      <c r="F75" s="63"/>
      <c r="G75" s="63"/>
      <c r="H75" s="63"/>
      <c r="I75" s="163"/>
      <c r="J75" s="63"/>
      <c r="K75" s="63"/>
      <c r="L75" s="61"/>
    </row>
    <row r="76" spans="2:12" s="1" customFormat="1" ht="6.95" customHeight="1">
      <c r="B76" s="41"/>
      <c r="C76" s="63"/>
      <c r="D76" s="63"/>
      <c r="E76" s="63"/>
      <c r="F76" s="63"/>
      <c r="G76" s="63"/>
      <c r="H76" s="63"/>
      <c r="I76" s="163"/>
      <c r="J76" s="63"/>
      <c r="K76" s="63"/>
      <c r="L76" s="61"/>
    </row>
    <row r="77" spans="2:12" s="1" customFormat="1" ht="14.45" customHeight="1">
      <c r="B77" s="41"/>
      <c r="C77" s="65" t="s">
        <v>18</v>
      </c>
      <c r="D77" s="63"/>
      <c r="E77" s="63"/>
      <c r="F77" s="63"/>
      <c r="G77" s="63"/>
      <c r="H77" s="63"/>
      <c r="I77" s="163"/>
      <c r="J77" s="63"/>
      <c r="K77" s="63"/>
      <c r="L77" s="61"/>
    </row>
    <row r="78" spans="2:12" s="1" customFormat="1" ht="16.5" customHeight="1">
      <c r="B78" s="41"/>
      <c r="C78" s="63"/>
      <c r="D78" s="63"/>
      <c r="E78" s="390" t="str">
        <f>E7</f>
        <v>Opravy opěrných zdí</v>
      </c>
      <c r="F78" s="391"/>
      <c r="G78" s="391"/>
      <c r="H78" s="391"/>
      <c r="I78" s="163"/>
      <c r="J78" s="63"/>
      <c r="K78" s="63"/>
      <c r="L78" s="61"/>
    </row>
    <row r="79" spans="2:12" s="1" customFormat="1" ht="14.45" customHeight="1">
      <c r="B79" s="41"/>
      <c r="C79" s="65" t="s">
        <v>115</v>
      </c>
      <c r="D79" s="63"/>
      <c r="E79" s="63"/>
      <c r="F79" s="63"/>
      <c r="G79" s="63"/>
      <c r="H79" s="63"/>
      <c r="I79" s="163"/>
      <c r="J79" s="63"/>
      <c r="K79" s="63"/>
      <c r="L79" s="61"/>
    </row>
    <row r="80" spans="2:12" s="1" customFormat="1" ht="17.25" customHeight="1">
      <c r="B80" s="41"/>
      <c r="C80" s="63"/>
      <c r="D80" s="63"/>
      <c r="E80" s="365" t="str">
        <f>E9</f>
        <v>SO 04 - ul. Žitná</v>
      </c>
      <c r="F80" s="392"/>
      <c r="G80" s="392"/>
      <c r="H80" s="392"/>
      <c r="I80" s="163"/>
      <c r="J80" s="63"/>
      <c r="K80" s="63"/>
      <c r="L80" s="61"/>
    </row>
    <row r="81" spans="2:65" s="1" customFormat="1" ht="6.95" customHeight="1">
      <c r="B81" s="41"/>
      <c r="C81" s="63"/>
      <c r="D81" s="63"/>
      <c r="E81" s="63"/>
      <c r="F81" s="63"/>
      <c r="G81" s="63"/>
      <c r="H81" s="63"/>
      <c r="I81" s="163"/>
      <c r="J81" s="63"/>
      <c r="K81" s="63"/>
      <c r="L81" s="61"/>
    </row>
    <row r="82" spans="2:65" s="1" customFormat="1" ht="18" customHeight="1">
      <c r="B82" s="41"/>
      <c r="C82" s="65" t="s">
        <v>24</v>
      </c>
      <c r="D82" s="63"/>
      <c r="E82" s="63"/>
      <c r="F82" s="164" t="str">
        <f>F12</f>
        <v>Ústí nad Labem - Mojžíř</v>
      </c>
      <c r="G82" s="63"/>
      <c r="H82" s="63"/>
      <c r="I82" s="165" t="s">
        <v>26</v>
      </c>
      <c r="J82" s="73" t="str">
        <f>IF(J12="","",J12)</f>
        <v>13. 4. 2018</v>
      </c>
      <c r="K82" s="63"/>
      <c r="L82" s="61"/>
    </row>
    <row r="83" spans="2:65" s="1" customFormat="1" ht="6.95" customHeight="1">
      <c r="B83" s="41"/>
      <c r="C83" s="63"/>
      <c r="D83" s="63"/>
      <c r="E83" s="63"/>
      <c r="F83" s="63"/>
      <c r="G83" s="63"/>
      <c r="H83" s="63"/>
      <c r="I83" s="163"/>
      <c r="J83" s="63"/>
      <c r="K83" s="63"/>
      <c r="L83" s="61"/>
    </row>
    <row r="84" spans="2:65" s="1" customFormat="1">
      <c r="B84" s="41"/>
      <c r="C84" s="65" t="s">
        <v>28</v>
      </c>
      <c r="D84" s="63"/>
      <c r="E84" s="63"/>
      <c r="F84" s="164" t="str">
        <f>E15</f>
        <v>Statutární město Ústí nad Labem</v>
      </c>
      <c r="G84" s="63"/>
      <c r="H84" s="63"/>
      <c r="I84" s="165" t="s">
        <v>34</v>
      </c>
      <c r="J84" s="164" t="str">
        <f>E21</f>
        <v>AZ Consult spol. s r.o.</v>
      </c>
      <c r="K84" s="63"/>
      <c r="L84" s="61"/>
    </row>
    <row r="85" spans="2:65" s="1" customFormat="1" ht="14.45" customHeight="1">
      <c r="B85" s="41"/>
      <c r="C85" s="65" t="s">
        <v>32</v>
      </c>
      <c r="D85" s="63"/>
      <c r="E85" s="63"/>
      <c r="F85" s="164" t="str">
        <f>IF(E18="","",E18)</f>
        <v/>
      </c>
      <c r="G85" s="63"/>
      <c r="H85" s="63"/>
      <c r="I85" s="163"/>
      <c r="J85" s="63"/>
      <c r="K85" s="63"/>
      <c r="L85" s="61"/>
    </row>
    <row r="86" spans="2:65" s="1" customFormat="1" ht="10.35" customHeight="1">
      <c r="B86" s="41"/>
      <c r="C86" s="63"/>
      <c r="D86" s="63"/>
      <c r="E86" s="63"/>
      <c r="F86" s="63"/>
      <c r="G86" s="63"/>
      <c r="H86" s="63"/>
      <c r="I86" s="163"/>
      <c r="J86" s="63"/>
      <c r="K86" s="63"/>
      <c r="L86" s="61"/>
    </row>
    <row r="87" spans="2:65" s="9" customFormat="1" ht="29.25" customHeight="1">
      <c r="B87" s="166"/>
      <c r="C87" s="167" t="s">
        <v>133</v>
      </c>
      <c r="D87" s="168" t="s">
        <v>58</v>
      </c>
      <c r="E87" s="168" t="s">
        <v>54</v>
      </c>
      <c r="F87" s="168" t="s">
        <v>134</v>
      </c>
      <c r="G87" s="168" t="s">
        <v>135</v>
      </c>
      <c r="H87" s="168" t="s">
        <v>136</v>
      </c>
      <c r="I87" s="169" t="s">
        <v>137</v>
      </c>
      <c r="J87" s="168" t="s">
        <v>119</v>
      </c>
      <c r="K87" s="170" t="s">
        <v>138</v>
      </c>
      <c r="L87" s="171"/>
      <c r="M87" s="81" t="s">
        <v>139</v>
      </c>
      <c r="N87" s="82" t="s">
        <v>43</v>
      </c>
      <c r="O87" s="82" t="s">
        <v>140</v>
      </c>
      <c r="P87" s="82" t="s">
        <v>141</v>
      </c>
      <c r="Q87" s="82" t="s">
        <v>142</v>
      </c>
      <c r="R87" s="82" t="s">
        <v>143</v>
      </c>
      <c r="S87" s="82" t="s">
        <v>144</v>
      </c>
      <c r="T87" s="83" t="s">
        <v>145</v>
      </c>
    </row>
    <row r="88" spans="2:65" s="1" customFormat="1" ht="29.25" customHeight="1">
      <c r="B88" s="41"/>
      <c r="C88" s="87" t="s">
        <v>120</v>
      </c>
      <c r="D88" s="63"/>
      <c r="E88" s="63"/>
      <c r="F88" s="63"/>
      <c r="G88" s="63"/>
      <c r="H88" s="63"/>
      <c r="I88" s="163"/>
      <c r="J88" s="172">
        <f>BK88</f>
        <v>0</v>
      </c>
      <c r="K88" s="63"/>
      <c r="L88" s="61"/>
      <c r="M88" s="84"/>
      <c r="N88" s="85"/>
      <c r="O88" s="85"/>
      <c r="P88" s="173">
        <f>P89+P369</f>
        <v>0</v>
      </c>
      <c r="Q88" s="85"/>
      <c r="R88" s="173">
        <f>R89+R369</f>
        <v>16.815825960000002</v>
      </c>
      <c r="S88" s="85"/>
      <c r="T88" s="174">
        <f>T89+T369</f>
        <v>123.7722</v>
      </c>
      <c r="AT88" s="24" t="s">
        <v>72</v>
      </c>
      <c r="AU88" s="24" t="s">
        <v>121</v>
      </c>
      <c r="BK88" s="175">
        <f>BK89+BK369</f>
        <v>0</v>
      </c>
    </row>
    <row r="89" spans="2:65" s="10" customFormat="1" ht="37.35" customHeight="1">
      <c r="B89" s="176"/>
      <c r="C89" s="177"/>
      <c r="D89" s="178" t="s">
        <v>72</v>
      </c>
      <c r="E89" s="179" t="s">
        <v>146</v>
      </c>
      <c r="F89" s="179" t="s">
        <v>147</v>
      </c>
      <c r="G89" s="177"/>
      <c r="H89" s="177"/>
      <c r="I89" s="180"/>
      <c r="J89" s="181">
        <f>BK89</f>
        <v>0</v>
      </c>
      <c r="K89" s="177"/>
      <c r="L89" s="182"/>
      <c r="M89" s="183"/>
      <c r="N89" s="184"/>
      <c r="O89" s="184"/>
      <c r="P89" s="185">
        <f>P90+P194+P238+P272+P276+P297+P299+P343+P367</f>
        <v>0</v>
      </c>
      <c r="Q89" s="184"/>
      <c r="R89" s="185">
        <f>R90+R194+R238+R272+R276+R297+R299+R343+R367</f>
        <v>16.71582596</v>
      </c>
      <c r="S89" s="184"/>
      <c r="T89" s="186">
        <f>T90+T194+T238+T272+T276+T297+T299+T343+T367</f>
        <v>123.7722</v>
      </c>
      <c r="AR89" s="187" t="s">
        <v>81</v>
      </c>
      <c r="AT89" s="188" t="s">
        <v>72</v>
      </c>
      <c r="AU89" s="188" t="s">
        <v>73</v>
      </c>
      <c r="AY89" s="187" t="s">
        <v>148</v>
      </c>
      <c r="BK89" s="189">
        <f>BK90+BK194+BK238+BK272+BK276+BK297+BK299+BK343+BK367</f>
        <v>0</v>
      </c>
    </row>
    <row r="90" spans="2:65" s="10" customFormat="1" ht="19.899999999999999" customHeight="1">
      <c r="B90" s="176"/>
      <c r="C90" s="177"/>
      <c r="D90" s="178" t="s">
        <v>72</v>
      </c>
      <c r="E90" s="190" t="s">
        <v>81</v>
      </c>
      <c r="F90" s="190" t="s">
        <v>149</v>
      </c>
      <c r="G90" s="177"/>
      <c r="H90" s="177"/>
      <c r="I90" s="180"/>
      <c r="J90" s="191">
        <f>BK90</f>
        <v>0</v>
      </c>
      <c r="K90" s="177"/>
      <c r="L90" s="182"/>
      <c r="M90" s="183"/>
      <c r="N90" s="184"/>
      <c r="O90" s="184"/>
      <c r="P90" s="185">
        <f>SUM(P91:P193)</f>
        <v>0</v>
      </c>
      <c r="Q90" s="184"/>
      <c r="R90" s="185">
        <f>SUM(R91:R193)</f>
        <v>1.8746600000000002</v>
      </c>
      <c r="S90" s="184"/>
      <c r="T90" s="186">
        <f>SUM(T91:T193)</f>
        <v>28.772200000000002</v>
      </c>
      <c r="AR90" s="187" t="s">
        <v>81</v>
      </c>
      <c r="AT90" s="188" t="s">
        <v>72</v>
      </c>
      <c r="AU90" s="188" t="s">
        <v>81</v>
      </c>
      <c r="AY90" s="187" t="s">
        <v>148</v>
      </c>
      <c r="BK90" s="189">
        <f>SUM(BK91:BK193)</f>
        <v>0</v>
      </c>
    </row>
    <row r="91" spans="2:65" s="1" customFormat="1" ht="25.5" customHeight="1">
      <c r="B91" s="41"/>
      <c r="C91" s="192" t="s">
        <v>81</v>
      </c>
      <c r="D91" s="192" t="s">
        <v>150</v>
      </c>
      <c r="E91" s="193" t="s">
        <v>976</v>
      </c>
      <c r="F91" s="194" t="s">
        <v>977</v>
      </c>
      <c r="G91" s="195" t="s">
        <v>153</v>
      </c>
      <c r="H91" s="196">
        <v>2</v>
      </c>
      <c r="I91" s="197"/>
      <c r="J91" s="198">
        <f>ROUND(I91*H91,2)</f>
        <v>0</v>
      </c>
      <c r="K91" s="194" t="s">
        <v>154</v>
      </c>
      <c r="L91" s="61"/>
      <c r="M91" s="199" t="s">
        <v>23</v>
      </c>
      <c r="N91" s="200" t="s">
        <v>44</v>
      </c>
      <c r="O91" s="42"/>
      <c r="P91" s="201">
        <f>O91*H91</f>
        <v>0</v>
      </c>
      <c r="Q91" s="201">
        <v>0</v>
      </c>
      <c r="R91" s="201">
        <f>Q91*H91</f>
        <v>0</v>
      </c>
      <c r="S91" s="201">
        <v>0</v>
      </c>
      <c r="T91" s="202">
        <f>S91*H91</f>
        <v>0</v>
      </c>
      <c r="AR91" s="24" t="s">
        <v>155</v>
      </c>
      <c r="AT91" s="24" t="s">
        <v>150</v>
      </c>
      <c r="AU91" s="24" t="s">
        <v>83</v>
      </c>
      <c r="AY91" s="24" t="s">
        <v>148</v>
      </c>
      <c r="BE91" s="203">
        <f>IF(N91="základní",J91,0)</f>
        <v>0</v>
      </c>
      <c r="BF91" s="203">
        <f>IF(N91="snížená",J91,0)</f>
        <v>0</v>
      </c>
      <c r="BG91" s="203">
        <f>IF(N91="zákl. přenesená",J91,0)</f>
        <v>0</v>
      </c>
      <c r="BH91" s="203">
        <f>IF(N91="sníž. přenesená",J91,0)</f>
        <v>0</v>
      </c>
      <c r="BI91" s="203">
        <f>IF(N91="nulová",J91,0)</f>
        <v>0</v>
      </c>
      <c r="BJ91" s="24" t="s">
        <v>81</v>
      </c>
      <c r="BK91" s="203">
        <f>ROUND(I91*H91,2)</f>
        <v>0</v>
      </c>
      <c r="BL91" s="24" t="s">
        <v>155</v>
      </c>
      <c r="BM91" s="24" t="s">
        <v>978</v>
      </c>
    </row>
    <row r="92" spans="2:65" s="1" customFormat="1" ht="148.5">
      <c r="B92" s="41"/>
      <c r="C92" s="63"/>
      <c r="D92" s="204" t="s">
        <v>157</v>
      </c>
      <c r="E92" s="63"/>
      <c r="F92" s="205" t="s">
        <v>979</v>
      </c>
      <c r="G92" s="63"/>
      <c r="H92" s="63"/>
      <c r="I92" s="163"/>
      <c r="J92" s="63"/>
      <c r="K92" s="63"/>
      <c r="L92" s="61"/>
      <c r="M92" s="206"/>
      <c r="N92" s="42"/>
      <c r="O92" s="42"/>
      <c r="P92" s="42"/>
      <c r="Q92" s="42"/>
      <c r="R92" s="42"/>
      <c r="S92" s="42"/>
      <c r="T92" s="78"/>
      <c r="AT92" s="24" t="s">
        <v>157</v>
      </c>
      <c r="AU92" s="24" t="s">
        <v>83</v>
      </c>
    </row>
    <row r="93" spans="2:65" s="1" customFormat="1" ht="25.5" customHeight="1">
      <c r="B93" s="41"/>
      <c r="C93" s="192" t="s">
        <v>83</v>
      </c>
      <c r="D93" s="192" t="s">
        <v>150</v>
      </c>
      <c r="E93" s="193" t="s">
        <v>980</v>
      </c>
      <c r="F93" s="194" t="s">
        <v>981</v>
      </c>
      <c r="G93" s="195" t="s">
        <v>153</v>
      </c>
      <c r="H93" s="196">
        <v>2</v>
      </c>
      <c r="I93" s="197"/>
      <c r="J93" s="198">
        <f>ROUND(I93*H93,2)</f>
        <v>0</v>
      </c>
      <c r="K93" s="194" t="s">
        <v>154</v>
      </c>
      <c r="L93" s="61"/>
      <c r="M93" s="199" t="s">
        <v>23</v>
      </c>
      <c r="N93" s="200" t="s">
        <v>44</v>
      </c>
      <c r="O93" s="42"/>
      <c r="P93" s="201">
        <f>O93*H93</f>
        <v>0</v>
      </c>
      <c r="Q93" s="201">
        <v>1.8000000000000001E-4</v>
      </c>
      <c r="R93" s="201">
        <f>Q93*H93</f>
        <v>3.6000000000000002E-4</v>
      </c>
      <c r="S93" s="201">
        <v>0</v>
      </c>
      <c r="T93" s="202">
        <f>S93*H93</f>
        <v>0</v>
      </c>
      <c r="AR93" s="24" t="s">
        <v>155</v>
      </c>
      <c r="AT93" s="24" t="s">
        <v>150</v>
      </c>
      <c r="AU93" s="24" t="s">
        <v>83</v>
      </c>
      <c r="AY93" s="24" t="s">
        <v>148</v>
      </c>
      <c r="BE93" s="203">
        <f>IF(N93="základní",J93,0)</f>
        <v>0</v>
      </c>
      <c r="BF93" s="203">
        <f>IF(N93="snížená",J93,0)</f>
        <v>0</v>
      </c>
      <c r="BG93" s="203">
        <f>IF(N93="zákl. přenesená",J93,0)</f>
        <v>0</v>
      </c>
      <c r="BH93" s="203">
        <f>IF(N93="sníž. přenesená",J93,0)</f>
        <v>0</v>
      </c>
      <c r="BI93" s="203">
        <f>IF(N93="nulová",J93,0)</f>
        <v>0</v>
      </c>
      <c r="BJ93" s="24" t="s">
        <v>81</v>
      </c>
      <c r="BK93" s="203">
        <f>ROUND(I93*H93,2)</f>
        <v>0</v>
      </c>
      <c r="BL93" s="24" t="s">
        <v>155</v>
      </c>
      <c r="BM93" s="24" t="s">
        <v>982</v>
      </c>
    </row>
    <row r="94" spans="2:65" s="1" customFormat="1" ht="67.5">
      <c r="B94" s="41"/>
      <c r="C94" s="63"/>
      <c r="D94" s="204" t="s">
        <v>157</v>
      </c>
      <c r="E94" s="63"/>
      <c r="F94" s="205" t="s">
        <v>983</v>
      </c>
      <c r="G94" s="63"/>
      <c r="H94" s="63"/>
      <c r="I94" s="163"/>
      <c r="J94" s="63"/>
      <c r="K94" s="63"/>
      <c r="L94" s="61"/>
      <c r="M94" s="206"/>
      <c r="N94" s="42"/>
      <c r="O94" s="42"/>
      <c r="P94" s="42"/>
      <c r="Q94" s="42"/>
      <c r="R94" s="42"/>
      <c r="S94" s="42"/>
      <c r="T94" s="78"/>
      <c r="AT94" s="24" t="s">
        <v>157</v>
      </c>
      <c r="AU94" s="24" t="s">
        <v>83</v>
      </c>
    </row>
    <row r="95" spans="2:65" s="1" customFormat="1" ht="25.5" customHeight="1">
      <c r="B95" s="41"/>
      <c r="C95" s="192" t="s">
        <v>168</v>
      </c>
      <c r="D95" s="192" t="s">
        <v>150</v>
      </c>
      <c r="E95" s="193" t="s">
        <v>984</v>
      </c>
      <c r="F95" s="194" t="s">
        <v>985</v>
      </c>
      <c r="G95" s="195" t="s">
        <v>365</v>
      </c>
      <c r="H95" s="196">
        <v>1</v>
      </c>
      <c r="I95" s="197"/>
      <c r="J95" s="198">
        <f>ROUND(I95*H95,2)</f>
        <v>0</v>
      </c>
      <c r="K95" s="194" t="s">
        <v>154</v>
      </c>
      <c r="L95" s="61"/>
      <c r="M95" s="199" t="s">
        <v>23</v>
      </c>
      <c r="N95" s="200" t="s">
        <v>44</v>
      </c>
      <c r="O95" s="42"/>
      <c r="P95" s="201">
        <f>O95*H95</f>
        <v>0</v>
      </c>
      <c r="Q95" s="201">
        <v>0</v>
      </c>
      <c r="R95" s="201">
        <f>Q95*H95</f>
        <v>0</v>
      </c>
      <c r="S95" s="201">
        <v>0</v>
      </c>
      <c r="T95" s="202">
        <f>S95*H95</f>
        <v>0</v>
      </c>
      <c r="AR95" s="24" t="s">
        <v>155</v>
      </c>
      <c r="AT95" s="24" t="s">
        <v>150</v>
      </c>
      <c r="AU95" s="24" t="s">
        <v>83</v>
      </c>
      <c r="AY95" s="24" t="s">
        <v>148</v>
      </c>
      <c r="BE95" s="203">
        <f>IF(N95="základní",J95,0)</f>
        <v>0</v>
      </c>
      <c r="BF95" s="203">
        <f>IF(N95="snížená",J95,0)</f>
        <v>0</v>
      </c>
      <c r="BG95" s="203">
        <f>IF(N95="zákl. přenesená",J95,0)</f>
        <v>0</v>
      </c>
      <c r="BH95" s="203">
        <f>IF(N95="sníž. přenesená",J95,0)</f>
        <v>0</v>
      </c>
      <c r="BI95" s="203">
        <f>IF(N95="nulová",J95,0)</f>
        <v>0</v>
      </c>
      <c r="BJ95" s="24" t="s">
        <v>81</v>
      </c>
      <c r="BK95" s="203">
        <f>ROUND(I95*H95,2)</f>
        <v>0</v>
      </c>
      <c r="BL95" s="24" t="s">
        <v>155</v>
      </c>
      <c r="BM95" s="24" t="s">
        <v>986</v>
      </c>
    </row>
    <row r="96" spans="2:65" s="1" customFormat="1" ht="135">
      <c r="B96" s="41"/>
      <c r="C96" s="63"/>
      <c r="D96" s="204" t="s">
        <v>157</v>
      </c>
      <c r="E96" s="63"/>
      <c r="F96" s="205" t="s">
        <v>987</v>
      </c>
      <c r="G96" s="63"/>
      <c r="H96" s="63"/>
      <c r="I96" s="163"/>
      <c r="J96" s="63"/>
      <c r="K96" s="63"/>
      <c r="L96" s="61"/>
      <c r="M96" s="206"/>
      <c r="N96" s="42"/>
      <c r="O96" s="42"/>
      <c r="P96" s="42"/>
      <c r="Q96" s="42"/>
      <c r="R96" s="42"/>
      <c r="S96" s="42"/>
      <c r="T96" s="78"/>
      <c r="AT96" s="24" t="s">
        <v>157</v>
      </c>
      <c r="AU96" s="24" t="s">
        <v>83</v>
      </c>
    </row>
    <row r="97" spans="2:65" s="1" customFormat="1" ht="25.5" customHeight="1">
      <c r="B97" s="41"/>
      <c r="C97" s="192" t="s">
        <v>155</v>
      </c>
      <c r="D97" s="192" t="s">
        <v>150</v>
      </c>
      <c r="E97" s="193" t="s">
        <v>988</v>
      </c>
      <c r="F97" s="194" t="s">
        <v>989</v>
      </c>
      <c r="G97" s="195" t="s">
        <v>365</v>
      </c>
      <c r="H97" s="196">
        <v>1</v>
      </c>
      <c r="I97" s="197"/>
      <c r="J97" s="198">
        <f>ROUND(I97*H97,2)</f>
        <v>0</v>
      </c>
      <c r="K97" s="194" t="s">
        <v>154</v>
      </c>
      <c r="L97" s="61"/>
      <c r="M97" s="199" t="s">
        <v>23</v>
      </c>
      <c r="N97" s="200" t="s">
        <v>44</v>
      </c>
      <c r="O97" s="42"/>
      <c r="P97" s="201">
        <f>O97*H97</f>
        <v>0</v>
      </c>
      <c r="Q97" s="201">
        <v>5.0000000000000002E-5</v>
      </c>
      <c r="R97" s="201">
        <f>Q97*H97</f>
        <v>5.0000000000000002E-5</v>
      </c>
      <c r="S97" s="201">
        <v>0</v>
      </c>
      <c r="T97" s="202">
        <f>S97*H97</f>
        <v>0</v>
      </c>
      <c r="AR97" s="24" t="s">
        <v>155</v>
      </c>
      <c r="AT97" s="24" t="s">
        <v>150</v>
      </c>
      <c r="AU97" s="24" t="s">
        <v>83</v>
      </c>
      <c r="AY97" s="24" t="s">
        <v>148</v>
      </c>
      <c r="BE97" s="203">
        <f>IF(N97="základní",J97,0)</f>
        <v>0</v>
      </c>
      <c r="BF97" s="203">
        <f>IF(N97="snížená",J97,0)</f>
        <v>0</v>
      </c>
      <c r="BG97" s="203">
        <f>IF(N97="zákl. přenesená",J97,0)</f>
        <v>0</v>
      </c>
      <c r="BH97" s="203">
        <f>IF(N97="sníž. přenesená",J97,0)</f>
        <v>0</v>
      </c>
      <c r="BI97" s="203">
        <f>IF(N97="nulová",J97,0)</f>
        <v>0</v>
      </c>
      <c r="BJ97" s="24" t="s">
        <v>81</v>
      </c>
      <c r="BK97" s="203">
        <f>ROUND(I97*H97,2)</f>
        <v>0</v>
      </c>
      <c r="BL97" s="24" t="s">
        <v>155</v>
      </c>
      <c r="BM97" s="24" t="s">
        <v>990</v>
      </c>
    </row>
    <row r="98" spans="2:65" s="1" customFormat="1" ht="108">
      <c r="B98" s="41"/>
      <c r="C98" s="63"/>
      <c r="D98" s="204" t="s">
        <v>157</v>
      </c>
      <c r="E98" s="63"/>
      <c r="F98" s="205" t="s">
        <v>991</v>
      </c>
      <c r="G98" s="63"/>
      <c r="H98" s="63"/>
      <c r="I98" s="163"/>
      <c r="J98" s="63"/>
      <c r="K98" s="63"/>
      <c r="L98" s="61"/>
      <c r="M98" s="206"/>
      <c r="N98" s="42"/>
      <c r="O98" s="42"/>
      <c r="P98" s="42"/>
      <c r="Q98" s="42"/>
      <c r="R98" s="42"/>
      <c r="S98" s="42"/>
      <c r="T98" s="78"/>
      <c r="AT98" s="24" t="s">
        <v>157</v>
      </c>
      <c r="AU98" s="24" t="s">
        <v>83</v>
      </c>
    </row>
    <row r="99" spans="2:65" s="1" customFormat="1" ht="51" customHeight="1">
      <c r="B99" s="41"/>
      <c r="C99" s="192" t="s">
        <v>180</v>
      </c>
      <c r="D99" s="192" t="s">
        <v>150</v>
      </c>
      <c r="E99" s="193" t="s">
        <v>992</v>
      </c>
      <c r="F99" s="194" t="s">
        <v>993</v>
      </c>
      <c r="G99" s="195" t="s">
        <v>153</v>
      </c>
      <c r="H99" s="196">
        <v>32.4</v>
      </c>
      <c r="I99" s="197"/>
      <c r="J99" s="198">
        <f>ROUND(I99*H99,2)</f>
        <v>0</v>
      </c>
      <c r="K99" s="194" t="s">
        <v>154</v>
      </c>
      <c r="L99" s="61"/>
      <c r="M99" s="199" t="s">
        <v>23</v>
      </c>
      <c r="N99" s="200" t="s">
        <v>44</v>
      </c>
      <c r="O99" s="42"/>
      <c r="P99" s="201">
        <f>O99*H99</f>
        <v>0</v>
      </c>
      <c r="Q99" s="201">
        <v>0</v>
      </c>
      <c r="R99" s="201">
        <f>Q99*H99</f>
        <v>0</v>
      </c>
      <c r="S99" s="201">
        <v>0.44</v>
      </c>
      <c r="T99" s="202">
        <f>S99*H99</f>
        <v>14.256</v>
      </c>
      <c r="AR99" s="24" t="s">
        <v>155</v>
      </c>
      <c r="AT99" s="24" t="s">
        <v>150</v>
      </c>
      <c r="AU99" s="24" t="s">
        <v>83</v>
      </c>
      <c r="AY99" s="24" t="s">
        <v>148</v>
      </c>
      <c r="BE99" s="203">
        <f>IF(N99="základní",J99,0)</f>
        <v>0</v>
      </c>
      <c r="BF99" s="203">
        <f>IF(N99="snížená",J99,0)</f>
        <v>0</v>
      </c>
      <c r="BG99" s="203">
        <f>IF(N99="zákl. přenesená",J99,0)</f>
        <v>0</v>
      </c>
      <c r="BH99" s="203">
        <f>IF(N99="sníž. přenesená",J99,0)</f>
        <v>0</v>
      </c>
      <c r="BI99" s="203">
        <f>IF(N99="nulová",J99,0)</f>
        <v>0</v>
      </c>
      <c r="BJ99" s="24" t="s">
        <v>81</v>
      </c>
      <c r="BK99" s="203">
        <f>ROUND(I99*H99,2)</f>
        <v>0</v>
      </c>
      <c r="BL99" s="24" t="s">
        <v>155</v>
      </c>
      <c r="BM99" s="24" t="s">
        <v>994</v>
      </c>
    </row>
    <row r="100" spans="2:65" s="1" customFormat="1" ht="243">
      <c r="B100" s="41"/>
      <c r="C100" s="63"/>
      <c r="D100" s="204" t="s">
        <v>157</v>
      </c>
      <c r="E100" s="63"/>
      <c r="F100" s="205" t="s">
        <v>158</v>
      </c>
      <c r="G100" s="63"/>
      <c r="H100" s="63"/>
      <c r="I100" s="163"/>
      <c r="J100" s="63"/>
      <c r="K100" s="63"/>
      <c r="L100" s="61"/>
      <c r="M100" s="206"/>
      <c r="N100" s="42"/>
      <c r="O100" s="42"/>
      <c r="P100" s="42"/>
      <c r="Q100" s="42"/>
      <c r="R100" s="42"/>
      <c r="S100" s="42"/>
      <c r="T100" s="78"/>
      <c r="AT100" s="24" t="s">
        <v>157</v>
      </c>
      <c r="AU100" s="24" t="s">
        <v>83</v>
      </c>
    </row>
    <row r="101" spans="2:65" s="11" customFormat="1" ht="13.5">
      <c r="B101" s="207"/>
      <c r="C101" s="208"/>
      <c r="D101" s="204" t="s">
        <v>159</v>
      </c>
      <c r="E101" s="209" t="s">
        <v>23</v>
      </c>
      <c r="F101" s="210" t="s">
        <v>995</v>
      </c>
      <c r="G101" s="208"/>
      <c r="H101" s="211">
        <v>32.4</v>
      </c>
      <c r="I101" s="212"/>
      <c r="J101" s="208"/>
      <c r="K101" s="208"/>
      <c r="L101" s="213"/>
      <c r="M101" s="214"/>
      <c r="N101" s="215"/>
      <c r="O101" s="215"/>
      <c r="P101" s="215"/>
      <c r="Q101" s="215"/>
      <c r="R101" s="215"/>
      <c r="S101" s="215"/>
      <c r="T101" s="216"/>
      <c r="AT101" s="217" t="s">
        <v>159</v>
      </c>
      <c r="AU101" s="217" t="s">
        <v>83</v>
      </c>
      <c r="AV101" s="11" t="s">
        <v>83</v>
      </c>
      <c r="AW101" s="11" t="s">
        <v>36</v>
      </c>
      <c r="AX101" s="11" t="s">
        <v>81</v>
      </c>
      <c r="AY101" s="217" t="s">
        <v>148</v>
      </c>
    </row>
    <row r="102" spans="2:65" s="1" customFormat="1" ht="38.25" customHeight="1">
      <c r="B102" s="41"/>
      <c r="C102" s="192" t="s">
        <v>185</v>
      </c>
      <c r="D102" s="192" t="s">
        <v>150</v>
      </c>
      <c r="E102" s="193" t="s">
        <v>996</v>
      </c>
      <c r="F102" s="194" t="s">
        <v>997</v>
      </c>
      <c r="G102" s="195" t="s">
        <v>153</v>
      </c>
      <c r="H102" s="196">
        <v>74.2</v>
      </c>
      <c r="I102" s="197"/>
      <c r="J102" s="198">
        <f>ROUND(I102*H102,2)</f>
        <v>0</v>
      </c>
      <c r="K102" s="194" t="s">
        <v>154</v>
      </c>
      <c r="L102" s="61"/>
      <c r="M102" s="199" t="s">
        <v>23</v>
      </c>
      <c r="N102" s="200" t="s">
        <v>44</v>
      </c>
      <c r="O102" s="42"/>
      <c r="P102" s="201">
        <f>O102*H102</f>
        <v>0</v>
      </c>
      <c r="Q102" s="201">
        <v>6.0000000000000002E-5</v>
      </c>
      <c r="R102" s="201">
        <f>Q102*H102</f>
        <v>4.4520000000000002E-3</v>
      </c>
      <c r="S102" s="201">
        <v>0.10299999999999999</v>
      </c>
      <c r="T102" s="202">
        <f>S102*H102</f>
        <v>7.6425999999999998</v>
      </c>
      <c r="AR102" s="24" t="s">
        <v>155</v>
      </c>
      <c r="AT102" s="24" t="s">
        <v>150</v>
      </c>
      <c r="AU102" s="24" t="s">
        <v>83</v>
      </c>
      <c r="AY102" s="24" t="s">
        <v>148</v>
      </c>
      <c r="BE102" s="203">
        <f>IF(N102="základní",J102,0)</f>
        <v>0</v>
      </c>
      <c r="BF102" s="203">
        <f>IF(N102="snížená",J102,0)</f>
        <v>0</v>
      </c>
      <c r="BG102" s="203">
        <f>IF(N102="zákl. přenesená",J102,0)</f>
        <v>0</v>
      </c>
      <c r="BH102" s="203">
        <f>IF(N102="sníž. přenesená",J102,0)</f>
        <v>0</v>
      </c>
      <c r="BI102" s="203">
        <f>IF(N102="nulová",J102,0)</f>
        <v>0</v>
      </c>
      <c r="BJ102" s="24" t="s">
        <v>81</v>
      </c>
      <c r="BK102" s="203">
        <f>ROUND(I102*H102,2)</f>
        <v>0</v>
      </c>
      <c r="BL102" s="24" t="s">
        <v>155</v>
      </c>
      <c r="BM102" s="24" t="s">
        <v>998</v>
      </c>
    </row>
    <row r="103" spans="2:65" s="1" customFormat="1" ht="216">
      <c r="B103" s="41"/>
      <c r="C103" s="63"/>
      <c r="D103" s="204" t="s">
        <v>157</v>
      </c>
      <c r="E103" s="63"/>
      <c r="F103" s="205" t="s">
        <v>172</v>
      </c>
      <c r="G103" s="63"/>
      <c r="H103" s="63"/>
      <c r="I103" s="163"/>
      <c r="J103" s="63"/>
      <c r="K103" s="63"/>
      <c r="L103" s="61"/>
      <c r="M103" s="206"/>
      <c r="N103" s="42"/>
      <c r="O103" s="42"/>
      <c r="P103" s="42"/>
      <c r="Q103" s="42"/>
      <c r="R103" s="42"/>
      <c r="S103" s="42"/>
      <c r="T103" s="78"/>
      <c r="AT103" s="24" t="s">
        <v>157</v>
      </c>
      <c r="AU103" s="24" t="s">
        <v>83</v>
      </c>
    </row>
    <row r="104" spans="2:65" s="11" customFormat="1" ht="13.5">
      <c r="B104" s="207"/>
      <c r="C104" s="208"/>
      <c r="D104" s="204" t="s">
        <v>159</v>
      </c>
      <c r="E104" s="209" t="s">
        <v>23</v>
      </c>
      <c r="F104" s="210" t="s">
        <v>999</v>
      </c>
      <c r="G104" s="208"/>
      <c r="H104" s="211">
        <v>74.2</v>
      </c>
      <c r="I104" s="212"/>
      <c r="J104" s="208"/>
      <c r="K104" s="208"/>
      <c r="L104" s="213"/>
      <c r="M104" s="214"/>
      <c r="N104" s="215"/>
      <c r="O104" s="215"/>
      <c r="P104" s="215"/>
      <c r="Q104" s="215"/>
      <c r="R104" s="215"/>
      <c r="S104" s="215"/>
      <c r="T104" s="216"/>
      <c r="AT104" s="217" t="s">
        <v>159</v>
      </c>
      <c r="AU104" s="217" t="s">
        <v>83</v>
      </c>
      <c r="AV104" s="11" t="s">
        <v>83</v>
      </c>
      <c r="AW104" s="11" t="s">
        <v>36</v>
      </c>
      <c r="AX104" s="11" t="s">
        <v>81</v>
      </c>
      <c r="AY104" s="217" t="s">
        <v>148</v>
      </c>
    </row>
    <row r="105" spans="2:65" s="1" customFormat="1" ht="38.25" customHeight="1">
      <c r="B105" s="41"/>
      <c r="C105" s="192" t="s">
        <v>191</v>
      </c>
      <c r="D105" s="192" t="s">
        <v>150</v>
      </c>
      <c r="E105" s="193" t="s">
        <v>1000</v>
      </c>
      <c r="F105" s="194" t="s">
        <v>1001</v>
      </c>
      <c r="G105" s="195" t="s">
        <v>153</v>
      </c>
      <c r="H105" s="196">
        <v>53.7</v>
      </c>
      <c r="I105" s="197"/>
      <c r="J105" s="198">
        <f>ROUND(I105*H105,2)</f>
        <v>0</v>
      </c>
      <c r="K105" s="194" t="s">
        <v>154</v>
      </c>
      <c r="L105" s="61"/>
      <c r="M105" s="199" t="s">
        <v>23</v>
      </c>
      <c r="N105" s="200" t="s">
        <v>44</v>
      </c>
      <c r="O105" s="42"/>
      <c r="P105" s="201">
        <f>O105*H105</f>
        <v>0</v>
      </c>
      <c r="Q105" s="201">
        <v>6.9999999999999994E-5</v>
      </c>
      <c r="R105" s="201">
        <f>Q105*H105</f>
        <v>3.7589999999999998E-3</v>
      </c>
      <c r="S105" s="201">
        <v>0.128</v>
      </c>
      <c r="T105" s="202">
        <f>S105*H105</f>
        <v>6.8736000000000006</v>
      </c>
      <c r="AR105" s="24" t="s">
        <v>155</v>
      </c>
      <c r="AT105" s="24" t="s">
        <v>150</v>
      </c>
      <c r="AU105" s="24" t="s">
        <v>83</v>
      </c>
      <c r="AY105" s="24" t="s">
        <v>148</v>
      </c>
      <c r="BE105" s="203">
        <f>IF(N105="základní",J105,0)</f>
        <v>0</v>
      </c>
      <c r="BF105" s="203">
        <f>IF(N105="snížená",J105,0)</f>
        <v>0</v>
      </c>
      <c r="BG105" s="203">
        <f>IF(N105="zákl. přenesená",J105,0)</f>
        <v>0</v>
      </c>
      <c r="BH105" s="203">
        <f>IF(N105="sníž. přenesená",J105,0)</f>
        <v>0</v>
      </c>
      <c r="BI105" s="203">
        <f>IF(N105="nulová",J105,0)</f>
        <v>0</v>
      </c>
      <c r="BJ105" s="24" t="s">
        <v>81</v>
      </c>
      <c r="BK105" s="203">
        <f>ROUND(I105*H105,2)</f>
        <v>0</v>
      </c>
      <c r="BL105" s="24" t="s">
        <v>155</v>
      </c>
      <c r="BM105" s="24" t="s">
        <v>1002</v>
      </c>
    </row>
    <row r="106" spans="2:65" s="1" customFormat="1" ht="216">
      <c r="B106" s="41"/>
      <c r="C106" s="63"/>
      <c r="D106" s="204" t="s">
        <v>157</v>
      </c>
      <c r="E106" s="63"/>
      <c r="F106" s="205" t="s">
        <v>172</v>
      </c>
      <c r="G106" s="63"/>
      <c r="H106" s="63"/>
      <c r="I106" s="163"/>
      <c r="J106" s="63"/>
      <c r="K106" s="63"/>
      <c r="L106" s="61"/>
      <c r="M106" s="206"/>
      <c r="N106" s="42"/>
      <c r="O106" s="42"/>
      <c r="P106" s="42"/>
      <c r="Q106" s="42"/>
      <c r="R106" s="42"/>
      <c r="S106" s="42"/>
      <c r="T106" s="78"/>
      <c r="AT106" s="24" t="s">
        <v>157</v>
      </c>
      <c r="AU106" s="24" t="s">
        <v>83</v>
      </c>
    </row>
    <row r="107" spans="2:65" s="11" customFormat="1" ht="13.5">
      <c r="B107" s="207"/>
      <c r="C107" s="208"/>
      <c r="D107" s="204" t="s">
        <v>159</v>
      </c>
      <c r="E107" s="209" t="s">
        <v>23</v>
      </c>
      <c r="F107" s="210" t="s">
        <v>1003</v>
      </c>
      <c r="G107" s="208"/>
      <c r="H107" s="211">
        <v>53.7</v>
      </c>
      <c r="I107" s="212"/>
      <c r="J107" s="208"/>
      <c r="K107" s="208"/>
      <c r="L107" s="213"/>
      <c r="M107" s="214"/>
      <c r="N107" s="215"/>
      <c r="O107" s="215"/>
      <c r="P107" s="215"/>
      <c r="Q107" s="215"/>
      <c r="R107" s="215"/>
      <c r="S107" s="215"/>
      <c r="T107" s="216"/>
      <c r="AT107" s="217" t="s">
        <v>159</v>
      </c>
      <c r="AU107" s="217" t="s">
        <v>83</v>
      </c>
      <c r="AV107" s="11" t="s">
        <v>83</v>
      </c>
      <c r="AW107" s="11" t="s">
        <v>36</v>
      </c>
      <c r="AX107" s="11" t="s">
        <v>81</v>
      </c>
      <c r="AY107" s="217" t="s">
        <v>148</v>
      </c>
    </row>
    <row r="108" spans="2:65" s="1" customFormat="1" ht="38.25" customHeight="1">
      <c r="B108" s="41"/>
      <c r="C108" s="192" t="s">
        <v>198</v>
      </c>
      <c r="D108" s="192" t="s">
        <v>150</v>
      </c>
      <c r="E108" s="193" t="s">
        <v>786</v>
      </c>
      <c r="F108" s="194" t="s">
        <v>787</v>
      </c>
      <c r="G108" s="195" t="s">
        <v>176</v>
      </c>
      <c r="H108" s="196">
        <v>4.59</v>
      </c>
      <c r="I108" s="197"/>
      <c r="J108" s="198">
        <f>ROUND(I108*H108,2)</f>
        <v>0</v>
      </c>
      <c r="K108" s="194" t="s">
        <v>154</v>
      </c>
      <c r="L108" s="61"/>
      <c r="M108" s="199" t="s">
        <v>23</v>
      </c>
      <c r="N108" s="200" t="s">
        <v>44</v>
      </c>
      <c r="O108" s="42"/>
      <c r="P108" s="201">
        <f>O108*H108</f>
        <v>0</v>
      </c>
      <c r="Q108" s="201">
        <v>0</v>
      </c>
      <c r="R108" s="201">
        <f>Q108*H108</f>
        <v>0</v>
      </c>
      <c r="S108" s="201">
        <v>0</v>
      </c>
      <c r="T108" s="202">
        <f>S108*H108</f>
        <v>0</v>
      </c>
      <c r="AR108" s="24" t="s">
        <v>155</v>
      </c>
      <c r="AT108" s="24" t="s">
        <v>150</v>
      </c>
      <c r="AU108" s="24" t="s">
        <v>83</v>
      </c>
      <c r="AY108" s="24" t="s">
        <v>148</v>
      </c>
      <c r="BE108" s="203">
        <f>IF(N108="základní",J108,0)</f>
        <v>0</v>
      </c>
      <c r="BF108" s="203">
        <f>IF(N108="snížená",J108,0)</f>
        <v>0</v>
      </c>
      <c r="BG108" s="203">
        <f>IF(N108="zákl. přenesená",J108,0)</f>
        <v>0</v>
      </c>
      <c r="BH108" s="203">
        <f>IF(N108="sníž. přenesená",J108,0)</f>
        <v>0</v>
      </c>
      <c r="BI108" s="203">
        <f>IF(N108="nulová",J108,0)</f>
        <v>0</v>
      </c>
      <c r="BJ108" s="24" t="s">
        <v>81</v>
      </c>
      <c r="BK108" s="203">
        <f>ROUND(I108*H108,2)</f>
        <v>0</v>
      </c>
      <c r="BL108" s="24" t="s">
        <v>155</v>
      </c>
      <c r="BM108" s="24" t="s">
        <v>1004</v>
      </c>
    </row>
    <row r="109" spans="2:65" s="1" customFormat="1" ht="229.5">
      <c r="B109" s="41"/>
      <c r="C109" s="63"/>
      <c r="D109" s="204" t="s">
        <v>157</v>
      </c>
      <c r="E109" s="63"/>
      <c r="F109" s="205" t="s">
        <v>789</v>
      </c>
      <c r="G109" s="63"/>
      <c r="H109" s="63"/>
      <c r="I109" s="163"/>
      <c r="J109" s="63"/>
      <c r="K109" s="63"/>
      <c r="L109" s="61"/>
      <c r="M109" s="206"/>
      <c r="N109" s="42"/>
      <c r="O109" s="42"/>
      <c r="P109" s="42"/>
      <c r="Q109" s="42"/>
      <c r="R109" s="42"/>
      <c r="S109" s="42"/>
      <c r="T109" s="78"/>
      <c r="AT109" s="24" t="s">
        <v>157</v>
      </c>
      <c r="AU109" s="24" t="s">
        <v>83</v>
      </c>
    </row>
    <row r="110" spans="2:65" s="11" customFormat="1" ht="13.5">
      <c r="B110" s="207"/>
      <c r="C110" s="208"/>
      <c r="D110" s="204" t="s">
        <v>159</v>
      </c>
      <c r="E110" s="209" t="s">
        <v>23</v>
      </c>
      <c r="F110" s="210" t="s">
        <v>1005</v>
      </c>
      <c r="G110" s="208"/>
      <c r="H110" s="211">
        <v>4.59</v>
      </c>
      <c r="I110" s="212"/>
      <c r="J110" s="208"/>
      <c r="K110" s="208"/>
      <c r="L110" s="213"/>
      <c r="M110" s="214"/>
      <c r="N110" s="215"/>
      <c r="O110" s="215"/>
      <c r="P110" s="215"/>
      <c r="Q110" s="215"/>
      <c r="R110" s="215"/>
      <c r="S110" s="215"/>
      <c r="T110" s="216"/>
      <c r="AT110" s="217" t="s">
        <v>159</v>
      </c>
      <c r="AU110" s="217" t="s">
        <v>83</v>
      </c>
      <c r="AV110" s="11" t="s">
        <v>83</v>
      </c>
      <c r="AW110" s="11" t="s">
        <v>36</v>
      </c>
      <c r="AX110" s="11" t="s">
        <v>81</v>
      </c>
      <c r="AY110" s="217" t="s">
        <v>148</v>
      </c>
    </row>
    <row r="111" spans="2:65" s="1" customFormat="1" ht="25.5" customHeight="1">
      <c r="B111" s="41"/>
      <c r="C111" s="192" t="s">
        <v>207</v>
      </c>
      <c r="D111" s="192" t="s">
        <v>150</v>
      </c>
      <c r="E111" s="193" t="s">
        <v>791</v>
      </c>
      <c r="F111" s="194" t="s">
        <v>792</v>
      </c>
      <c r="G111" s="195" t="s">
        <v>176</v>
      </c>
      <c r="H111" s="196">
        <v>98.5</v>
      </c>
      <c r="I111" s="197"/>
      <c r="J111" s="198">
        <f>ROUND(I111*H111,2)</f>
        <v>0</v>
      </c>
      <c r="K111" s="194" t="s">
        <v>154</v>
      </c>
      <c r="L111" s="61"/>
      <c r="M111" s="199" t="s">
        <v>23</v>
      </c>
      <c r="N111" s="200" t="s">
        <v>44</v>
      </c>
      <c r="O111" s="42"/>
      <c r="P111" s="201">
        <f>O111*H111</f>
        <v>0</v>
      </c>
      <c r="Q111" s="201">
        <v>0</v>
      </c>
      <c r="R111" s="201">
        <f>Q111*H111</f>
        <v>0</v>
      </c>
      <c r="S111" s="201">
        <v>0</v>
      </c>
      <c r="T111" s="202">
        <f>S111*H111</f>
        <v>0</v>
      </c>
      <c r="AR111" s="24" t="s">
        <v>155</v>
      </c>
      <c r="AT111" s="24" t="s">
        <v>150</v>
      </c>
      <c r="AU111" s="24" t="s">
        <v>83</v>
      </c>
      <c r="AY111" s="24" t="s">
        <v>148</v>
      </c>
      <c r="BE111" s="203">
        <f>IF(N111="základní",J111,0)</f>
        <v>0</v>
      </c>
      <c r="BF111" s="203">
        <f>IF(N111="snížená",J111,0)</f>
        <v>0</v>
      </c>
      <c r="BG111" s="203">
        <f>IF(N111="zákl. přenesená",J111,0)</f>
        <v>0</v>
      </c>
      <c r="BH111" s="203">
        <f>IF(N111="sníž. přenesená",J111,0)</f>
        <v>0</v>
      </c>
      <c r="BI111" s="203">
        <f>IF(N111="nulová",J111,0)</f>
        <v>0</v>
      </c>
      <c r="BJ111" s="24" t="s">
        <v>81</v>
      </c>
      <c r="BK111" s="203">
        <f>ROUND(I111*H111,2)</f>
        <v>0</v>
      </c>
      <c r="BL111" s="24" t="s">
        <v>155</v>
      </c>
      <c r="BM111" s="24" t="s">
        <v>1006</v>
      </c>
    </row>
    <row r="112" spans="2:65" s="1" customFormat="1" ht="202.5">
      <c r="B112" s="41"/>
      <c r="C112" s="63"/>
      <c r="D112" s="204" t="s">
        <v>157</v>
      </c>
      <c r="E112" s="63"/>
      <c r="F112" s="205" t="s">
        <v>794</v>
      </c>
      <c r="G112" s="63"/>
      <c r="H112" s="63"/>
      <c r="I112" s="163"/>
      <c r="J112" s="63"/>
      <c r="K112" s="63"/>
      <c r="L112" s="61"/>
      <c r="M112" s="206"/>
      <c r="N112" s="42"/>
      <c r="O112" s="42"/>
      <c r="P112" s="42"/>
      <c r="Q112" s="42"/>
      <c r="R112" s="42"/>
      <c r="S112" s="42"/>
      <c r="T112" s="78"/>
      <c r="AT112" s="24" t="s">
        <v>157</v>
      </c>
      <c r="AU112" s="24" t="s">
        <v>83</v>
      </c>
    </row>
    <row r="113" spans="2:65" s="11" customFormat="1" ht="13.5">
      <c r="B113" s="207"/>
      <c r="C113" s="208"/>
      <c r="D113" s="204" t="s">
        <v>159</v>
      </c>
      <c r="E113" s="209" t="s">
        <v>23</v>
      </c>
      <c r="F113" s="210" t="s">
        <v>1007</v>
      </c>
      <c r="G113" s="208"/>
      <c r="H113" s="211">
        <v>98.5</v>
      </c>
      <c r="I113" s="212"/>
      <c r="J113" s="208"/>
      <c r="K113" s="208"/>
      <c r="L113" s="213"/>
      <c r="M113" s="214"/>
      <c r="N113" s="215"/>
      <c r="O113" s="215"/>
      <c r="P113" s="215"/>
      <c r="Q113" s="215"/>
      <c r="R113" s="215"/>
      <c r="S113" s="215"/>
      <c r="T113" s="216"/>
      <c r="AT113" s="217" t="s">
        <v>159</v>
      </c>
      <c r="AU113" s="217" t="s">
        <v>83</v>
      </c>
      <c r="AV113" s="11" t="s">
        <v>83</v>
      </c>
      <c r="AW113" s="11" t="s">
        <v>36</v>
      </c>
      <c r="AX113" s="11" t="s">
        <v>81</v>
      </c>
      <c r="AY113" s="217" t="s">
        <v>148</v>
      </c>
    </row>
    <row r="114" spans="2:65" s="1" customFormat="1" ht="25.5" customHeight="1">
      <c r="B114" s="41"/>
      <c r="C114" s="192" t="s">
        <v>213</v>
      </c>
      <c r="D114" s="192" t="s">
        <v>150</v>
      </c>
      <c r="E114" s="193" t="s">
        <v>795</v>
      </c>
      <c r="F114" s="194" t="s">
        <v>796</v>
      </c>
      <c r="G114" s="195" t="s">
        <v>176</v>
      </c>
      <c r="H114" s="196">
        <v>19.7</v>
      </c>
      <c r="I114" s="197"/>
      <c r="J114" s="198">
        <f>ROUND(I114*H114,2)</f>
        <v>0</v>
      </c>
      <c r="K114" s="194" t="s">
        <v>154</v>
      </c>
      <c r="L114" s="61"/>
      <c r="M114" s="199" t="s">
        <v>23</v>
      </c>
      <c r="N114" s="200" t="s">
        <v>44</v>
      </c>
      <c r="O114" s="42"/>
      <c r="P114" s="201">
        <f>O114*H114</f>
        <v>0</v>
      </c>
      <c r="Q114" s="201">
        <v>0</v>
      </c>
      <c r="R114" s="201">
        <f>Q114*H114</f>
        <v>0</v>
      </c>
      <c r="S114" s="201">
        <v>0</v>
      </c>
      <c r="T114" s="202">
        <f>S114*H114</f>
        <v>0</v>
      </c>
      <c r="AR114" s="24" t="s">
        <v>155</v>
      </c>
      <c r="AT114" s="24" t="s">
        <v>150</v>
      </c>
      <c r="AU114" s="24" t="s">
        <v>83</v>
      </c>
      <c r="AY114" s="24" t="s">
        <v>148</v>
      </c>
      <c r="BE114" s="203">
        <f>IF(N114="základní",J114,0)</f>
        <v>0</v>
      </c>
      <c r="BF114" s="203">
        <f>IF(N114="snížená",J114,0)</f>
        <v>0</v>
      </c>
      <c r="BG114" s="203">
        <f>IF(N114="zákl. přenesená",J114,0)</f>
        <v>0</v>
      </c>
      <c r="BH114" s="203">
        <f>IF(N114="sníž. přenesená",J114,0)</f>
        <v>0</v>
      </c>
      <c r="BI114" s="203">
        <f>IF(N114="nulová",J114,0)</f>
        <v>0</v>
      </c>
      <c r="BJ114" s="24" t="s">
        <v>81</v>
      </c>
      <c r="BK114" s="203">
        <f>ROUND(I114*H114,2)</f>
        <v>0</v>
      </c>
      <c r="BL114" s="24" t="s">
        <v>155</v>
      </c>
      <c r="BM114" s="24" t="s">
        <v>1008</v>
      </c>
    </row>
    <row r="115" spans="2:65" s="1" customFormat="1" ht="202.5">
      <c r="B115" s="41"/>
      <c r="C115" s="63"/>
      <c r="D115" s="204" t="s">
        <v>157</v>
      </c>
      <c r="E115" s="63"/>
      <c r="F115" s="205" t="s">
        <v>794</v>
      </c>
      <c r="G115" s="63"/>
      <c r="H115" s="63"/>
      <c r="I115" s="163"/>
      <c r="J115" s="63"/>
      <c r="K115" s="63"/>
      <c r="L115" s="61"/>
      <c r="M115" s="206"/>
      <c r="N115" s="42"/>
      <c r="O115" s="42"/>
      <c r="P115" s="42"/>
      <c r="Q115" s="42"/>
      <c r="R115" s="42"/>
      <c r="S115" s="42"/>
      <c r="T115" s="78"/>
      <c r="AT115" s="24" t="s">
        <v>157</v>
      </c>
      <c r="AU115" s="24" t="s">
        <v>83</v>
      </c>
    </row>
    <row r="116" spans="2:65" s="11" customFormat="1" ht="13.5">
      <c r="B116" s="207"/>
      <c r="C116" s="208"/>
      <c r="D116" s="204" t="s">
        <v>159</v>
      </c>
      <c r="E116" s="209" t="s">
        <v>23</v>
      </c>
      <c r="F116" s="210" t="s">
        <v>1009</v>
      </c>
      <c r="G116" s="208"/>
      <c r="H116" s="211">
        <v>19.7</v>
      </c>
      <c r="I116" s="212"/>
      <c r="J116" s="208"/>
      <c r="K116" s="208"/>
      <c r="L116" s="213"/>
      <c r="M116" s="214"/>
      <c r="N116" s="215"/>
      <c r="O116" s="215"/>
      <c r="P116" s="215"/>
      <c r="Q116" s="215"/>
      <c r="R116" s="215"/>
      <c r="S116" s="215"/>
      <c r="T116" s="216"/>
      <c r="AT116" s="217" t="s">
        <v>159</v>
      </c>
      <c r="AU116" s="217" t="s">
        <v>83</v>
      </c>
      <c r="AV116" s="11" t="s">
        <v>83</v>
      </c>
      <c r="AW116" s="11" t="s">
        <v>36</v>
      </c>
      <c r="AX116" s="11" t="s">
        <v>81</v>
      </c>
      <c r="AY116" s="217" t="s">
        <v>148</v>
      </c>
    </row>
    <row r="117" spans="2:65" s="1" customFormat="1" ht="38.25" customHeight="1">
      <c r="B117" s="41"/>
      <c r="C117" s="192" t="s">
        <v>219</v>
      </c>
      <c r="D117" s="192" t="s">
        <v>150</v>
      </c>
      <c r="E117" s="193" t="s">
        <v>192</v>
      </c>
      <c r="F117" s="194" t="s">
        <v>193</v>
      </c>
      <c r="G117" s="195" t="s">
        <v>194</v>
      </c>
      <c r="H117" s="196">
        <v>54</v>
      </c>
      <c r="I117" s="197"/>
      <c r="J117" s="198">
        <f>ROUND(I117*H117,2)</f>
        <v>0</v>
      </c>
      <c r="K117" s="194" t="s">
        <v>154</v>
      </c>
      <c r="L117" s="61"/>
      <c r="M117" s="199" t="s">
        <v>23</v>
      </c>
      <c r="N117" s="200" t="s">
        <v>44</v>
      </c>
      <c r="O117" s="42"/>
      <c r="P117" s="201">
        <f>O117*H117</f>
        <v>0</v>
      </c>
      <c r="Q117" s="201">
        <v>1.33E-3</v>
      </c>
      <c r="R117" s="201">
        <f>Q117*H117</f>
        <v>7.1819999999999995E-2</v>
      </c>
      <c r="S117" s="201">
        <v>0</v>
      </c>
      <c r="T117" s="202">
        <f>S117*H117</f>
        <v>0</v>
      </c>
      <c r="AR117" s="24" t="s">
        <v>155</v>
      </c>
      <c r="AT117" s="24" t="s">
        <v>150</v>
      </c>
      <c r="AU117" s="24" t="s">
        <v>83</v>
      </c>
      <c r="AY117" s="24" t="s">
        <v>148</v>
      </c>
      <c r="BE117" s="203">
        <f>IF(N117="základní",J117,0)</f>
        <v>0</v>
      </c>
      <c r="BF117" s="203">
        <f>IF(N117="snížená",J117,0)</f>
        <v>0</v>
      </c>
      <c r="BG117" s="203">
        <f>IF(N117="zákl. přenesená",J117,0)</f>
        <v>0</v>
      </c>
      <c r="BH117" s="203">
        <f>IF(N117="sníž. přenesená",J117,0)</f>
        <v>0</v>
      </c>
      <c r="BI117" s="203">
        <f>IF(N117="nulová",J117,0)</f>
        <v>0</v>
      </c>
      <c r="BJ117" s="24" t="s">
        <v>81</v>
      </c>
      <c r="BK117" s="203">
        <f>ROUND(I117*H117,2)</f>
        <v>0</v>
      </c>
      <c r="BL117" s="24" t="s">
        <v>155</v>
      </c>
      <c r="BM117" s="24" t="s">
        <v>1010</v>
      </c>
    </row>
    <row r="118" spans="2:65" s="1" customFormat="1" ht="121.5">
      <c r="B118" s="41"/>
      <c r="C118" s="63"/>
      <c r="D118" s="204" t="s">
        <v>157</v>
      </c>
      <c r="E118" s="63"/>
      <c r="F118" s="205" t="s">
        <v>196</v>
      </c>
      <c r="G118" s="63"/>
      <c r="H118" s="63"/>
      <c r="I118" s="163"/>
      <c r="J118" s="63"/>
      <c r="K118" s="63"/>
      <c r="L118" s="61"/>
      <c r="M118" s="206"/>
      <c r="N118" s="42"/>
      <c r="O118" s="42"/>
      <c r="P118" s="42"/>
      <c r="Q118" s="42"/>
      <c r="R118" s="42"/>
      <c r="S118" s="42"/>
      <c r="T118" s="78"/>
      <c r="AT118" s="24" t="s">
        <v>157</v>
      </c>
      <c r="AU118" s="24" t="s">
        <v>83</v>
      </c>
    </row>
    <row r="119" spans="2:65" s="11" customFormat="1" ht="13.5">
      <c r="B119" s="207"/>
      <c r="C119" s="208"/>
      <c r="D119" s="204" t="s">
        <v>159</v>
      </c>
      <c r="E119" s="209" t="s">
        <v>23</v>
      </c>
      <c r="F119" s="210" t="s">
        <v>1011</v>
      </c>
      <c r="G119" s="208"/>
      <c r="H119" s="211">
        <v>54</v>
      </c>
      <c r="I119" s="212"/>
      <c r="J119" s="208"/>
      <c r="K119" s="208"/>
      <c r="L119" s="213"/>
      <c r="M119" s="214"/>
      <c r="N119" s="215"/>
      <c r="O119" s="215"/>
      <c r="P119" s="215"/>
      <c r="Q119" s="215"/>
      <c r="R119" s="215"/>
      <c r="S119" s="215"/>
      <c r="T119" s="216"/>
      <c r="AT119" s="217" t="s">
        <v>159</v>
      </c>
      <c r="AU119" s="217" t="s">
        <v>83</v>
      </c>
      <c r="AV119" s="11" t="s">
        <v>83</v>
      </c>
      <c r="AW119" s="11" t="s">
        <v>36</v>
      </c>
      <c r="AX119" s="11" t="s">
        <v>81</v>
      </c>
      <c r="AY119" s="217" t="s">
        <v>148</v>
      </c>
    </row>
    <row r="120" spans="2:65" s="1" customFormat="1" ht="16.5" customHeight="1">
      <c r="B120" s="41"/>
      <c r="C120" s="229" t="s">
        <v>225</v>
      </c>
      <c r="D120" s="229" t="s">
        <v>199</v>
      </c>
      <c r="E120" s="230" t="s">
        <v>200</v>
      </c>
      <c r="F120" s="231" t="s">
        <v>201</v>
      </c>
      <c r="G120" s="232" t="s">
        <v>202</v>
      </c>
      <c r="H120" s="233">
        <v>0.92800000000000005</v>
      </c>
      <c r="I120" s="234"/>
      <c r="J120" s="235">
        <f>ROUND(I120*H120,2)</f>
        <v>0</v>
      </c>
      <c r="K120" s="231" t="s">
        <v>154</v>
      </c>
      <c r="L120" s="236"/>
      <c r="M120" s="237" t="s">
        <v>23</v>
      </c>
      <c r="N120" s="238" t="s">
        <v>44</v>
      </c>
      <c r="O120" s="42"/>
      <c r="P120" s="201">
        <f>O120*H120</f>
        <v>0</v>
      </c>
      <c r="Q120" s="201">
        <v>1</v>
      </c>
      <c r="R120" s="201">
        <f>Q120*H120</f>
        <v>0.92800000000000005</v>
      </c>
      <c r="S120" s="201">
        <v>0</v>
      </c>
      <c r="T120" s="202">
        <f>S120*H120</f>
        <v>0</v>
      </c>
      <c r="AR120" s="24" t="s">
        <v>198</v>
      </c>
      <c r="AT120" s="24" t="s">
        <v>199</v>
      </c>
      <c r="AU120" s="24" t="s">
        <v>83</v>
      </c>
      <c r="AY120" s="24" t="s">
        <v>148</v>
      </c>
      <c r="BE120" s="203">
        <f>IF(N120="základní",J120,0)</f>
        <v>0</v>
      </c>
      <c r="BF120" s="203">
        <f>IF(N120="snížená",J120,0)</f>
        <v>0</v>
      </c>
      <c r="BG120" s="203">
        <f>IF(N120="zákl. přenesená",J120,0)</f>
        <v>0</v>
      </c>
      <c r="BH120" s="203">
        <f>IF(N120="sníž. přenesená",J120,0)</f>
        <v>0</v>
      </c>
      <c r="BI120" s="203">
        <f>IF(N120="nulová",J120,0)</f>
        <v>0</v>
      </c>
      <c r="BJ120" s="24" t="s">
        <v>81</v>
      </c>
      <c r="BK120" s="203">
        <f>ROUND(I120*H120,2)</f>
        <v>0</v>
      </c>
      <c r="BL120" s="24" t="s">
        <v>155</v>
      </c>
      <c r="BM120" s="24" t="s">
        <v>1012</v>
      </c>
    </row>
    <row r="121" spans="2:65" s="1" customFormat="1" ht="27">
      <c r="B121" s="41"/>
      <c r="C121" s="63"/>
      <c r="D121" s="204" t="s">
        <v>204</v>
      </c>
      <c r="E121" s="63"/>
      <c r="F121" s="205" t="s">
        <v>205</v>
      </c>
      <c r="G121" s="63"/>
      <c r="H121" s="63"/>
      <c r="I121" s="163"/>
      <c r="J121" s="63"/>
      <c r="K121" s="63"/>
      <c r="L121" s="61"/>
      <c r="M121" s="206"/>
      <c r="N121" s="42"/>
      <c r="O121" s="42"/>
      <c r="P121" s="42"/>
      <c r="Q121" s="42"/>
      <c r="R121" s="42"/>
      <c r="S121" s="42"/>
      <c r="T121" s="78"/>
      <c r="AT121" s="24" t="s">
        <v>204</v>
      </c>
      <c r="AU121" s="24" t="s">
        <v>83</v>
      </c>
    </row>
    <row r="122" spans="2:65" s="11" customFormat="1" ht="13.5">
      <c r="B122" s="207"/>
      <c r="C122" s="208"/>
      <c r="D122" s="204" t="s">
        <v>159</v>
      </c>
      <c r="E122" s="209" t="s">
        <v>23</v>
      </c>
      <c r="F122" s="210" t="s">
        <v>1013</v>
      </c>
      <c r="G122" s="208"/>
      <c r="H122" s="211">
        <v>0.92800000000000005</v>
      </c>
      <c r="I122" s="212"/>
      <c r="J122" s="208"/>
      <c r="K122" s="208"/>
      <c r="L122" s="213"/>
      <c r="M122" s="214"/>
      <c r="N122" s="215"/>
      <c r="O122" s="215"/>
      <c r="P122" s="215"/>
      <c r="Q122" s="215"/>
      <c r="R122" s="215"/>
      <c r="S122" s="215"/>
      <c r="T122" s="216"/>
      <c r="AT122" s="217" t="s">
        <v>159</v>
      </c>
      <c r="AU122" s="217" t="s">
        <v>83</v>
      </c>
      <c r="AV122" s="11" t="s">
        <v>83</v>
      </c>
      <c r="AW122" s="11" t="s">
        <v>36</v>
      </c>
      <c r="AX122" s="11" t="s">
        <v>81</v>
      </c>
      <c r="AY122" s="217" t="s">
        <v>148</v>
      </c>
    </row>
    <row r="123" spans="2:65" s="1" customFormat="1" ht="16.5" customHeight="1">
      <c r="B123" s="41"/>
      <c r="C123" s="229" t="s">
        <v>232</v>
      </c>
      <c r="D123" s="229" t="s">
        <v>199</v>
      </c>
      <c r="E123" s="230" t="s">
        <v>208</v>
      </c>
      <c r="F123" s="231" t="s">
        <v>209</v>
      </c>
      <c r="G123" s="232" t="s">
        <v>202</v>
      </c>
      <c r="H123" s="233">
        <v>1.2E-2</v>
      </c>
      <c r="I123" s="234"/>
      <c r="J123" s="235">
        <f>ROUND(I123*H123,2)</f>
        <v>0</v>
      </c>
      <c r="K123" s="231" t="s">
        <v>154</v>
      </c>
      <c r="L123" s="236"/>
      <c r="M123" s="237" t="s">
        <v>23</v>
      </c>
      <c r="N123" s="238" t="s">
        <v>44</v>
      </c>
      <c r="O123" s="42"/>
      <c r="P123" s="201">
        <f>O123*H123</f>
        <v>0</v>
      </c>
      <c r="Q123" s="201">
        <v>1</v>
      </c>
      <c r="R123" s="201">
        <f>Q123*H123</f>
        <v>1.2E-2</v>
      </c>
      <c r="S123" s="201">
        <v>0</v>
      </c>
      <c r="T123" s="202">
        <f>S123*H123</f>
        <v>0</v>
      </c>
      <c r="AR123" s="24" t="s">
        <v>198</v>
      </c>
      <c r="AT123" s="24" t="s">
        <v>199</v>
      </c>
      <c r="AU123" s="24" t="s">
        <v>83</v>
      </c>
      <c r="AY123" s="24" t="s">
        <v>148</v>
      </c>
      <c r="BE123" s="203">
        <f>IF(N123="základní",J123,0)</f>
        <v>0</v>
      </c>
      <c r="BF123" s="203">
        <f>IF(N123="snížená",J123,0)</f>
        <v>0</v>
      </c>
      <c r="BG123" s="203">
        <f>IF(N123="zákl. přenesená",J123,0)</f>
        <v>0</v>
      </c>
      <c r="BH123" s="203">
        <f>IF(N123="sníž. přenesená",J123,0)</f>
        <v>0</v>
      </c>
      <c r="BI123" s="203">
        <f>IF(N123="nulová",J123,0)</f>
        <v>0</v>
      </c>
      <c r="BJ123" s="24" t="s">
        <v>81</v>
      </c>
      <c r="BK123" s="203">
        <f>ROUND(I123*H123,2)</f>
        <v>0</v>
      </c>
      <c r="BL123" s="24" t="s">
        <v>155</v>
      </c>
      <c r="BM123" s="24" t="s">
        <v>1014</v>
      </c>
    </row>
    <row r="124" spans="2:65" s="13" customFormat="1" ht="13.5">
      <c r="B124" s="239"/>
      <c r="C124" s="240"/>
      <c r="D124" s="204" t="s">
        <v>159</v>
      </c>
      <c r="E124" s="241" t="s">
        <v>23</v>
      </c>
      <c r="F124" s="242" t="s">
        <v>211</v>
      </c>
      <c r="G124" s="240"/>
      <c r="H124" s="241" t="s">
        <v>23</v>
      </c>
      <c r="I124" s="243"/>
      <c r="J124" s="240"/>
      <c r="K124" s="240"/>
      <c r="L124" s="244"/>
      <c r="M124" s="245"/>
      <c r="N124" s="246"/>
      <c r="O124" s="246"/>
      <c r="P124" s="246"/>
      <c r="Q124" s="246"/>
      <c r="R124" s="246"/>
      <c r="S124" s="246"/>
      <c r="T124" s="247"/>
      <c r="AT124" s="248" t="s">
        <v>159</v>
      </c>
      <c r="AU124" s="248" t="s">
        <v>83</v>
      </c>
      <c r="AV124" s="13" t="s">
        <v>81</v>
      </c>
      <c r="AW124" s="13" t="s">
        <v>36</v>
      </c>
      <c r="AX124" s="13" t="s">
        <v>73</v>
      </c>
      <c r="AY124" s="248" t="s">
        <v>148</v>
      </c>
    </row>
    <row r="125" spans="2:65" s="11" customFormat="1" ht="13.5">
      <c r="B125" s="207"/>
      <c r="C125" s="208"/>
      <c r="D125" s="204" t="s">
        <v>159</v>
      </c>
      <c r="E125" s="209" t="s">
        <v>23</v>
      </c>
      <c r="F125" s="210" t="s">
        <v>1015</v>
      </c>
      <c r="G125" s="208"/>
      <c r="H125" s="211">
        <v>1.2E-2</v>
      </c>
      <c r="I125" s="212"/>
      <c r="J125" s="208"/>
      <c r="K125" s="208"/>
      <c r="L125" s="213"/>
      <c r="M125" s="214"/>
      <c r="N125" s="215"/>
      <c r="O125" s="215"/>
      <c r="P125" s="215"/>
      <c r="Q125" s="215"/>
      <c r="R125" s="215"/>
      <c r="S125" s="215"/>
      <c r="T125" s="216"/>
      <c r="AT125" s="217" t="s">
        <v>159</v>
      </c>
      <c r="AU125" s="217" t="s">
        <v>83</v>
      </c>
      <c r="AV125" s="11" t="s">
        <v>83</v>
      </c>
      <c r="AW125" s="11" t="s">
        <v>36</v>
      </c>
      <c r="AX125" s="11" t="s">
        <v>81</v>
      </c>
      <c r="AY125" s="217" t="s">
        <v>148</v>
      </c>
    </row>
    <row r="126" spans="2:65" s="1" customFormat="1" ht="25.5" customHeight="1">
      <c r="B126" s="41"/>
      <c r="C126" s="192" t="s">
        <v>237</v>
      </c>
      <c r="D126" s="192" t="s">
        <v>150</v>
      </c>
      <c r="E126" s="193" t="s">
        <v>214</v>
      </c>
      <c r="F126" s="194" t="s">
        <v>215</v>
      </c>
      <c r="G126" s="195" t="s">
        <v>153</v>
      </c>
      <c r="H126" s="196">
        <v>20.9</v>
      </c>
      <c r="I126" s="197"/>
      <c r="J126" s="198">
        <f>ROUND(I126*H126,2)</f>
        <v>0</v>
      </c>
      <c r="K126" s="194" t="s">
        <v>154</v>
      </c>
      <c r="L126" s="61"/>
      <c r="M126" s="199" t="s">
        <v>23</v>
      </c>
      <c r="N126" s="200" t="s">
        <v>44</v>
      </c>
      <c r="O126" s="42"/>
      <c r="P126" s="201">
        <f>O126*H126</f>
        <v>0</v>
      </c>
      <c r="Q126" s="201">
        <v>2.64E-2</v>
      </c>
      <c r="R126" s="201">
        <f>Q126*H126</f>
        <v>0.55175999999999992</v>
      </c>
      <c r="S126" s="201">
        <v>0</v>
      </c>
      <c r="T126" s="202">
        <f>S126*H126</f>
        <v>0</v>
      </c>
      <c r="AR126" s="24" t="s">
        <v>155</v>
      </c>
      <c r="AT126" s="24" t="s">
        <v>150</v>
      </c>
      <c r="AU126" s="24" t="s">
        <v>83</v>
      </c>
      <c r="AY126" s="24" t="s">
        <v>148</v>
      </c>
      <c r="BE126" s="203">
        <f>IF(N126="základní",J126,0)</f>
        <v>0</v>
      </c>
      <c r="BF126" s="203">
        <f>IF(N126="snížená",J126,0)</f>
        <v>0</v>
      </c>
      <c r="BG126" s="203">
        <f>IF(N126="zákl. přenesená",J126,0)</f>
        <v>0</v>
      </c>
      <c r="BH126" s="203">
        <f>IF(N126="sníž. přenesená",J126,0)</f>
        <v>0</v>
      </c>
      <c r="BI126" s="203">
        <f>IF(N126="nulová",J126,0)</f>
        <v>0</v>
      </c>
      <c r="BJ126" s="24" t="s">
        <v>81</v>
      </c>
      <c r="BK126" s="203">
        <f>ROUND(I126*H126,2)</f>
        <v>0</v>
      </c>
      <c r="BL126" s="24" t="s">
        <v>155</v>
      </c>
      <c r="BM126" s="24" t="s">
        <v>1016</v>
      </c>
    </row>
    <row r="127" spans="2:65" s="1" customFormat="1" ht="81">
      <c r="B127" s="41"/>
      <c r="C127" s="63"/>
      <c r="D127" s="204" t="s">
        <v>157</v>
      </c>
      <c r="E127" s="63"/>
      <c r="F127" s="205" t="s">
        <v>217</v>
      </c>
      <c r="G127" s="63"/>
      <c r="H127" s="63"/>
      <c r="I127" s="163"/>
      <c r="J127" s="63"/>
      <c r="K127" s="63"/>
      <c r="L127" s="61"/>
      <c r="M127" s="206"/>
      <c r="N127" s="42"/>
      <c r="O127" s="42"/>
      <c r="P127" s="42"/>
      <c r="Q127" s="42"/>
      <c r="R127" s="42"/>
      <c r="S127" s="42"/>
      <c r="T127" s="78"/>
      <c r="AT127" s="24" t="s">
        <v>157</v>
      </c>
      <c r="AU127" s="24" t="s">
        <v>83</v>
      </c>
    </row>
    <row r="128" spans="2:65" s="11" customFormat="1" ht="13.5">
      <c r="B128" s="207"/>
      <c r="C128" s="208"/>
      <c r="D128" s="204" t="s">
        <v>159</v>
      </c>
      <c r="E128" s="209" t="s">
        <v>23</v>
      </c>
      <c r="F128" s="210" t="s">
        <v>1017</v>
      </c>
      <c r="G128" s="208"/>
      <c r="H128" s="211">
        <v>20.9</v>
      </c>
      <c r="I128" s="212"/>
      <c r="J128" s="208"/>
      <c r="K128" s="208"/>
      <c r="L128" s="213"/>
      <c r="M128" s="214"/>
      <c r="N128" s="215"/>
      <c r="O128" s="215"/>
      <c r="P128" s="215"/>
      <c r="Q128" s="215"/>
      <c r="R128" s="215"/>
      <c r="S128" s="215"/>
      <c r="T128" s="216"/>
      <c r="AT128" s="217" t="s">
        <v>159</v>
      </c>
      <c r="AU128" s="217" t="s">
        <v>83</v>
      </c>
      <c r="AV128" s="11" t="s">
        <v>83</v>
      </c>
      <c r="AW128" s="11" t="s">
        <v>36</v>
      </c>
      <c r="AX128" s="11" t="s">
        <v>81</v>
      </c>
      <c r="AY128" s="217" t="s">
        <v>148</v>
      </c>
    </row>
    <row r="129" spans="2:65" s="1" customFormat="1" ht="38.25" customHeight="1">
      <c r="B129" s="41"/>
      <c r="C129" s="192" t="s">
        <v>10</v>
      </c>
      <c r="D129" s="192" t="s">
        <v>150</v>
      </c>
      <c r="E129" s="193" t="s">
        <v>1018</v>
      </c>
      <c r="F129" s="194" t="s">
        <v>1019</v>
      </c>
      <c r="G129" s="195" t="s">
        <v>365</v>
      </c>
      <c r="H129" s="196">
        <v>1</v>
      </c>
      <c r="I129" s="197"/>
      <c r="J129" s="198">
        <f>ROUND(I129*H129,2)</f>
        <v>0</v>
      </c>
      <c r="K129" s="194" t="s">
        <v>154</v>
      </c>
      <c r="L129" s="61"/>
      <c r="M129" s="199" t="s">
        <v>23</v>
      </c>
      <c r="N129" s="200" t="s">
        <v>44</v>
      </c>
      <c r="O129" s="42"/>
      <c r="P129" s="201">
        <f>O129*H129</f>
        <v>0</v>
      </c>
      <c r="Q129" s="201">
        <v>0</v>
      </c>
      <c r="R129" s="201">
        <f>Q129*H129</f>
        <v>0</v>
      </c>
      <c r="S129" s="201">
        <v>0</v>
      </c>
      <c r="T129" s="202">
        <f>S129*H129</f>
        <v>0</v>
      </c>
      <c r="AR129" s="24" t="s">
        <v>155</v>
      </c>
      <c r="AT129" s="24" t="s">
        <v>150</v>
      </c>
      <c r="AU129" s="24" t="s">
        <v>83</v>
      </c>
      <c r="AY129" s="24" t="s">
        <v>148</v>
      </c>
      <c r="BE129" s="203">
        <f>IF(N129="základní",J129,0)</f>
        <v>0</v>
      </c>
      <c r="BF129" s="203">
        <f>IF(N129="snížená",J129,0)</f>
        <v>0</v>
      </c>
      <c r="BG129" s="203">
        <f>IF(N129="zákl. přenesená",J129,0)</f>
        <v>0</v>
      </c>
      <c r="BH129" s="203">
        <f>IF(N129="sníž. přenesená",J129,0)</f>
        <v>0</v>
      </c>
      <c r="BI129" s="203">
        <f>IF(N129="nulová",J129,0)</f>
        <v>0</v>
      </c>
      <c r="BJ129" s="24" t="s">
        <v>81</v>
      </c>
      <c r="BK129" s="203">
        <f>ROUND(I129*H129,2)</f>
        <v>0</v>
      </c>
      <c r="BL129" s="24" t="s">
        <v>155</v>
      </c>
      <c r="BM129" s="24" t="s">
        <v>1020</v>
      </c>
    </row>
    <row r="130" spans="2:65" s="1" customFormat="1" ht="27">
      <c r="B130" s="41"/>
      <c r="C130" s="63"/>
      <c r="D130" s="204" t="s">
        <v>157</v>
      </c>
      <c r="E130" s="63"/>
      <c r="F130" s="205" t="s">
        <v>1021</v>
      </c>
      <c r="G130" s="63"/>
      <c r="H130" s="63"/>
      <c r="I130" s="163"/>
      <c r="J130" s="63"/>
      <c r="K130" s="63"/>
      <c r="L130" s="61"/>
      <c r="M130" s="206"/>
      <c r="N130" s="42"/>
      <c r="O130" s="42"/>
      <c r="P130" s="42"/>
      <c r="Q130" s="42"/>
      <c r="R130" s="42"/>
      <c r="S130" s="42"/>
      <c r="T130" s="78"/>
      <c r="AT130" s="24" t="s">
        <v>157</v>
      </c>
      <c r="AU130" s="24" t="s">
        <v>83</v>
      </c>
    </row>
    <row r="131" spans="2:65" s="1" customFormat="1" ht="38.25" customHeight="1">
      <c r="B131" s="41"/>
      <c r="C131" s="192" t="s">
        <v>248</v>
      </c>
      <c r="D131" s="192" t="s">
        <v>150</v>
      </c>
      <c r="E131" s="193" t="s">
        <v>1022</v>
      </c>
      <c r="F131" s="194" t="s">
        <v>1023</v>
      </c>
      <c r="G131" s="195" t="s">
        <v>365</v>
      </c>
      <c r="H131" s="196">
        <v>1</v>
      </c>
      <c r="I131" s="197"/>
      <c r="J131" s="198">
        <f>ROUND(I131*H131,2)</f>
        <v>0</v>
      </c>
      <c r="K131" s="194" t="s">
        <v>154</v>
      </c>
      <c r="L131" s="61"/>
      <c r="M131" s="199" t="s">
        <v>23</v>
      </c>
      <c r="N131" s="200" t="s">
        <v>44</v>
      </c>
      <c r="O131" s="42"/>
      <c r="P131" s="201">
        <f>O131*H131</f>
        <v>0</v>
      </c>
      <c r="Q131" s="201">
        <v>0</v>
      </c>
      <c r="R131" s="201">
        <f>Q131*H131</f>
        <v>0</v>
      </c>
      <c r="S131" s="201">
        <v>0</v>
      </c>
      <c r="T131" s="202">
        <f>S131*H131</f>
        <v>0</v>
      </c>
      <c r="AR131" s="24" t="s">
        <v>155</v>
      </c>
      <c r="AT131" s="24" t="s">
        <v>150</v>
      </c>
      <c r="AU131" s="24" t="s">
        <v>83</v>
      </c>
      <c r="AY131" s="24" t="s">
        <v>148</v>
      </c>
      <c r="BE131" s="203">
        <f>IF(N131="základní",J131,0)</f>
        <v>0</v>
      </c>
      <c r="BF131" s="203">
        <f>IF(N131="snížená",J131,0)</f>
        <v>0</v>
      </c>
      <c r="BG131" s="203">
        <f>IF(N131="zákl. přenesená",J131,0)</f>
        <v>0</v>
      </c>
      <c r="BH131" s="203">
        <f>IF(N131="sníž. přenesená",J131,0)</f>
        <v>0</v>
      </c>
      <c r="BI131" s="203">
        <f>IF(N131="nulová",J131,0)</f>
        <v>0</v>
      </c>
      <c r="BJ131" s="24" t="s">
        <v>81</v>
      </c>
      <c r="BK131" s="203">
        <f>ROUND(I131*H131,2)</f>
        <v>0</v>
      </c>
      <c r="BL131" s="24" t="s">
        <v>155</v>
      </c>
      <c r="BM131" s="24" t="s">
        <v>1024</v>
      </c>
    </row>
    <row r="132" spans="2:65" s="1" customFormat="1" ht="27">
      <c r="B132" s="41"/>
      <c r="C132" s="63"/>
      <c r="D132" s="204" t="s">
        <v>157</v>
      </c>
      <c r="E132" s="63"/>
      <c r="F132" s="205" t="s">
        <v>1021</v>
      </c>
      <c r="G132" s="63"/>
      <c r="H132" s="63"/>
      <c r="I132" s="163"/>
      <c r="J132" s="63"/>
      <c r="K132" s="63"/>
      <c r="L132" s="61"/>
      <c r="M132" s="206"/>
      <c r="N132" s="42"/>
      <c r="O132" s="42"/>
      <c r="P132" s="42"/>
      <c r="Q132" s="42"/>
      <c r="R132" s="42"/>
      <c r="S132" s="42"/>
      <c r="T132" s="78"/>
      <c r="AT132" s="24" t="s">
        <v>157</v>
      </c>
      <c r="AU132" s="24" t="s">
        <v>83</v>
      </c>
    </row>
    <row r="133" spans="2:65" s="1" customFormat="1" ht="25.5" customHeight="1">
      <c r="B133" s="41"/>
      <c r="C133" s="192" t="s">
        <v>255</v>
      </c>
      <c r="D133" s="192" t="s">
        <v>150</v>
      </c>
      <c r="E133" s="193" t="s">
        <v>1025</v>
      </c>
      <c r="F133" s="194" t="s">
        <v>1026</v>
      </c>
      <c r="G133" s="195" t="s">
        <v>365</v>
      </c>
      <c r="H133" s="196">
        <v>1</v>
      </c>
      <c r="I133" s="197"/>
      <c r="J133" s="198">
        <f>ROUND(I133*H133,2)</f>
        <v>0</v>
      </c>
      <c r="K133" s="194" t="s">
        <v>154</v>
      </c>
      <c r="L133" s="61"/>
      <c r="M133" s="199" t="s">
        <v>23</v>
      </c>
      <c r="N133" s="200" t="s">
        <v>44</v>
      </c>
      <c r="O133" s="42"/>
      <c r="P133" s="201">
        <f>O133*H133</f>
        <v>0</v>
      </c>
      <c r="Q133" s="201">
        <v>0</v>
      </c>
      <c r="R133" s="201">
        <f>Q133*H133</f>
        <v>0</v>
      </c>
      <c r="S133" s="201">
        <v>0</v>
      </c>
      <c r="T133" s="202">
        <f>S133*H133</f>
        <v>0</v>
      </c>
      <c r="AR133" s="24" t="s">
        <v>155</v>
      </c>
      <c r="AT133" s="24" t="s">
        <v>150</v>
      </c>
      <c r="AU133" s="24" t="s">
        <v>83</v>
      </c>
      <c r="AY133" s="24" t="s">
        <v>148</v>
      </c>
      <c r="BE133" s="203">
        <f>IF(N133="základní",J133,0)</f>
        <v>0</v>
      </c>
      <c r="BF133" s="203">
        <f>IF(N133="snížená",J133,0)</f>
        <v>0</v>
      </c>
      <c r="BG133" s="203">
        <f>IF(N133="zákl. přenesená",J133,0)</f>
        <v>0</v>
      </c>
      <c r="BH133" s="203">
        <f>IF(N133="sníž. přenesená",J133,0)</f>
        <v>0</v>
      </c>
      <c r="BI133" s="203">
        <f>IF(N133="nulová",J133,0)</f>
        <v>0</v>
      </c>
      <c r="BJ133" s="24" t="s">
        <v>81</v>
      </c>
      <c r="BK133" s="203">
        <f>ROUND(I133*H133,2)</f>
        <v>0</v>
      </c>
      <c r="BL133" s="24" t="s">
        <v>155</v>
      </c>
      <c r="BM133" s="24" t="s">
        <v>1027</v>
      </c>
    </row>
    <row r="134" spans="2:65" s="1" customFormat="1" ht="27">
      <c r="B134" s="41"/>
      <c r="C134" s="63"/>
      <c r="D134" s="204" t="s">
        <v>157</v>
      </c>
      <c r="E134" s="63"/>
      <c r="F134" s="205" t="s">
        <v>1021</v>
      </c>
      <c r="G134" s="63"/>
      <c r="H134" s="63"/>
      <c r="I134" s="163"/>
      <c r="J134" s="63"/>
      <c r="K134" s="63"/>
      <c r="L134" s="61"/>
      <c r="M134" s="206"/>
      <c r="N134" s="42"/>
      <c r="O134" s="42"/>
      <c r="P134" s="42"/>
      <c r="Q134" s="42"/>
      <c r="R134" s="42"/>
      <c r="S134" s="42"/>
      <c r="T134" s="78"/>
      <c r="AT134" s="24" t="s">
        <v>157</v>
      </c>
      <c r="AU134" s="24" t="s">
        <v>83</v>
      </c>
    </row>
    <row r="135" spans="2:65" s="1" customFormat="1" ht="38.25" customHeight="1">
      <c r="B135" s="41"/>
      <c r="C135" s="192" t="s">
        <v>263</v>
      </c>
      <c r="D135" s="192" t="s">
        <v>150</v>
      </c>
      <c r="E135" s="193" t="s">
        <v>1028</v>
      </c>
      <c r="F135" s="194" t="s">
        <v>1029</v>
      </c>
      <c r="G135" s="195" t="s">
        <v>365</v>
      </c>
      <c r="H135" s="196">
        <v>2</v>
      </c>
      <c r="I135" s="197"/>
      <c r="J135" s="198">
        <f>ROUND(I135*H135,2)</f>
        <v>0</v>
      </c>
      <c r="K135" s="194" t="s">
        <v>154</v>
      </c>
      <c r="L135" s="61"/>
      <c r="M135" s="199" t="s">
        <v>23</v>
      </c>
      <c r="N135" s="200" t="s">
        <v>44</v>
      </c>
      <c r="O135" s="42"/>
      <c r="P135" s="201">
        <f>O135*H135</f>
        <v>0</v>
      </c>
      <c r="Q135" s="201">
        <v>0</v>
      </c>
      <c r="R135" s="201">
        <f>Q135*H135</f>
        <v>0</v>
      </c>
      <c r="S135" s="201">
        <v>0</v>
      </c>
      <c r="T135" s="202">
        <f>S135*H135</f>
        <v>0</v>
      </c>
      <c r="AR135" s="24" t="s">
        <v>155</v>
      </c>
      <c r="AT135" s="24" t="s">
        <v>150</v>
      </c>
      <c r="AU135" s="24" t="s">
        <v>83</v>
      </c>
      <c r="AY135" s="24" t="s">
        <v>148</v>
      </c>
      <c r="BE135" s="203">
        <f>IF(N135="základní",J135,0)</f>
        <v>0</v>
      </c>
      <c r="BF135" s="203">
        <f>IF(N135="snížená",J135,0)</f>
        <v>0</v>
      </c>
      <c r="BG135" s="203">
        <f>IF(N135="zákl. přenesená",J135,0)</f>
        <v>0</v>
      </c>
      <c r="BH135" s="203">
        <f>IF(N135="sníž. přenesená",J135,0)</f>
        <v>0</v>
      </c>
      <c r="BI135" s="203">
        <f>IF(N135="nulová",J135,0)</f>
        <v>0</v>
      </c>
      <c r="BJ135" s="24" t="s">
        <v>81</v>
      </c>
      <c r="BK135" s="203">
        <f>ROUND(I135*H135,2)</f>
        <v>0</v>
      </c>
      <c r="BL135" s="24" t="s">
        <v>155</v>
      </c>
      <c r="BM135" s="24" t="s">
        <v>1030</v>
      </c>
    </row>
    <row r="136" spans="2:65" s="1" customFormat="1" ht="27">
      <c r="B136" s="41"/>
      <c r="C136" s="63"/>
      <c r="D136" s="204" t="s">
        <v>157</v>
      </c>
      <c r="E136" s="63"/>
      <c r="F136" s="205" t="s">
        <v>1021</v>
      </c>
      <c r="G136" s="63"/>
      <c r="H136" s="63"/>
      <c r="I136" s="163"/>
      <c r="J136" s="63"/>
      <c r="K136" s="63"/>
      <c r="L136" s="61"/>
      <c r="M136" s="206"/>
      <c r="N136" s="42"/>
      <c r="O136" s="42"/>
      <c r="P136" s="42"/>
      <c r="Q136" s="42"/>
      <c r="R136" s="42"/>
      <c r="S136" s="42"/>
      <c r="T136" s="78"/>
      <c r="AT136" s="24" t="s">
        <v>157</v>
      </c>
      <c r="AU136" s="24" t="s">
        <v>83</v>
      </c>
    </row>
    <row r="137" spans="2:65" s="1" customFormat="1" ht="38.25" customHeight="1">
      <c r="B137" s="41"/>
      <c r="C137" s="192" t="s">
        <v>269</v>
      </c>
      <c r="D137" s="192" t="s">
        <v>150</v>
      </c>
      <c r="E137" s="193" t="s">
        <v>1031</v>
      </c>
      <c r="F137" s="194" t="s">
        <v>1032</v>
      </c>
      <c r="G137" s="195" t="s">
        <v>365</v>
      </c>
      <c r="H137" s="196">
        <v>2</v>
      </c>
      <c r="I137" s="197"/>
      <c r="J137" s="198">
        <f>ROUND(I137*H137,2)</f>
        <v>0</v>
      </c>
      <c r="K137" s="194" t="s">
        <v>154</v>
      </c>
      <c r="L137" s="61"/>
      <c r="M137" s="199" t="s">
        <v>23</v>
      </c>
      <c r="N137" s="200" t="s">
        <v>44</v>
      </c>
      <c r="O137" s="42"/>
      <c r="P137" s="201">
        <f>O137*H137</f>
        <v>0</v>
      </c>
      <c r="Q137" s="201">
        <v>0</v>
      </c>
      <c r="R137" s="201">
        <f>Q137*H137</f>
        <v>0</v>
      </c>
      <c r="S137" s="201">
        <v>0</v>
      </c>
      <c r="T137" s="202">
        <f>S137*H137</f>
        <v>0</v>
      </c>
      <c r="AR137" s="24" t="s">
        <v>155</v>
      </c>
      <c r="AT137" s="24" t="s">
        <v>150</v>
      </c>
      <c r="AU137" s="24" t="s">
        <v>83</v>
      </c>
      <c r="AY137" s="24" t="s">
        <v>148</v>
      </c>
      <c r="BE137" s="203">
        <f>IF(N137="základní",J137,0)</f>
        <v>0</v>
      </c>
      <c r="BF137" s="203">
        <f>IF(N137="snížená",J137,0)</f>
        <v>0</v>
      </c>
      <c r="BG137" s="203">
        <f>IF(N137="zákl. přenesená",J137,0)</f>
        <v>0</v>
      </c>
      <c r="BH137" s="203">
        <f>IF(N137="sníž. přenesená",J137,0)</f>
        <v>0</v>
      </c>
      <c r="BI137" s="203">
        <f>IF(N137="nulová",J137,0)</f>
        <v>0</v>
      </c>
      <c r="BJ137" s="24" t="s">
        <v>81</v>
      </c>
      <c r="BK137" s="203">
        <f>ROUND(I137*H137,2)</f>
        <v>0</v>
      </c>
      <c r="BL137" s="24" t="s">
        <v>155</v>
      </c>
      <c r="BM137" s="24" t="s">
        <v>1033</v>
      </c>
    </row>
    <row r="138" spans="2:65" s="1" customFormat="1" ht="27">
      <c r="B138" s="41"/>
      <c r="C138" s="63"/>
      <c r="D138" s="204" t="s">
        <v>157</v>
      </c>
      <c r="E138" s="63"/>
      <c r="F138" s="205" t="s">
        <v>1021</v>
      </c>
      <c r="G138" s="63"/>
      <c r="H138" s="63"/>
      <c r="I138" s="163"/>
      <c r="J138" s="63"/>
      <c r="K138" s="63"/>
      <c r="L138" s="61"/>
      <c r="M138" s="206"/>
      <c r="N138" s="42"/>
      <c r="O138" s="42"/>
      <c r="P138" s="42"/>
      <c r="Q138" s="42"/>
      <c r="R138" s="42"/>
      <c r="S138" s="42"/>
      <c r="T138" s="78"/>
      <c r="AT138" s="24" t="s">
        <v>157</v>
      </c>
      <c r="AU138" s="24" t="s">
        <v>83</v>
      </c>
    </row>
    <row r="139" spans="2:65" s="1" customFormat="1" ht="38.25" customHeight="1">
      <c r="B139" s="41"/>
      <c r="C139" s="192" t="s">
        <v>275</v>
      </c>
      <c r="D139" s="192" t="s">
        <v>150</v>
      </c>
      <c r="E139" s="193" t="s">
        <v>1034</v>
      </c>
      <c r="F139" s="194" t="s">
        <v>1035</v>
      </c>
      <c r="G139" s="195" t="s">
        <v>365</v>
      </c>
      <c r="H139" s="196">
        <v>2</v>
      </c>
      <c r="I139" s="197"/>
      <c r="J139" s="198">
        <f>ROUND(I139*H139,2)</f>
        <v>0</v>
      </c>
      <c r="K139" s="194" t="s">
        <v>154</v>
      </c>
      <c r="L139" s="61"/>
      <c r="M139" s="199" t="s">
        <v>23</v>
      </c>
      <c r="N139" s="200" t="s">
        <v>44</v>
      </c>
      <c r="O139" s="42"/>
      <c r="P139" s="201">
        <f>O139*H139</f>
        <v>0</v>
      </c>
      <c r="Q139" s="201">
        <v>0</v>
      </c>
      <c r="R139" s="201">
        <f>Q139*H139</f>
        <v>0</v>
      </c>
      <c r="S139" s="201">
        <v>0</v>
      </c>
      <c r="T139" s="202">
        <f>S139*H139</f>
        <v>0</v>
      </c>
      <c r="AR139" s="24" t="s">
        <v>155</v>
      </c>
      <c r="AT139" s="24" t="s">
        <v>150</v>
      </c>
      <c r="AU139" s="24" t="s">
        <v>83</v>
      </c>
      <c r="AY139" s="24" t="s">
        <v>148</v>
      </c>
      <c r="BE139" s="203">
        <f>IF(N139="základní",J139,0)</f>
        <v>0</v>
      </c>
      <c r="BF139" s="203">
        <f>IF(N139="snížená",J139,0)</f>
        <v>0</v>
      </c>
      <c r="BG139" s="203">
        <f>IF(N139="zákl. přenesená",J139,0)</f>
        <v>0</v>
      </c>
      <c r="BH139" s="203">
        <f>IF(N139="sníž. přenesená",J139,0)</f>
        <v>0</v>
      </c>
      <c r="BI139" s="203">
        <f>IF(N139="nulová",J139,0)</f>
        <v>0</v>
      </c>
      <c r="BJ139" s="24" t="s">
        <v>81</v>
      </c>
      <c r="BK139" s="203">
        <f>ROUND(I139*H139,2)</f>
        <v>0</v>
      </c>
      <c r="BL139" s="24" t="s">
        <v>155</v>
      </c>
      <c r="BM139" s="24" t="s">
        <v>1036</v>
      </c>
    </row>
    <row r="140" spans="2:65" s="1" customFormat="1" ht="27">
      <c r="B140" s="41"/>
      <c r="C140" s="63"/>
      <c r="D140" s="204" t="s">
        <v>157</v>
      </c>
      <c r="E140" s="63"/>
      <c r="F140" s="205" t="s">
        <v>1021</v>
      </c>
      <c r="G140" s="63"/>
      <c r="H140" s="63"/>
      <c r="I140" s="163"/>
      <c r="J140" s="63"/>
      <c r="K140" s="63"/>
      <c r="L140" s="61"/>
      <c r="M140" s="206"/>
      <c r="N140" s="42"/>
      <c r="O140" s="42"/>
      <c r="P140" s="42"/>
      <c r="Q140" s="42"/>
      <c r="R140" s="42"/>
      <c r="S140" s="42"/>
      <c r="T140" s="78"/>
      <c r="AT140" s="24" t="s">
        <v>157</v>
      </c>
      <c r="AU140" s="24" t="s">
        <v>83</v>
      </c>
    </row>
    <row r="141" spans="2:65" s="1" customFormat="1" ht="38.25" customHeight="1">
      <c r="B141" s="41"/>
      <c r="C141" s="192" t="s">
        <v>9</v>
      </c>
      <c r="D141" s="192" t="s">
        <v>150</v>
      </c>
      <c r="E141" s="193" t="s">
        <v>577</v>
      </c>
      <c r="F141" s="194" t="s">
        <v>578</v>
      </c>
      <c r="G141" s="195" t="s">
        <v>176</v>
      </c>
      <c r="H141" s="196">
        <v>46.74</v>
      </c>
      <c r="I141" s="197"/>
      <c r="J141" s="198">
        <f>ROUND(I141*H141,2)</f>
        <v>0</v>
      </c>
      <c r="K141" s="194" t="s">
        <v>154</v>
      </c>
      <c r="L141" s="61"/>
      <c r="M141" s="199" t="s">
        <v>23</v>
      </c>
      <c r="N141" s="200" t="s">
        <v>44</v>
      </c>
      <c r="O141" s="42"/>
      <c r="P141" s="201">
        <f>O141*H141</f>
        <v>0</v>
      </c>
      <c r="Q141" s="201">
        <v>0</v>
      </c>
      <c r="R141" s="201">
        <f>Q141*H141</f>
        <v>0</v>
      </c>
      <c r="S141" s="201">
        <v>0</v>
      </c>
      <c r="T141" s="202">
        <f>S141*H141</f>
        <v>0</v>
      </c>
      <c r="AR141" s="24" t="s">
        <v>155</v>
      </c>
      <c r="AT141" s="24" t="s">
        <v>150</v>
      </c>
      <c r="AU141" s="24" t="s">
        <v>83</v>
      </c>
      <c r="AY141" s="24" t="s">
        <v>148</v>
      </c>
      <c r="BE141" s="203">
        <f>IF(N141="základní",J141,0)</f>
        <v>0</v>
      </c>
      <c r="BF141" s="203">
        <f>IF(N141="snížená",J141,0)</f>
        <v>0</v>
      </c>
      <c r="BG141" s="203">
        <f>IF(N141="zákl. přenesená",J141,0)</f>
        <v>0</v>
      </c>
      <c r="BH141" s="203">
        <f>IF(N141="sníž. přenesená",J141,0)</f>
        <v>0</v>
      </c>
      <c r="BI141" s="203">
        <f>IF(N141="nulová",J141,0)</f>
        <v>0</v>
      </c>
      <c r="BJ141" s="24" t="s">
        <v>81</v>
      </c>
      <c r="BK141" s="203">
        <f>ROUND(I141*H141,2)</f>
        <v>0</v>
      </c>
      <c r="BL141" s="24" t="s">
        <v>155</v>
      </c>
      <c r="BM141" s="24" t="s">
        <v>1037</v>
      </c>
    </row>
    <row r="142" spans="2:65" s="1" customFormat="1" ht="189">
      <c r="B142" s="41"/>
      <c r="C142" s="63"/>
      <c r="D142" s="204" t="s">
        <v>157</v>
      </c>
      <c r="E142" s="63"/>
      <c r="F142" s="205" t="s">
        <v>223</v>
      </c>
      <c r="G142" s="63"/>
      <c r="H142" s="63"/>
      <c r="I142" s="163"/>
      <c r="J142" s="63"/>
      <c r="K142" s="63"/>
      <c r="L142" s="61"/>
      <c r="M142" s="206"/>
      <c r="N142" s="42"/>
      <c r="O142" s="42"/>
      <c r="P142" s="42"/>
      <c r="Q142" s="42"/>
      <c r="R142" s="42"/>
      <c r="S142" s="42"/>
      <c r="T142" s="78"/>
      <c r="AT142" s="24" t="s">
        <v>157</v>
      </c>
      <c r="AU142" s="24" t="s">
        <v>83</v>
      </c>
    </row>
    <row r="143" spans="2:65" s="11" customFormat="1" ht="13.5">
      <c r="B143" s="207"/>
      <c r="C143" s="208"/>
      <c r="D143" s="204" t="s">
        <v>159</v>
      </c>
      <c r="E143" s="209" t="s">
        <v>23</v>
      </c>
      <c r="F143" s="210" t="s">
        <v>1038</v>
      </c>
      <c r="G143" s="208"/>
      <c r="H143" s="211">
        <v>46.74</v>
      </c>
      <c r="I143" s="212"/>
      <c r="J143" s="208"/>
      <c r="K143" s="208"/>
      <c r="L143" s="213"/>
      <c r="M143" s="214"/>
      <c r="N143" s="215"/>
      <c r="O143" s="215"/>
      <c r="P143" s="215"/>
      <c r="Q143" s="215"/>
      <c r="R143" s="215"/>
      <c r="S143" s="215"/>
      <c r="T143" s="216"/>
      <c r="AT143" s="217" t="s">
        <v>159</v>
      </c>
      <c r="AU143" s="217" t="s">
        <v>83</v>
      </c>
      <c r="AV143" s="11" t="s">
        <v>83</v>
      </c>
      <c r="AW143" s="11" t="s">
        <v>36</v>
      </c>
      <c r="AX143" s="11" t="s">
        <v>81</v>
      </c>
      <c r="AY143" s="217" t="s">
        <v>148</v>
      </c>
    </row>
    <row r="144" spans="2:65" s="1" customFormat="1" ht="51" customHeight="1">
      <c r="B144" s="41"/>
      <c r="C144" s="192" t="s">
        <v>284</v>
      </c>
      <c r="D144" s="192" t="s">
        <v>150</v>
      </c>
      <c r="E144" s="193" t="s">
        <v>801</v>
      </c>
      <c r="F144" s="194" t="s">
        <v>802</v>
      </c>
      <c r="G144" s="195" t="s">
        <v>176</v>
      </c>
      <c r="H144" s="196">
        <v>258.8</v>
      </c>
      <c r="I144" s="197"/>
      <c r="J144" s="198">
        <f>ROUND(I144*H144,2)</f>
        <v>0</v>
      </c>
      <c r="K144" s="194" t="s">
        <v>154</v>
      </c>
      <c r="L144" s="61"/>
      <c r="M144" s="199" t="s">
        <v>23</v>
      </c>
      <c r="N144" s="200" t="s">
        <v>44</v>
      </c>
      <c r="O144" s="42"/>
      <c r="P144" s="201">
        <f>O144*H144</f>
        <v>0</v>
      </c>
      <c r="Q144" s="201">
        <v>0</v>
      </c>
      <c r="R144" s="201">
        <f>Q144*H144</f>
        <v>0</v>
      </c>
      <c r="S144" s="201">
        <v>0</v>
      </c>
      <c r="T144" s="202">
        <f>S144*H144</f>
        <v>0</v>
      </c>
      <c r="AR144" s="24" t="s">
        <v>155</v>
      </c>
      <c r="AT144" s="24" t="s">
        <v>150</v>
      </c>
      <c r="AU144" s="24" t="s">
        <v>83</v>
      </c>
      <c r="AY144" s="24" t="s">
        <v>148</v>
      </c>
      <c r="BE144" s="203">
        <f>IF(N144="základní",J144,0)</f>
        <v>0</v>
      </c>
      <c r="BF144" s="203">
        <f>IF(N144="snížená",J144,0)</f>
        <v>0</v>
      </c>
      <c r="BG144" s="203">
        <f>IF(N144="zákl. přenesená",J144,0)</f>
        <v>0</v>
      </c>
      <c r="BH144" s="203">
        <f>IF(N144="sníž. přenesená",J144,0)</f>
        <v>0</v>
      </c>
      <c r="BI144" s="203">
        <f>IF(N144="nulová",J144,0)</f>
        <v>0</v>
      </c>
      <c r="BJ144" s="24" t="s">
        <v>81</v>
      </c>
      <c r="BK144" s="203">
        <f>ROUND(I144*H144,2)</f>
        <v>0</v>
      </c>
      <c r="BL144" s="24" t="s">
        <v>155</v>
      </c>
      <c r="BM144" s="24" t="s">
        <v>1039</v>
      </c>
    </row>
    <row r="145" spans="2:65" s="1" customFormat="1" ht="189">
      <c r="B145" s="41"/>
      <c r="C145" s="63"/>
      <c r="D145" s="204" t="s">
        <v>157</v>
      </c>
      <c r="E145" s="63"/>
      <c r="F145" s="205" t="s">
        <v>223</v>
      </c>
      <c r="G145" s="63"/>
      <c r="H145" s="63"/>
      <c r="I145" s="163"/>
      <c r="J145" s="63"/>
      <c r="K145" s="63"/>
      <c r="L145" s="61"/>
      <c r="M145" s="206"/>
      <c r="N145" s="42"/>
      <c r="O145" s="42"/>
      <c r="P145" s="42"/>
      <c r="Q145" s="42"/>
      <c r="R145" s="42"/>
      <c r="S145" s="42"/>
      <c r="T145" s="78"/>
      <c r="AT145" s="24" t="s">
        <v>157</v>
      </c>
      <c r="AU145" s="24" t="s">
        <v>83</v>
      </c>
    </row>
    <row r="146" spans="2:65" s="11" customFormat="1" ht="13.5">
      <c r="B146" s="207"/>
      <c r="C146" s="208"/>
      <c r="D146" s="204" t="s">
        <v>159</v>
      </c>
      <c r="E146" s="208"/>
      <c r="F146" s="210" t="s">
        <v>1040</v>
      </c>
      <c r="G146" s="208"/>
      <c r="H146" s="211">
        <v>258.8</v>
      </c>
      <c r="I146" s="212"/>
      <c r="J146" s="208"/>
      <c r="K146" s="208"/>
      <c r="L146" s="213"/>
      <c r="M146" s="214"/>
      <c r="N146" s="215"/>
      <c r="O146" s="215"/>
      <c r="P146" s="215"/>
      <c r="Q146" s="215"/>
      <c r="R146" s="215"/>
      <c r="S146" s="215"/>
      <c r="T146" s="216"/>
      <c r="AT146" s="217" t="s">
        <v>159</v>
      </c>
      <c r="AU146" s="217" t="s">
        <v>83</v>
      </c>
      <c r="AV146" s="11" t="s">
        <v>83</v>
      </c>
      <c r="AW146" s="11" t="s">
        <v>6</v>
      </c>
      <c r="AX146" s="11" t="s">
        <v>81</v>
      </c>
      <c r="AY146" s="217" t="s">
        <v>148</v>
      </c>
    </row>
    <row r="147" spans="2:65" s="1" customFormat="1" ht="38.25" customHeight="1">
      <c r="B147" s="41"/>
      <c r="C147" s="192" t="s">
        <v>290</v>
      </c>
      <c r="D147" s="192" t="s">
        <v>150</v>
      </c>
      <c r="E147" s="193" t="s">
        <v>804</v>
      </c>
      <c r="F147" s="194" t="s">
        <v>805</v>
      </c>
      <c r="G147" s="195" t="s">
        <v>176</v>
      </c>
      <c r="H147" s="196">
        <v>9.67</v>
      </c>
      <c r="I147" s="197"/>
      <c r="J147" s="198">
        <f>ROUND(I147*H147,2)</f>
        <v>0</v>
      </c>
      <c r="K147" s="194" t="s">
        <v>154</v>
      </c>
      <c r="L147" s="61"/>
      <c r="M147" s="199" t="s">
        <v>23</v>
      </c>
      <c r="N147" s="200" t="s">
        <v>44</v>
      </c>
      <c r="O147" s="42"/>
      <c r="P147" s="201">
        <f>O147*H147</f>
        <v>0</v>
      </c>
      <c r="Q147" s="201">
        <v>0</v>
      </c>
      <c r="R147" s="201">
        <f>Q147*H147</f>
        <v>0</v>
      </c>
      <c r="S147" s="201">
        <v>0</v>
      </c>
      <c r="T147" s="202">
        <f>S147*H147</f>
        <v>0</v>
      </c>
      <c r="AR147" s="24" t="s">
        <v>155</v>
      </c>
      <c r="AT147" s="24" t="s">
        <v>150</v>
      </c>
      <c r="AU147" s="24" t="s">
        <v>83</v>
      </c>
      <c r="AY147" s="24" t="s">
        <v>148</v>
      </c>
      <c r="BE147" s="203">
        <f>IF(N147="základní",J147,0)</f>
        <v>0</v>
      </c>
      <c r="BF147" s="203">
        <f>IF(N147="snížená",J147,0)</f>
        <v>0</v>
      </c>
      <c r="BG147" s="203">
        <f>IF(N147="zákl. přenesená",J147,0)</f>
        <v>0</v>
      </c>
      <c r="BH147" s="203">
        <f>IF(N147="sníž. přenesená",J147,0)</f>
        <v>0</v>
      </c>
      <c r="BI147" s="203">
        <f>IF(N147="nulová",J147,0)</f>
        <v>0</v>
      </c>
      <c r="BJ147" s="24" t="s">
        <v>81</v>
      </c>
      <c r="BK147" s="203">
        <f>ROUND(I147*H147,2)</f>
        <v>0</v>
      </c>
      <c r="BL147" s="24" t="s">
        <v>155</v>
      </c>
      <c r="BM147" s="24" t="s">
        <v>1041</v>
      </c>
    </row>
    <row r="148" spans="2:65" s="1" customFormat="1" ht="409.5">
      <c r="B148" s="41"/>
      <c r="C148" s="63"/>
      <c r="D148" s="204" t="s">
        <v>157</v>
      </c>
      <c r="E148" s="63"/>
      <c r="F148" s="205" t="s">
        <v>807</v>
      </c>
      <c r="G148" s="63"/>
      <c r="H148" s="63"/>
      <c r="I148" s="163"/>
      <c r="J148" s="63"/>
      <c r="K148" s="63"/>
      <c r="L148" s="61"/>
      <c r="M148" s="206"/>
      <c r="N148" s="42"/>
      <c r="O148" s="42"/>
      <c r="P148" s="42"/>
      <c r="Q148" s="42"/>
      <c r="R148" s="42"/>
      <c r="S148" s="42"/>
      <c r="T148" s="78"/>
      <c r="AT148" s="24" t="s">
        <v>157</v>
      </c>
      <c r="AU148" s="24" t="s">
        <v>83</v>
      </c>
    </row>
    <row r="149" spans="2:65" s="11" customFormat="1" ht="13.5">
      <c r="B149" s="207"/>
      <c r="C149" s="208"/>
      <c r="D149" s="204" t="s">
        <v>159</v>
      </c>
      <c r="E149" s="209" t="s">
        <v>23</v>
      </c>
      <c r="F149" s="210" t="s">
        <v>1042</v>
      </c>
      <c r="G149" s="208"/>
      <c r="H149" s="211">
        <v>9.67</v>
      </c>
      <c r="I149" s="212"/>
      <c r="J149" s="208"/>
      <c r="K149" s="208"/>
      <c r="L149" s="213"/>
      <c r="M149" s="214"/>
      <c r="N149" s="215"/>
      <c r="O149" s="215"/>
      <c r="P149" s="215"/>
      <c r="Q149" s="215"/>
      <c r="R149" s="215"/>
      <c r="S149" s="215"/>
      <c r="T149" s="216"/>
      <c r="AT149" s="217" t="s">
        <v>159</v>
      </c>
      <c r="AU149" s="217" t="s">
        <v>83</v>
      </c>
      <c r="AV149" s="11" t="s">
        <v>83</v>
      </c>
      <c r="AW149" s="11" t="s">
        <v>36</v>
      </c>
      <c r="AX149" s="11" t="s">
        <v>81</v>
      </c>
      <c r="AY149" s="217" t="s">
        <v>148</v>
      </c>
    </row>
    <row r="150" spans="2:65" s="1" customFormat="1" ht="16.5" customHeight="1">
      <c r="B150" s="41"/>
      <c r="C150" s="229" t="s">
        <v>297</v>
      </c>
      <c r="D150" s="229" t="s">
        <v>199</v>
      </c>
      <c r="E150" s="230" t="s">
        <v>1043</v>
      </c>
      <c r="F150" s="231" t="s">
        <v>810</v>
      </c>
      <c r="G150" s="232" t="s">
        <v>202</v>
      </c>
      <c r="H150" s="233">
        <v>17.405999999999999</v>
      </c>
      <c r="I150" s="234"/>
      <c r="J150" s="235">
        <f>ROUND(I150*H150,2)</f>
        <v>0</v>
      </c>
      <c r="K150" s="231" t="s">
        <v>23</v>
      </c>
      <c r="L150" s="236"/>
      <c r="M150" s="237" t="s">
        <v>23</v>
      </c>
      <c r="N150" s="238" t="s">
        <v>44</v>
      </c>
      <c r="O150" s="42"/>
      <c r="P150" s="201">
        <f>O150*H150</f>
        <v>0</v>
      </c>
      <c r="Q150" s="201">
        <v>0</v>
      </c>
      <c r="R150" s="201">
        <f>Q150*H150</f>
        <v>0</v>
      </c>
      <c r="S150" s="201">
        <v>0</v>
      </c>
      <c r="T150" s="202">
        <f>S150*H150</f>
        <v>0</v>
      </c>
      <c r="AR150" s="24" t="s">
        <v>198</v>
      </c>
      <c r="AT150" s="24" t="s">
        <v>199</v>
      </c>
      <c r="AU150" s="24" t="s">
        <v>83</v>
      </c>
      <c r="AY150" s="24" t="s">
        <v>148</v>
      </c>
      <c r="BE150" s="203">
        <f>IF(N150="základní",J150,0)</f>
        <v>0</v>
      </c>
      <c r="BF150" s="203">
        <f>IF(N150="snížená",J150,0)</f>
        <v>0</v>
      </c>
      <c r="BG150" s="203">
        <f>IF(N150="zákl. přenesená",J150,0)</f>
        <v>0</v>
      </c>
      <c r="BH150" s="203">
        <f>IF(N150="sníž. přenesená",J150,0)</f>
        <v>0</v>
      </c>
      <c r="BI150" s="203">
        <f>IF(N150="nulová",J150,0)</f>
        <v>0</v>
      </c>
      <c r="BJ150" s="24" t="s">
        <v>81</v>
      </c>
      <c r="BK150" s="203">
        <f>ROUND(I150*H150,2)</f>
        <v>0</v>
      </c>
      <c r="BL150" s="24" t="s">
        <v>155</v>
      </c>
      <c r="BM150" s="24" t="s">
        <v>1044</v>
      </c>
    </row>
    <row r="151" spans="2:65" s="11" customFormat="1" ht="13.5">
      <c r="B151" s="207"/>
      <c r="C151" s="208"/>
      <c r="D151" s="204" t="s">
        <v>159</v>
      </c>
      <c r="E151" s="208"/>
      <c r="F151" s="210" t="s">
        <v>1045</v>
      </c>
      <c r="G151" s="208"/>
      <c r="H151" s="211">
        <v>17.405999999999999</v>
      </c>
      <c r="I151" s="212"/>
      <c r="J151" s="208"/>
      <c r="K151" s="208"/>
      <c r="L151" s="213"/>
      <c r="M151" s="214"/>
      <c r="N151" s="215"/>
      <c r="O151" s="215"/>
      <c r="P151" s="215"/>
      <c r="Q151" s="215"/>
      <c r="R151" s="215"/>
      <c r="S151" s="215"/>
      <c r="T151" s="216"/>
      <c r="AT151" s="217" t="s">
        <v>159</v>
      </c>
      <c r="AU151" s="217" t="s">
        <v>83</v>
      </c>
      <c r="AV151" s="11" t="s">
        <v>83</v>
      </c>
      <c r="AW151" s="11" t="s">
        <v>6</v>
      </c>
      <c r="AX151" s="11" t="s">
        <v>81</v>
      </c>
      <c r="AY151" s="217" t="s">
        <v>148</v>
      </c>
    </row>
    <row r="152" spans="2:65" s="1" customFormat="1" ht="25.5" customHeight="1">
      <c r="B152" s="41"/>
      <c r="C152" s="192" t="s">
        <v>303</v>
      </c>
      <c r="D152" s="192" t="s">
        <v>150</v>
      </c>
      <c r="E152" s="193" t="s">
        <v>580</v>
      </c>
      <c r="F152" s="194" t="s">
        <v>514</v>
      </c>
      <c r="G152" s="195" t="s">
        <v>202</v>
      </c>
      <c r="H152" s="196">
        <v>84.132000000000005</v>
      </c>
      <c r="I152" s="197"/>
      <c r="J152" s="198">
        <f>ROUND(I152*H152,2)</f>
        <v>0</v>
      </c>
      <c r="K152" s="194" t="s">
        <v>154</v>
      </c>
      <c r="L152" s="61"/>
      <c r="M152" s="199" t="s">
        <v>23</v>
      </c>
      <c r="N152" s="200" t="s">
        <v>44</v>
      </c>
      <c r="O152" s="42"/>
      <c r="P152" s="201">
        <f>O152*H152</f>
        <v>0</v>
      </c>
      <c r="Q152" s="201">
        <v>0</v>
      </c>
      <c r="R152" s="201">
        <f>Q152*H152</f>
        <v>0</v>
      </c>
      <c r="S152" s="201">
        <v>0</v>
      </c>
      <c r="T152" s="202">
        <f>S152*H152</f>
        <v>0</v>
      </c>
      <c r="AR152" s="24" t="s">
        <v>155</v>
      </c>
      <c r="AT152" s="24" t="s">
        <v>150</v>
      </c>
      <c r="AU152" s="24" t="s">
        <v>83</v>
      </c>
      <c r="AY152" s="24" t="s">
        <v>148</v>
      </c>
      <c r="BE152" s="203">
        <f>IF(N152="základní",J152,0)</f>
        <v>0</v>
      </c>
      <c r="BF152" s="203">
        <f>IF(N152="snížená",J152,0)</f>
        <v>0</v>
      </c>
      <c r="BG152" s="203">
        <f>IF(N152="zákl. přenesená",J152,0)</f>
        <v>0</v>
      </c>
      <c r="BH152" s="203">
        <f>IF(N152="sníž. přenesená",J152,0)</f>
        <v>0</v>
      </c>
      <c r="BI152" s="203">
        <f>IF(N152="nulová",J152,0)</f>
        <v>0</v>
      </c>
      <c r="BJ152" s="24" t="s">
        <v>81</v>
      </c>
      <c r="BK152" s="203">
        <f>ROUND(I152*H152,2)</f>
        <v>0</v>
      </c>
      <c r="BL152" s="24" t="s">
        <v>155</v>
      </c>
      <c r="BM152" s="24" t="s">
        <v>1046</v>
      </c>
    </row>
    <row r="153" spans="2:65" s="1" customFormat="1" ht="27">
      <c r="B153" s="41"/>
      <c r="C153" s="63"/>
      <c r="D153" s="204" t="s">
        <v>157</v>
      </c>
      <c r="E153" s="63"/>
      <c r="F153" s="205" t="s">
        <v>582</v>
      </c>
      <c r="G153" s="63"/>
      <c r="H153" s="63"/>
      <c r="I153" s="163"/>
      <c r="J153" s="63"/>
      <c r="K153" s="63"/>
      <c r="L153" s="61"/>
      <c r="M153" s="206"/>
      <c r="N153" s="42"/>
      <c r="O153" s="42"/>
      <c r="P153" s="42"/>
      <c r="Q153" s="42"/>
      <c r="R153" s="42"/>
      <c r="S153" s="42"/>
      <c r="T153" s="78"/>
      <c r="AT153" s="24" t="s">
        <v>157</v>
      </c>
      <c r="AU153" s="24" t="s">
        <v>83</v>
      </c>
    </row>
    <row r="154" spans="2:65" s="11" customFormat="1" ht="13.5">
      <c r="B154" s="207"/>
      <c r="C154" s="208"/>
      <c r="D154" s="204" t="s">
        <v>159</v>
      </c>
      <c r="E154" s="209" t="s">
        <v>23</v>
      </c>
      <c r="F154" s="210" t="s">
        <v>1047</v>
      </c>
      <c r="G154" s="208"/>
      <c r="H154" s="211">
        <v>46.74</v>
      </c>
      <c r="I154" s="212"/>
      <c r="J154" s="208"/>
      <c r="K154" s="208"/>
      <c r="L154" s="213"/>
      <c r="M154" s="214"/>
      <c r="N154" s="215"/>
      <c r="O154" s="215"/>
      <c r="P154" s="215"/>
      <c r="Q154" s="215"/>
      <c r="R154" s="215"/>
      <c r="S154" s="215"/>
      <c r="T154" s="216"/>
      <c r="AT154" s="217" t="s">
        <v>159</v>
      </c>
      <c r="AU154" s="217" t="s">
        <v>83</v>
      </c>
      <c r="AV154" s="11" t="s">
        <v>83</v>
      </c>
      <c r="AW154" s="11" t="s">
        <v>36</v>
      </c>
      <c r="AX154" s="11" t="s">
        <v>81</v>
      </c>
      <c r="AY154" s="217" t="s">
        <v>148</v>
      </c>
    </row>
    <row r="155" spans="2:65" s="11" customFormat="1" ht="13.5">
      <c r="B155" s="207"/>
      <c r="C155" s="208"/>
      <c r="D155" s="204" t="s">
        <v>159</v>
      </c>
      <c r="E155" s="208"/>
      <c r="F155" s="210" t="s">
        <v>1048</v>
      </c>
      <c r="G155" s="208"/>
      <c r="H155" s="211">
        <v>84.132000000000005</v>
      </c>
      <c r="I155" s="212"/>
      <c r="J155" s="208"/>
      <c r="K155" s="208"/>
      <c r="L155" s="213"/>
      <c r="M155" s="214"/>
      <c r="N155" s="215"/>
      <c r="O155" s="215"/>
      <c r="P155" s="215"/>
      <c r="Q155" s="215"/>
      <c r="R155" s="215"/>
      <c r="S155" s="215"/>
      <c r="T155" s="216"/>
      <c r="AT155" s="217" t="s">
        <v>159</v>
      </c>
      <c r="AU155" s="217" t="s">
        <v>83</v>
      </c>
      <c r="AV155" s="11" t="s">
        <v>83</v>
      </c>
      <c r="AW155" s="11" t="s">
        <v>6</v>
      </c>
      <c r="AX155" s="11" t="s">
        <v>81</v>
      </c>
      <c r="AY155" s="217" t="s">
        <v>148</v>
      </c>
    </row>
    <row r="156" spans="2:65" s="1" customFormat="1" ht="25.5" customHeight="1">
      <c r="B156" s="41"/>
      <c r="C156" s="192" t="s">
        <v>309</v>
      </c>
      <c r="D156" s="192" t="s">
        <v>150</v>
      </c>
      <c r="E156" s="193" t="s">
        <v>226</v>
      </c>
      <c r="F156" s="194" t="s">
        <v>227</v>
      </c>
      <c r="G156" s="195" t="s">
        <v>176</v>
      </c>
      <c r="H156" s="196">
        <v>51.76</v>
      </c>
      <c r="I156" s="197"/>
      <c r="J156" s="198">
        <f>ROUND(I156*H156,2)</f>
        <v>0</v>
      </c>
      <c r="K156" s="194" t="s">
        <v>154</v>
      </c>
      <c r="L156" s="61"/>
      <c r="M156" s="199" t="s">
        <v>23</v>
      </c>
      <c r="N156" s="200" t="s">
        <v>44</v>
      </c>
      <c r="O156" s="42"/>
      <c r="P156" s="201">
        <f>O156*H156</f>
        <v>0</v>
      </c>
      <c r="Q156" s="201">
        <v>0</v>
      </c>
      <c r="R156" s="201">
        <f>Q156*H156</f>
        <v>0</v>
      </c>
      <c r="S156" s="201">
        <v>0</v>
      </c>
      <c r="T156" s="202">
        <f>S156*H156</f>
        <v>0</v>
      </c>
      <c r="AR156" s="24" t="s">
        <v>155</v>
      </c>
      <c r="AT156" s="24" t="s">
        <v>150</v>
      </c>
      <c r="AU156" s="24" t="s">
        <v>83</v>
      </c>
      <c r="AY156" s="24" t="s">
        <v>148</v>
      </c>
      <c r="BE156" s="203">
        <f>IF(N156="základní",J156,0)</f>
        <v>0</v>
      </c>
      <c r="BF156" s="203">
        <f>IF(N156="snížená",J156,0)</f>
        <v>0</v>
      </c>
      <c r="BG156" s="203">
        <f>IF(N156="zákl. přenesená",J156,0)</f>
        <v>0</v>
      </c>
      <c r="BH156" s="203">
        <f>IF(N156="sníž. přenesená",J156,0)</f>
        <v>0</v>
      </c>
      <c r="BI156" s="203">
        <f>IF(N156="nulová",J156,0)</f>
        <v>0</v>
      </c>
      <c r="BJ156" s="24" t="s">
        <v>81</v>
      </c>
      <c r="BK156" s="203">
        <f>ROUND(I156*H156,2)</f>
        <v>0</v>
      </c>
      <c r="BL156" s="24" t="s">
        <v>155</v>
      </c>
      <c r="BM156" s="24" t="s">
        <v>1049</v>
      </c>
    </row>
    <row r="157" spans="2:65" s="1" customFormat="1" ht="409.5">
      <c r="B157" s="41"/>
      <c r="C157" s="63"/>
      <c r="D157" s="204" t="s">
        <v>157</v>
      </c>
      <c r="E157" s="63"/>
      <c r="F157" s="205" t="s">
        <v>229</v>
      </c>
      <c r="G157" s="63"/>
      <c r="H157" s="63"/>
      <c r="I157" s="163"/>
      <c r="J157" s="63"/>
      <c r="K157" s="63"/>
      <c r="L157" s="61"/>
      <c r="M157" s="206"/>
      <c r="N157" s="42"/>
      <c r="O157" s="42"/>
      <c r="P157" s="42"/>
      <c r="Q157" s="42"/>
      <c r="R157" s="42"/>
      <c r="S157" s="42"/>
      <c r="T157" s="78"/>
      <c r="AT157" s="24" t="s">
        <v>157</v>
      </c>
      <c r="AU157" s="24" t="s">
        <v>83</v>
      </c>
    </row>
    <row r="158" spans="2:65" s="11" customFormat="1" ht="13.5">
      <c r="B158" s="207"/>
      <c r="C158" s="208"/>
      <c r="D158" s="204" t="s">
        <v>159</v>
      </c>
      <c r="E158" s="209" t="s">
        <v>23</v>
      </c>
      <c r="F158" s="210" t="s">
        <v>1050</v>
      </c>
      <c r="G158" s="208"/>
      <c r="H158" s="211">
        <v>51.76</v>
      </c>
      <c r="I158" s="212"/>
      <c r="J158" s="208"/>
      <c r="K158" s="208"/>
      <c r="L158" s="213"/>
      <c r="M158" s="214"/>
      <c r="N158" s="215"/>
      <c r="O158" s="215"/>
      <c r="P158" s="215"/>
      <c r="Q158" s="215"/>
      <c r="R158" s="215"/>
      <c r="S158" s="215"/>
      <c r="T158" s="216"/>
      <c r="AT158" s="217" t="s">
        <v>159</v>
      </c>
      <c r="AU158" s="217" t="s">
        <v>83</v>
      </c>
      <c r="AV158" s="11" t="s">
        <v>83</v>
      </c>
      <c r="AW158" s="11" t="s">
        <v>36</v>
      </c>
      <c r="AX158" s="11" t="s">
        <v>81</v>
      </c>
      <c r="AY158" s="217" t="s">
        <v>148</v>
      </c>
    </row>
    <row r="159" spans="2:65" s="1" customFormat="1" ht="25.5" customHeight="1">
      <c r="B159" s="41"/>
      <c r="C159" s="192" t="s">
        <v>315</v>
      </c>
      <c r="D159" s="192" t="s">
        <v>150</v>
      </c>
      <c r="E159" s="193" t="s">
        <v>233</v>
      </c>
      <c r="F159" s="194" t="s">
        <v>234</v>
      </c>
      <c r="G159" s="195" t="s">
        <v>153</v>
      </c>
      <c r="H159" s="196">
        <v>30.6</v>
      </c>
      <c r="I159" s="197"/>
      <c r="J159" s="198">
        <f>ROUND(I159*H159,2)</f>
        <v>0</v>
      </c>
      <c r="K159" s="194" t="s">
        <v>154</v>
      </c>
      <c r="L159" s="61"/>
      <c r="M159" s="199" t="s">
        <v>23</v>
      </c>
      <c r="N159" s="200" t="s">
        <v>44</v>
      </c>
      <c r="O159" s="42"/>
      <c r="P159" s="201">
        <f>O159*H159</f>
        <v>0</v>
      </c>
      <c r="Q159" s="201">
        <v>0</v>
      </c>
      <c r="R159" s="201">
        <f>Q159*H159</f>
        <v>0</v>
      </c>
      <c r="S159" s="201">
        <v>0</v>
      </c>
      <c r="T159" s="202">
        <f>S159*H159</f>
        <v>0</v>
      </c>
      <c r="AR159" s="24" t="s">
        <v>155</v>
      </c>
      <c r="AT159" s="24" t="s">
        <v>150</v>
      </c>
      <c r="AU159" s="24" t="s">
        <v>83</v>
      </c>
      <c r="AY159" s="24" t="s">
        <v>148</v>
      </c>
      <c r="BE159" s="203">
        <f>IF(N159="základní",J159,0)</f>
        <v>0</v>
      </c>
      <c r="BF159" s="203">
        <f>IF(N159="snížená",J159,0)</f>
        <v>0</v>
      </c>
      <c r="BG159" s="203">
        <f>IF(N159="zákl. přenesená",J159,0)</f>
        <v>0</v>
      </c>
      <c r="BH159" s="203">
        <f>IF(N159="sníž. přenesená",J159,0)</f>
        <v>0</v>
      </c>
      <c r="BI159" s="203">
        <f>IF(N159="nulová",J159,0)</f>
        <v>0</v>
      </c>
      <c r="BJ159" s="24" t="s">
        <v>81</v>
      </c>
      <c r="BK159" s="203">
        <f>ROUND(I159*H159,2)</f>
        <v>0</v>
      </c>
      <c r="BL159" s="24" t="s">
        <v>155</v>
      </c>
      <c r="BM159" s="24" t="s">
        <v>1051</v>
      </c>
    </row>
    <row r="160" spans="2:65" s="1" customFormat="1" ht="121.5">
      <c r="B160" s="41"/>
      <c r="C160" s="63"/>
      <c r="D160" s="204" t="s">
        <v>157</v>
      </c>
      <c r="E160" s="63"/>
      <c r="F160" s="205" t="s">
        <v>236</v>
      </c>
      <c r="G160" s="63"/>
      <c r="H160" s="63"/>
      <c r="I160" s="163"/>
      <c r="J160" s="63"/>
      <c r="K160" s="63"/>
      <c r="L160" s="61"/>
      <c r="M160" s="206"/>
      <c r="N160" s="42"/>
      <c r="O160" s="42"/>
      <c r="P160" s="42"/>
      <c r="Q160" s="42"/>
      <c r="R160" s="42"/>
      <c r="S160" s="42"/>
      <c r="T160" s="78"/>
      <c r="AT160" s="24" t="s">
        <v>157</v>
      </c>
      <c r="AU160" s="24" t="s">
        <v>83</v>
      </c>
    </row>
    <row r="161" spans="2:65" s="11" customFormat="1" ht="13.5">
      <c r="B161" s="207"/>
      <c r="C161" s="208"/>
      <c r="D161" s="204" t="s">
        <v>159</v>
      </c>
      <c r="E161" s="209" t="s">
        <v>23</v>
      </c>
      <c r="F161" s="210" t="s">
        <v>1052</v>
      </c>
      <c r="G161" s="208"/>
      <c r="H161" s="211">
        <v>30.6</v>
      </c>
      <c r="I161" s="212"/>
      <c r="J161" s="208"/>
      <c r="K161" s="208"/>
      <c r="L161" s="213"/>
      <c r="M161" s="214"/>
      <c r="N161" s="215"/>
      <c r="O161" s="215"/>
      <c r="P161" s="215"/>
      <c r="Q161" s="215"/>
      <c r="R161" s="215"/>
      <c r="S161" s="215"/>
      <c r="T161" s="216"/>
      <c r="AT161" s="217" t="s">
        <v>159</v>
      </c>
      <c r="AU161" s="217" t="s">
        <v>83</v>
      </c>
      <c r="AV161" s="11" t="s">
        <v>83</v>
      </c>
      <c r="AW161" s="11" t="s">
        <v>36</v>
      </c>
      <c r="AX161" s="11" t="s">
        <v>73</v>
      </c>
      <c r="AY161" s="217" t="s">
        <v>148</v>
      </c>
    </row>
    <row r="162" spans="2:65" s="12" customFormat="1" ht="13.5">
      <c r="B162" s="218"/>
      <c r="C162" s="219"/>
      <c r="D162" s="204" t="s">
        <v>159</v>
      </c>
      <c r="E162" s="220" t="s">
        <v>23</v>
      </c>
      <c r="F162" s="221" t="s">
        <v>162</v>
      </c>
      <c r="G162" s="219"/>
      <c r="H162" s="222">
        <v>30.6</v>
      </c>
      <c r="I162" s="223"/>
      <c r="J162" s="219"/>
      <c r="K162" s="219"/>
      <c r="L162" s="224"/>
      <c r="M162" s="225"/>
      <c r="N162" s="226"/>
      <c r="O162" s="226"/>
      <c r="P162" s="226"/>
      <c r="Q162" s="226"/>
      <c r="R162" s="226"/>
      <c r="S162" s="226"/>
      <c r="T162" s="227"/>
      <c r="AT162" s="228" t="s">
        <v>159</v>
      </c>
      <c r="AU162" s="228" t="s">
        <v>83</v>
      </c>
      <c r="AV162" s="12" t="s">
        <v>155</v>
      </c>
      <c r="AW162" s="12" t="s">
        <v>36</v>
      </c>
      <c r="AX162" s="12" t="s">
        <v>81</v>
      </c>
      <c r="AY162" s="228" t="s">
        <v>148</v>
      </c>
    </row>
    <row r="163" spans="2:65" s="1" customFormat="1" ht="25.5" customHeight="1">
      <c r="B163" s="41"/>
      <c r="C163" s="192" t="s">
        <v>319</v>
      </c>
      <c r="D163" s="192" t="s">
        <v>150</v>
      </c>
      <c r="E163" s="193" t="s">
        <v>238</v>
      </c>
      <c r="F163" s="194" t="s">
        <v>239</v>
      </c>
      <c r="G163" s="195" t="s">
        <v>153</v>
      </c>
      <c r="H163" s="196">
        <v>30.6</v>
      </c>
      <c r="I163" s="197"/>
      <c r="J163" s="198">
        <f>ROUND(I163*H163,2)</f>
        <v>0</v>
      </c>
      <c r="K163" s="194" t="s">
        <v>154</v>
      </c>
      <c r="L163" s="61"/>
      <c r="M163" s="199" t="s">
        <v>23</v>
      </c>
      <c r="N163" s="200" t="s">
        <v>44</v>
      </c>
      <c r="O163" s="42"/>
      <c r="P163" s="201">
        <f>O163*H163</f>
        <v>0</v>
      </c>
      <c r="Q163" s="201">
        <v>0</v>
      </c>
      <c r="R163" s="201">
        <f>Q163*H163</f>
        <v>0</v>
      </c>
      <c r="S163" s="201">
        <v>0</v>
      </c>
      <c r="T163" s="202">
        <f>S163*H163</f>
        <v>0</v>
      </c>
      <c r="AR163" s="24" t="s">
        <v>155</v>
      </c>
      <c r="AT163" s="24" t="s">
        <v>150</v>
      </c>
      <c r="AU163" s="24" t="s">
        <v>83</v>
      </c>
      <c r="AY163" s="24" t="s">
        <v>148</v>
      </c>
      <c r="BE163" s="203">
        <f>IF(N163="základní",J163,0)</f>
        <v>0</v>
      </c>
      <c r="BF163" s="203">
        <f>IF(N163="snížená",J163,0)</f>
        <v>0</v>
      </c>
      <c r="BG163" s="203">
        <f>IF(N163="zákl. přenesená",J163,0)</f>
        <v>0</v>
      </c>
      <c r="BH163" s="203">
        <f>IF(N163="sníž. přenesená",J163,0)</f>
        <v>0</v>
      </c>
      <c r="BI163" s="203">
        <f>IF(N163="nulová",J163,0)</f>
        <v>0</v>
      </c>
      <c r="BJ163" s="24" t="s">
        <v>81</v>
      </c>
      <c r="BK163" s="203">
        <f>ROUND(I163*H163,2)</f>
        <v>0</v>
      </c>
      <c r="BL163" s="24" t="s">
        <v>155</v>
      </c>
      <c r="BM163" s="24" t="s">
        <v>1053</v>
      </c>
    </row>
    <row r="164" spans="2:65" s="1" customFormat="1" ht="121.5">
      <c r="B164" s="41"/>
      <c r="C164" s="63"/>
      <c r="D164" s="204" t="s">
        <v>157</v>
      </c>
      <c r="E164" s="63"/>
      <c r="F164" s="205" t="s">
        <v>241</v>
      </c>
      <c r="G164" s="63"/>
      <c r="H164" s="63"/>
      <c r="I164" s="163"/>
      <c r="J164" s="63"/>
      <c r="K164" s="63"/>
      <c r="L164" s="61"/>
      <c r="M164" s="206"/>
      <c r="N164" s="42"/>
      <c r="O164" s="42"/>
      <c r="P164" s="42"/>
      <c r="Q164" s="42"/>
      <c r="R164" s="42"/>
      <c r="S164" s="42"/>
      <c r="T164" s="78"/>
      <c r="AT164" s="24" t="s">
        <v>157</v>
      </c>
      <c r="AU164" s="24" t="s">
        <v>83</v>
      </c>
    </row>
    <row r="165" spans="2:65" s="1" customFormat="1" ht="16.5" customHeight="1">
      <c r="B165" s="41"/>
      <c r="C165" s="229" t="s">
        <v>326</v>
      </c>
      <c r="D165" s="229" t="s">
        <v>199</v>
      </c>
      <c r="E165" s="230" t="s">
        <v>242</v>
      </c>
      <c r="F165" s="231" t="s">
        <v>243</v>
      </c>
      <c r="G165" s="232" t="s">
        <v>244</v>
      </c>
      <c r="H165" s="233">
        <v>0.45900000000000002</v>
      </c>
      <c r="I165" s="234"/>
      <c r="J165" s="235">
        <f>ROUND(I165*H165,2)</f>
        <v>0</v>
      </c>
      <c r="K165" s="231" t="s">
        <v>154</v>
      </c>
      <c r="L165" s="236"/>
      <c r="M165" s="237" t="s">
        <v>23</v>
      </c>
      <c r="N165" s="238" t="s">
        <v>44</v>
      </c>
      <c r="O165" s="42"/>
      <c r="P165" s="201">
        <f>O165*H165</f>
        <v>0</v>
      </c>
      <c r="Q165" s="201">
        <v>1E-3</v>
      </c>
      <c r="R165" s="201">
        <f>Q165*H165</f>
        <v>4.5900000000000004E-4</v>
      </c>
      <c r="S165" s="201">
        <v>0</v>
      </c>
      <c r="T165" s="202">
        <f>S165*H165</f>
        <v>0</v>
      </c>
      <c r="AR165" s="24" t="s">
        <v>198</v>
      </c>
      <c r="AT165" s="24" t="s">
        <v>199</v>
      </c>
      <c r="AU165" s="24" t="s">
        <v>83</v>
      </c>
      <c r="AY165" s="24" t="s">
        <v>148</v>
      </c>
      <c r="BE165" s="203">
        <f>IF(N165="základní",J165,0)</f>
        <v>0</v>
      </c>
      <c r="BF165" s="203">
        <f>IF(N165="snížená",J165,0)</f>
        <v>0</v>
      </c>
      <c r="BG165" s="203">
        <f>IF(N165="zákl. přenesená",J165,0)</f>
        <v>0</v>
      </c>
      <c r="BH165" s="203">
        <f>IF(N165="sníž. přenesená",J165,0)</f>
        <v>0</v>
      </c>
      <c r="BI165" s="203">
        <f>IF(N165="nulová",J165,0)</f>
        <v>0</v>
      </c>
      <c r="BJ165" s="24" t="s">
        <v>81</v>
      </c>
      <c r="BK165" s="203">
        <f>ROUND(I165*H165,2)</f>
        <v>0</v>
      </c>
      <c r="BL165" s="24" t="s">
        <v>155</v>
      </c>
      <c r="BM165" s="24" t="s">
        <v>1054</v>
      </c>
    </row>
    <row r="166" spans="2:65" s="11" customFormat="1" ht="13.5">
      <c r="B166" s="207"/>
      <c r="C166" s="208"/>
      <c r="D166" s="204" t="s">
        <v>159</v>
      </c>
      <c r="E166" s="208"/>
      <c r="F166" s="210" t="s">
        <v>1055</v>
      </c>
      <c r="G166" s="208"/>
      <c r="H166" s="211">
        <v>0.45900000000000002</v>
      </c>
      <c r="I166" s="212"/>
      <c r="J166" s="208"/>
      <c r="K166" s="208"/>
      <c r="L166" s="213"/>
      <c r="M166" s="214"/>
      <c r="N166" s="215"/>
      <c r="O166" s="215"/>
      <c r="P166" s="215"/>
      <c r="Q166" s="215"/>
      <c r="R166" s="215"/>
      <c r="S166" s="215"/>
      <c r="T166" s="216"/>
      <c r="AT166" s="217" t="s">
        <v>159</v>
      </c>
      <c r="AU166" s="217" t="s">
        <v>83</v>
      </c>
      <c r="AV166" s="11" t="s">
        <v>83</v>
      </c>
      <c r="AW166" s="11" t="s">
        <v>6</v>
      </c>
      <c r="AX166" s="11" t="s">
        <v>81</v>
      </c>
      <c r="AY166" s="217" t="s">
        <v>148</v>
      </c>
    </row>
    <row r="167" spans="2:65" s="1" customFormat="1" ht="25.5" customHeight="1">
      <c r="B167" s="41"/>
      <c r="C167" s="192" t="s">
        <v>333</v>
      </c>
      <c r="D167" s="192" t="s">
        <v>150</v>
      </c>
      <c r="E167" s="193" t="s">
        <v>1056</v>
      </c>
      <c r="F167" s="194" t="s">
        <v>1057</v>
      </c>
      <c r="G167" s="195" t="s">
        <v>365</v>
      </c>
      <c r="H167" s="196">
        <v>1</v>
      </c>
      <c r="I167" s="197"/>
      <c r="J167" s="198">
        <f>ROUND(I167*H167,2)</f>
        <v>0</v>
      </c>
      <c r="K167" s="194" t="s">
        <v>154</v>
      </c>
      <c r="L167" s="61"/>
      <c r="M167" s="199" t="s">
        <v>23</v>
      </c>
      <c r="N167" s="200" t="s">
        <v>44</v>
      </c>
      <c r="O167" s="42"/>
      <c r="P167" s="201">
        <f>O167*H167</f>
        <v>0</v>
      </c>
      <c r="Q167" s="201">
        <v>0</v>
      </c>
      <c r="R167" s="201">
        <f>Q167*H167</f>
        <v>0</v>
      </c>
      <c r="S167" s="201">
        <v>0</v>
      </c>
      <c r="T167" s="202">
        <f>S167*H167</f>
        <v>0</v>
      </c>
      <c r="AR167" s="24" t="s">
        <v>155</v>
      </c>
      <c r="AT167" s="24" t="s">
        <v>150</v>
      </c>
      <c r="AU167" s="24" t="s">
        <v>83</v>
      </c>
      <c r="AY167" s="24" t="s">
        <v>148</v>
      </c>
      <c r="BE167" s="203">
        <f>IF(N167="základní",J167,0)</f>
        <v>0</v>
      </c>
      <c r="BF167" s="203">
        <f>IF(N167="snížená",J167,0)</f>
        <v>0</v>
      </c>
      <c r="BG167" s="203">
        <f>IF(N167="zákl. přenesená",J167,0)</f>
        <v>0</v>
      </c>
      <c r="BH167" s="203">
        <f>IF(N167="sníž. přenesená",J167,0)</f>
        <v>0</v>
      </c>
      <c r="BI167" s="203">
        <f>IF(N167="nulová",J167,0)</f>
        <v>0</v>
      </c>
      <c r="BJ167" s="24" t="s">
        <v>81</v>
      </c>
      <c r="BK167" s="203">
        <f>ROUND(I167*H167,2)</f>
        <v>0</v>
      </c>
      <c r="BL167" s="24" t="s">
        <v>155</v>
      </c>
      <c r="BM167" s="24" t="s">
        <v>1058</v>
      </c>
    </row>
    <row r="168" spans="2:65" s="1" customFormat="1" ht="81">
      <c r="B168" s="41"/>
      <c r="C168" s="63"/>
      <c r="D168" s="204" t="s">
        <v>157</v>
      </c>
      <c r="E168" s="63"/>
      <c r="F168" s="205" t="s">
        <v>1059</v>
      </c>
      <c r="G168" s="63"/>
      <c r="H168" s="63"/>
      <c r="I168" s="163"/>
      <c r="J168" s="63"/>
      <c r="K168" s="63"/>
      <c r="L168" s="61"/>
      <c r="M168" s="206"/>
      <c r="N168" s="42"/>
      <c r="O168" s="42"/>
      <c r="P168" s="42"/>
      <c r="Q168" s="42"/>
      <c r="R168" s="42"/>
      <c r="S168" s="42"/>
      <c r="T168" s="78"/>
      <c r="AT168" s="24" t="s">
        <v>157</v>
      </c>
      <c r="AU168" s="24" t="s">
        <v>83</v>
      </c>
    </row>
    <row r="169" spans="2:65" s="11" customFormat="1" ht="13.5">
      <c r="B169" s="207"/>
      <c r="C169" s="208"/>
      <c r="D169" s="204" t="s">
        <v>159</v>
      </c>
      <c r="E169" s="209" t="s">
        <v>23</v>
      </c>
      <c r="F169" s="210" t="s">
        <v>1060</v>
      </c>
      <c r="G169" s="208"/>
      <c r="H169" s="211">
        <v>1</v>
      </c>
      <c r="I169" s="212"/>
      <c r="J169" s="208"/>
      <c r="K169" s="208"/>
      <c r="L169" s="213"/>
      <c r="M169" s="214"/>
      <c r="N169" s="215"/>
      <c r="O169" s="215"/>
      <c r="P169" s="215"/>
      <c r="Q169" s="215"/>
      <c r="R169" s="215"/>
      <c r="S169" s="215"/>
      <c r="T169" s="216"/>
      <c r="AT169" s="217" t="s">
        <v>159</v>
      </c>
      <c r="AU169" s="217" t="s">
        <v>83</v>
      </c>
      <c r="AV169" s="11" t="s">
        <v>83</v>
      </c>
      <c r="AW169" s="11" t="s">
        <v>36</v>
      </c>
      <c r="AX169" s="11" t="s">
        <v>81</v>
      </c>
      <c r="AY169" s="217" t="s">
        <v>148</v>
      </c>
    </row>
    <row r="170" spans="2:65" s="1" customFormat="1" ht="25.5" customHeight="1">
      <c r="B170" s="41"/>
      <c r="C170" s="192" t="s">
        <v>340</v>
      </c>
      <c r="D170" s="192" t="s">
        <v>150</v>
      </c>
      <c r="E170" s="193" t="s">
        <v>1061</v>
      </c>
      <c r="F170" s="194" t="s">
        <v>1062</v>
      </c>
      <c r="G170" s="195" t="s">
        <v>365</v>
      </c>
      <c r="H170" s="196">
        <v>6</v>
      </c>
      <c r="I170" s="197"/>
      <c r="J170" s="198">
        <f>ROUND(I170*H170,2)</f>
        <v>0</v>
      </c>
      <c r="K170" s="194" t="s">
        <v>154</v>
      </c>
      <c r="L170" s="61"/>
      <c r="M170" s="199" t="s">
        <v>23</v>
      </c>
      <c r="N170" s="200" t="s">
        <v>44</v>
      </c>
      <c r="O170" s="42"/>
      <c r="P170" s="201">
        <f>O170*H170</f>
        <v>0</v>
      </c>
      <c r="Q170" s="201">
        <v>0</v>
      </c>
      <c r="R170" s="201">
        <f>Q170*H170</f>
        <v>0</v>
      </c>
      <c r="S170" s="201">
        <v>0</v>
      </c>
      <c r="T170" s="202">
        <f>S170*H170</f>
        <v>0</v>
      </c>
      <c r="AR170" s="24" t="s">
        <v>155</v>
      </c>
      <c r="AT170" s="24" t="s">
        <v>150</v>
      </c>
      <c r="AU170" s="24" t="s">
        <v>83</v>
      </c>
      <c r="AY170" s="24" t="s">
        <v>148</v>
      </c>
      <c r="BE170" s="203">
        <f>IF(N170="základní",J170,0)</f>
        <v>0</v>
      </c>
      <c r="BF170" s="203">
        <f>IF(N170="snížená",J170,0)</f>
        <v>0</v>
      </c>
      <c r="BG170" s="203">
        <f>IF(N170="zákl. přenesená",J170,0)</f>
        <v>0</v>
      </c>
      <c r="BH170" s="203">
        <f>IF(N170="sníž. přenesená",J170,0)</f>
        <v>0</v>
      </c>
      <c r="BI170" s="203">
        <f>IF(N170="nulová",J170,0)</f>
        <v>0</v>
      </c>
      <c r="BJ170" s="24" t="s">
        <v>81</v>
      </c>
      <c r="BK170" s="203">
        <f>ROUND(I170*H170,2)</f>
        <v>0</v>
      </c>
      <c r="BL170" s="24" t="s">
        <v>155</v>
      </c>
      <c r="BM170" s="24" t="s">
        <v>1063</v>
      </c>
    </row>
    <row r="171" spans="2:65" s="1" customFormat="1" ht="81">
      <c r="B171" s="41"/>
      <c r="C171" s="63"/>
      <c r="D171" s="204" t="s">
        <v>157</v>
      </c>
      <c r="E171" s="63"/>
      <c r="F171" s="205" t="s">
        <v>1059</v>
      </c>
      <c r="G171" s="63"/>
      <c r="H171" s="63"/>
      <c r="I171" s="163"/>
      <c r="J171" s="63"/>
      <c r="K171" s="63"/>
      <c r="L171" s="61"/>
      <c r="M171" s="206"/>
      <c r="N171" s="42"/>
      <c r="O171" s="42"/>
      <c r="P171" s="42"/>
      <c r="Q171" s="42"/>
      <c r="R171" s="42"/>
      <c r="S171" s="42"/>
      <c r="T171" s="78"/>
      <c r="AT171" s="24" t="s">
        <v>157</v>
      </c>
      <c r="AU171" s="24" t="s">
        <v>83</v>
      </c>
    </row>
    <row r="172" spans="2:65" s="11" customFormat="1" ht="13.5">
      <c r="B172" s="207"/>
      <c r="C172" s="208"/>
      <c r="D172" s="204" t="s">
        <v>159</v>
      </c>
      <c r="E172" s="209" t="s">
        <v>23</v>
      </c>
      <c r="F172" s="210" t="s">
        <v>1064</v>
      </c>
      <c r="G172" s="208"/>
      <c r="H172" s="211">
        <v>2</v>
      </c>
      <c r="I172" s="212"/>
      <c r="J172" s="208"/>
      <c r="K172" s="208"/>
      <c r="L172" s="213"/>
      <c r="M172" s="214"/>
      <c r="N172" s="215"/>
      <c r="O172" s="215"/>
      <c r="P172" s="215"/>
      <c r="Q172" s="215"/>
      <c r="R172" s="215"/>
      <c r="S172" s="215"/>
      <c r="T172" s="216"/>
      <c r="AT172" s="217" t="s">
        <v>159</v>
      </c>
      <c r="AU172" s="217" t="s">
        <v>83</v>
      </c>
      <c r="AV172" s="11" t="s">
        <v>83</v>
      </c>
      <c r="AW172" s="11" t="s">
        <v>36</v>
      </c>
      <c r="AX172" s="11" t="s">
        <v>73</v>
      </c>
      <c r="AY172" s="217" t="s">
        <v>148</v>
      </c>
    </row>
    <row r="173" spans="2:65" s="11" customFormat="1" ht="13.5">
      <c r="B173" s="207"/>
      <c r="C173" s="208"/>
      <c r="D173" s="204" t="s">
        <v>159</v>
      </c>
      <c r="E173" s="209" t="s">
        <v>23</v>
      </c>
      <c r="F173" s="210" t="s">
        <v>1065</v>
      </c>
      <c r="G173" s="208"/>
      <c r="H173" s="211">
        <v>4</v>
      </c>
      <c r="I173" s="212"/>
      <c r="J173" s="208"/>
      <c r="K173" s="208"/>
      <c r="L173" s="213"/>
      <c r="M173" s="214"/>
      <c r="N173" s="215"/>
      <c r="O173" s="215"/>
      <c r="P173" s="215"/>
      <c r="Q173" s="215"/>
      <c r="R173" s="215"/>
      <c r="S173" s="215"/>
      <c r="T173" s="216"/>
      <c r="AT173" s="217" t="s">
        <v>159</v>
      </c>
      <c r="AU173" s="217" t="s">
        <v>83</v>
      </c>
      <c r="AV173" s="11" t="s">
        <v>83</v>
      </c>
      <c r="AW173" s="11" t="s">
        <v>36</v>
      </c>
      <c r="AX173" s="11" t="s">
        <v>73</v>
      </c>
      <c r="AY173" s="217" t="s">
        <v>148</v>
      </c>
    </row>
    <row r="174" spans="2:65" s="12" customFormat="1" ht="13.5">
      <c r="B174" s="218"/>
      <c r="C174" s="219"/>
      <c r="D174" s="204" t="s">
        <v>159</v>
      </c>
      <c r="E174" s="220" t="s">
        <v>23</v>
      </c>
      <c r="F174" s="221" t="s">
        <v>162</v>
      </c>
      <c r="G174" s="219"/>
      <c r="H174" s="222">
        <v>6</v>
      </c>
      <c r="I174" s="223"/>
      <c r="J174" s="219"/>
      <c r="K174" s="219"/>
      <c r="L174" s="224"/>
      <c r="M174" s="225"/>
      <c r="N174" s="226"/>
      <c r="O174" s="226"/>
      <c r="P174" s="226"/>
      <c r="Q174" s="226"/>
      <c r="R174" s="226"/>
      <c r="S174" s="226"/>
      <c r="T174" s="227"/>
      <c r="AT174" s="228" t="s">
        <v>159</v>
      </c>
      <c r="AU174" s="228" t="s">
        <v>83</v>
      </c>
      <c r="AV174" s="12" t="s">
        <v>155</v>
      </c>
      <c r="AW174" s="12" t="s">
        <v>36</v>
      </c>
      <c r="AX174" s="12" t="s">
        <v>81</v>
      </c>
      <c r="AY174" s="228" t="s">
        <v>148</v>
      </c>
    </row>
    <row r="175" spans="2:65" s="1" customFormat="1" ht="16.5" customHeight="1">
      <c r="B175" s="41"/>
      <c r="C175" s="229" t="s">
        <v>258</v>
      </c>
      <c r="D175" s="229" t="s">
        <v>199</v>
      </c>
      <c r="E175" s="230" t="s">
        <v>1066</v>
      </c>
      <c r="F175" s="231" t="s">
        <v>1067</v>
      </c>
      <c r="G175" s="232" t="s">
        <v>202</v>
      </c>
      <c r="H175" s="233">
        <v>0.30199999999999999</v>
      </c>
      <c r="I175" s="234"/>
      <c r="J175" s="235">
        <f>ROUND(I175*H175,2)</f>
        <v>0</v>
      </c>
      <c r="K175" s="231" t="s">
        <v>23</v>
      </c>
      <c r="L175" s="236"/>
      <c r="M175" s="237" t="s">
        <v>23</v>
      </c>
      <c r="N175" s="238" t="s">
        <v>44</v>
      </c>
      <c r="O175" s="42"/>
      <c r="P175" s="201">
        <f>O175*H175</f>
        <v>0</v>
      </c>
      <c r="Q175" s="201">
        <v>1</v>
      </c>
      <c r="R175" s="201">
        <f>Q175*H175</f>
        <v>0.30199999999999999</v>
      </c>
      <c r="S175" s="201">
        <v>0</v>
      </c>
      <c r="T175" s="202">
        <f>S175*H175</f>
        <v>0</v>
      </c>
      <c r="AR175" s="24" t="s">
        <v>198</v>
      </c>
      <c r="AT175" s="24" t="s">
        <v>199</v>
      </c>
      <c r="AU175" s="24" t="s">
        <v>83</v>
      </c>
      <c r="AY175" s="24" t="s">
        <v>148</v>
      </c>
      <c r="BE175" s="203">
        <f>IF(N175="základní",J175,0)</f>
        <v>0</v>
      </c>
      <c r="BF175" s="203">
        <f>IF(N175="snížená",J175,0)</f>
        <v>0</v>
      </c>
      <c r="BG175" s="203">
        <f>IF(N175="zákl. přenesená",J175,0)</f>
        <v>0</v>
      </c>
      <c r="BH175" s="203">
        <f>IF(N175="sníž. přenesená",J175,0)</f>
        <v>0</v>
      </c>
      <c r="BI175" s="203">
        <f>IF(N175="nulová",J175,0)</f>
        <v>0</v>
      </c>
      <c r="BJ175" s="24" t="s">
        <v>81</v>
      </c>
      <c r="BK175" s="203">
        <f>ROUND(I175*H175,2)</f>
        <v>0</v>
      </c>
      <c r="BL175" s="24" t="s">
        <v>155</v>
      </c>
      <c r="BM175" s="24" t="s">
        <v>1068</v>
      </c>
    </row>
    <row r="176" spans="2:65" s="11" customFormat="1" ht="13.5">
      <c r="B176" s="207"/>
      <c r="C176" s="208"/>
      <c r="D176" s="204" t="s">
        <v>159</v>
      </c>
      <c r="E176" s="209" t="s">
        <v>23</v>
      </c>
      <c r="F176" s="210" t="s">
        <v>1069</v>
      </c>
      <c r="G176" s="208"/>
      <c r="H176" s="211">
        <v>0.125</v>
      </c>
      <c r="I176" s="212"/>
      <c r="J176" s="208"/>
      <c r="K176" s="208"/>
      <c r="L176" s="213"/>
      <c r="M176" s="214"/>
      <c r="N176" s="215"/>
      <c r="O176" s="215"/>
      <c r="P176" s="215"/>
      <c r="Q176" s="215"/>
      <c r="R176" s="215"/>
      <c r="S176" s="215"/>
      <c r="T176" s="216"/>
      <c r="AT176" s="217" t="s">
        <v>159</v>
      </c>
      <c r="AU176" s="217" t="s">
        <v>83</v>
      </c>
      <c r="AV176" s="11" t="s">
        <v>83</v>
      </c>
      <c r="AW176" s="11" t="s">
        <v>36</v>
      </c>
      <c r="AX176" s="11" t="s">
        <v>73</v>
      </c>
      <c r="AY176" s="217" t="s">
        <v>148</v>
      </c>
    </row>
    <row r="177" spans="2:65" s="11" customFormat="1" ht="13.5">
      <c r="B177" s="207"/>
      <c r="C177" s="208"/>
      <c r="D177" s="204" t="s">
        <v>159</v>
      </c>
      <c r="E177" s="209" t="s">
        <v>23</v>
      </c>
      <c r="F177" s="210" t="s">
        <v>1070</v>
      </c>
      <c r="G177" s="208"/>
      <c r="H177" s="211">
        <v>0.06</v>
      </c>
      <c r="I177" s="212"/>
      <c r="J177" s="208"/>
      <c r="K177" s="208"/>
      <c r="L177" s="213"/>
      <c r="M177" s="214"/>
      <c r="N177" s="215"/>
      <c r="O177" s="215"/>
      <c r="P177" s="215"/>
      <c r="Q177" s="215"/>
      <c r="R177" s="215"/>
      <c r="S177" s="215"/>
      <c r="T177" s="216"/>
      <c r="AT177" s="217" t="s">
        <v>159</v>
      </c>
      <c r="AU177" s="217" t="s">
        <v>83</v>
      </c>
      <c r="AV177" s="11" t="s">
        <v>83</v>
      </c>
      <c r="AW177" s="11" t="s">
        <v>36</v>
      </c>
      <c r="AX177" s="11" t="s">
        <v>73</v>
      </c>
      <c r="AY177" s="217" t="s">
        <v>148</v>
      </c>
    </row>
    <row r="178" spans="2:65" s="12" customFormat="1" ht="13.5">
      <c r="B178" s="218"/>
      <c r="C178" s="219"/>
      <c r="D178" s="204" t="s">
        <v>159</v>
      </c>
      <c r="E178" s="220" t="s">
        <v>23</v>
      </c>
      <c r="F178" s="221" t="s">
        <v>162</v>
      </c>
      <c r="G178" s="219"/>
      <c r="H178" s="222">
        <v>0.185</v>
      </c>
      <c r="I178" s="223"/>
      <c r="J178" s="219"/>
      <c r="K178" s="219"/>
      <c r="L178" s="224"/>
      <c r="M178" s="225"/>
      <c r="N178" s="226"/>
      <c r="O178" s="226"/>
      <c r="P178" s="226"/>
      <c r="Q178" s="226"/>
      <c r="R178" s="226"/>
      <c r="S178" s="226"/>
      <c r="T178" s="227"/>
      <c r="AT178" s="228" t="s">
        <v>159</v>
      </c>
      <c r="AU178" s="228" t="s">
        <v>83</v>
      </c>
      <c r="AV178" s="12" t="s">
        <v>155</v>
      </c>
      <c r="AW178" s="12" t="s">
        <v>36</v>
      </c>
      <c r="AX178" s="12" t="s">
        <v>81</v>
      </c>
      <c r="AY178" s="228" t="s">
        <v>148</v>
      </c>
    </row>
    <row r="179" spans="2:65" s="11" customFormat="1" ht="13.5">
      <c r="B179" s="207"/>
      <c r="C179" s="208"/>
      <c r="D179" s="204" t="s">
        <v>159</v>
      </c>
      <c r="E179" s="208"/>
      <c r="F179" s="210" t="s">
        <v>1071</v>
      </c>
      <c r="G179" s="208"/>
      <c r="H179" s="211">
        <v>0.30199999999999999</v>
      </c>
      <c r="I179" s="212"/>
      <c r="J179" s="208"/>
      <c r="K179" s="208"/>
      <c r="L179" s="213"/>
      <c r="M179" s="214"/>
      <c r="N179" s="215"/>
      <c r="O179" s="215"/>
      <c r="P179" s="215"/>
      <c r="Q179" s="215"/>
      <c r="R179" s="215"/>
      <c r="S179" s="215"/>
      <c r="T179" s="216"/>
      <c r="AT179" s="217" t="s">
        <v>159</v>
      </c>
      <c r="AU179" s="217" t="s">
        <v>83</v>
      </c>
      <c r="AV179" s="11" t="s">
        <v>83</v>
      </c>
      <c r="AW179" s="11" t="s">
        <v>6</v>
      </c>
      <c r="AX179" s="11" t="s">
        <v>81</v>
      </c>
      <c r="AY179" s="217" t="s">
        <v>148</v>
      </c>
    </row>
    <row r="180" spans="2:65" s="1" customFormat="1" ht="25.5" customHeight="1">
      <c r="B180" s="41"/>
      <c r="C180" s="192" t="s">
        <v>350</v>
      </c>
      <c r="D180" s="192" t="s">
        <v>150</v>
      </c>
      <c r="E180" s="193" t="s">
        <v>1072</v>
      </c>
      <c r="F180" s="194" t="s">
        <v>1073</v>
      </c>
      <c r="G180" s="195" t="s">
        <v>365</v>
      </c>
      <c r="H180" s="196">
        <v>1</v>
      </c>
      <c r="I180" s="197"/>
      <c r="J180" s="198">
        <f>ROUND(I180*H180,2)</f>
        <v>0</v>
      </c>
      <c r="K180" s="194" t="s">
        <v>154</v>
      </c>
      <c r="L180" s="61"/>
      <c r="M180" s="199" t="s">
        <v>23</v>
      </c>
      <c r="N180" s="200" t="s">
        <v>44</v>
      </c>
      <c r="O180" s="42"/>
      <c r="P180" s="201">
        <f>O180*H180</f>
        <v>0</v>
      </c>
      <c r="Q180" s="201">
        <v>0</v>
      </c>
      <c r="R180" s="201">
        <f>Q180*H180</f>
        <v>0</v>
      </c>
      <c r="S180" s="201">
        <v>0</v>
      </c>
      <c r="T180" s="202">
        <f>S180*H180</f>
        <v>0</v>
      </c>
      <c r="AR180" s="24" t="s">
        <v>155</v>
      </c>
      <c r="AT180" s="24" t="s">
        <v>150</v>
      </c>
      <c r="AU180" s="24" t="s">
        <v>83</v>
      </c>
      <c r="AY180" s="24" t="s">
        <v>148</v>
      </c>
      <c r="BE180" s="203">
        <f>IF(N180="základní",J180,0)</f>
        <v>0</v>
      </c>
      <c r="BF180" s="203">
        <f>IF(N180="snížená",J180,0)</f>
        <v>0</v>
      </c>
      <c r="BG180" s="203">
        <f>IF(N180="zákl. přenesená",J180,0)</f>
        <v>0</v>
      </c>
      <c r="BH180" s="203">
        <f>IF(N180="sníž. přenesená",J180,0)</f>
        <v>0</v>
      </c>
      <c r="BI180" s="203">
        <f>IF(N180="nulová",J180,0)</f>
        <v>0</v>
      </c>
      <c r="BJ180" s="24" t="s">
        <v>81</v>
      </c>
      <c r="BK180" s="203">
        <f>ROUND(I180*H180,2)</f>
        <v>0</v>
      </c>
      <c r="BL180" s="24" t="s">
        <v>155</v>
      </c>
      <c r="BM180" s="24" t="s">
        <v>1074</v>
      </c>
    </row>
    <row r="181" spans="2:65" s="1" customFormat="1" ht="67.5">
      <c r="B181" s="41"/>
      <c r="C181" s="63"/>
      <c r="D181" s="204" t="s">
        <v>157</v>
      </c>
      <c r="E181" s="63"/>
      <c r="F181" s="205" t="s">
        <v>1075</v>
      </c>
      <c r="G181" s="63"/>
      <c r="H181" s="63"/>
      <c r="I181" s="163"/>
      <c r="J181" s="63"/>
      <c r="K181" s="63"/>
      <c r="L181" s="61"/>
      <c r="M181" s="206"/>
      <c r="N181" s="42"/>
      <c r="O181" s="42"/>
      <c r="P181" s="42"/>
      <c r="Q181" s="42"/>
      <c r="R181" s="42"/>
      <c r="S181" s="42"/>
      <c r="T181" s="78"/>
      <c r="AT181" s="24" t="s">
        <v>157</v>
      </c>
      <c r="AU181" s="24" t="s">
        <v>83</v>
      </c>
    </row>
    <row r="182" spans="2:65" s="11" customFormat="1" ht="13.5">
      <c r="B182" s="207"/>
      <c r="C182" s="208"/>
      <c r="D182" s="204" t="s">
        <v>159</v>
      </c>
      <c r="E182" s="209" t="s">
        <v>23</v>
      </c>
      <c r="F182" s="210" t="s">
        <v>1076</v>
      </c>
      <c r="G182" s="208"/>
      <c r="H182" s="211">
        <v>1</v>
      </c>
      <c r="I182" s="212"/>
      <c r="J182" s="208"/>
      <c r="K182" s="208"/>
      <c r="L182" s="213"/>
      <c r="M182" s="214"/>
      <c r="N182" s="215"/>
      <c r="O182" s="215"/>
      <c r="P182" s="215"/>
      <c r="Q182" s="215"/>
      <c r="R182" s="215"/>
      <c r="S182" s="215"/>
      <c r="T182" s="216"/>
      <c r="AT182" s="217" t="s">
        <v>159</v>
      </c>
      <c r="AU182" s="217" t="s">
        <v>83</v>
      </c>
      <c r="AV182" s="11" t="s">
        <v>83</v>
      </c>
      <c r="AW182" s="11" t="s">
        <v>36</v>
      </c>
      <c r="AX182" s="11" t="s">
        <v>81</v>
      </c>
      <c r="AY182" s="217" t="s">
        <v>148</v>
      </c>
    </row>
    <row r="183" spans="2:65" s="1" customFormat="1" ht="16.5" customHeight="1">
      <c r="B183" s="41"/>
      <c r="C183" s="229" t="s">
        <v>355</v>
      </c>
      <c r="D183" s="229" t="s">
        <v>199</v>
      </c>
      <c r="E183" s="230" t="s">
        <v>1077</v>
      </c>
      <c r="F183" s="231" t="s">
        <v>1078</v>
      </c>
      <c r="G183" s="232" t="s">
        <v>365</v>
      </c>
      <c r="H183" s="233">
        <v>1</v>
      </c>
      <c r="I183" s="234"/>
      <c r="J183" s="235">
        <f>ROUND(I183*H183,2)</f>
        <v>0</v>
      </c>
      <c r="K183" s="231" t="s">
        <v>23</v>
      </c>
      <c r="L183" s="236"/>
      <c r="M183" s="237" t="s">
        <v>23</v>
      </c>
      <c r="N183" s="238" t="s">
        <v>44</v>
      </c>
      <c r="O183" s="42"/>
      <c r="P183" s="201">
        <f>O183*H183</f>
        <v>0</v>
      </c>
      <c r="Q183" s="201">
        <v>0</v>
      </c>
      <c r="R183" s="201">
        <f>Q183*H183</f>
        <v>0</v>
      </c>
      <c r="S183" s="201">
        <v>0</v>
      </c>
      <c r="T183" s="202">
        <f>S183*H183</f>
        <v>0</v>
      </c>
      <c r="AR183" s="24" t="s">
        <v>198</v>
      </c>
      <c r="AT183" s="24" t="s">
        <v>199</v>
      </c>
      <c r="AU183" s="24" t="s">
        <v>83</v>
      </c>
      <c r="AY183" s="24" t="s">
        <v>148</v>
      </c>
      <c r="BE183" s="203">
        <f>IF(N183="základní",J183,0)</f>
        <v>0</v>
      </c>
      <c r="BF183" s="203">
        <f>IF(N183="snížená",J183,0)</f>
        <v>0</v>
      </c>
      <c r="BG183" s="203">
        <f>IF(N183="zákl. přenesená",J183,0)</f>
        <v>0</v>
      </c>
      <c r="BH183" s="203">
        <f>IF(N183="sníž. přenesená",J183,0)</f>
        <v>0</v>
      </c>
      <c r="BI183" s="203">
        <f>IF(N183="nulová",J183,0)</f>
        <v>0</v>
      </c>
      <c r="BJ183" s="24" t="s">
        <v>81</v>
      </c>
      <c r="BK183" s="203">
        <f>ROUND(I183*H183,2)</f>
        <v>0</v>
      </c>
      <c r="BL183" s="24" t="s">
        <v>155</v>
      </c>
      <c r="BM183" s="24" t="s">
        <v>1079</v>
      </c>
    </row>
    <row r="184" spans="2:65" s="1" customFormat="1" ht="25.5" customHeight="1">
      <c r="B184" s="41"/>
      <c r="C184" s="192" t="s">
        <v>362</v>
      </c>
      <c r="D184" s="192" t="s">
        <v>150</v>
      </c>
      <c r="E184" s="193" t="s">
        <v>1080</v>
      </c>
      <c r="F184" s="194" t="s">
        <v>1081</v>
      </c>
      <c r="G184" s="195" t="s">
        <v>365</v>
      </c>
      <c r="H184" s="196">
        <v>6</v>
      </c>
      <c r="I184" s="197"/>
      <c r="J184" s="198">
        <f>ROUND(I184*H184,2)</f>
        <v>0</v>
      </c>
      <c r="K184" s="194" t="s">
        <v>154</v>
      </c>
      <c r="L184" s="61"/>
      <c r="M184" s="199" t="s">
        <v>23</v>
      </c>
      <c r="N184" s="200" t="s">
        <v>44</v>
      </c>
      <c r="O184" s="42"/>
      <c r="P184" s="201">
        <f>O184*H184</f>
        <v>0</v>
      </c>
      <c r="Q184" s="201">
        <v>0</v>
      </c>
      <c r="R184" s="201">
        <f>Q184*H184</f>
        <v>0</v>
      </c>
      <c r="S184" s="201">
        <v>0</v>
      </c>
      <c r="T184" s="202">
        <f>S184*H184</f>
        <v>0</v>
      </c>
      <c r="AR184" s="24" t="s">
        <v>155</v>
      </c>
      <c r="AT184" s="24" t="s">
        <v>150</v>
      </c>
      <c r="AU184" s="24" t="s">
        <v>83</v>
      </c>
      <c r="AY184" s="24" t="s">
        <v>148</v>
      </c>
      <c r="BE184" s="203">
        <f>IF(N184="základní",J184,0)</f>
        <v>0</v>
      </c>
      <c r="BF184" s="203">
        <f>IF(N184="snížená",J184,0)</f>
        <v>0</v>
      </c>
      <c r="BG184" s="203">
        <f>IF(N184="zákl. přenesená",J184,0)</f>
        <v>0</v>
      </c>
      <c r="BH184" s="203">
        <f>IF(N184="sníž. přenesená",J184,0)</f>
        <v>0</v>
      </c>
      <c r="BI184" s="203">
        <f>IF(N184="nulová",J184,0)</f>
        <v>0</v>
      </c>
      <c r="BJ184" s="24" t="s">
        <v>81</v>
      </c>
      <c r="BK184" s="203">
        <f>ROUND(I184*H184,2)</f>
        <v>0</v>
      </c>
      <c r="BL184" s="24" t="s">
        <v>155</v>
      </c>
      <c r="BM184" s="24" t="s">
        <v>1082</v>
      </c>
    </row>
    <row r="185" spans="2:65" s="1" customFormat="1" ht="67.5">
      <c r="B185" s="41"/>
      <c r="C185" s="63"/>
      <c r="D185" s="204" t="s">
        <v>157</v>
      </c>
      <c r="E185" s="63"/>
      <c r="F185" s="205" t="s">
        <v>1083</v>
      </c>
      <c r="G185" s="63"/>
      <c r="H185" s="63"/>
      <c r="I185" s="163"/>
      <c r="J185" s="63"/>
      <c r="K185" s="63"/>
      <c r="L185" s="61"/>
      <c r="M185" s="206"/>
      <c r="N185" s="42"/>
      <c r="O185" s="42"/>
      <c r="P185" s="42"/>
      <c r="Q185" s="42"/>
      <c r="R185" s="42"/>
      <c r="S185" s="42"/>
      <c r="T185" s="78"/>
      <c r="AT185" s="24" t="s">
        <v>157</v>
      </c>
      <c r="AU185" s="24" t="s">
        <v>83</v>
      </c>
    </row>
    <row r="186" spans="2:65" s="11" customFormat="1" ht="13.5">
      <c r="B186" s="207"/>
      <c r="C186" s="208"/>
      <c r="D186" s="204" t="s">
        <v>159</v>
      </c>
      <c r="E186" s="209" t="s">
        <v>23</v>
      </c>
      <c r="F186" s="210" t="s">
        <v>1064</v>
      </c>
      <c r="G186" s="208"/>
      <c r="H186" s="211">
        <v>2</v>
      </c>
      <c r="I186" s="212"/>
      <c r="J186" s="208"/>
      <c r="K186" s="208"/>
      <c r="L186" s="213"/>
      <c r="M186" s="214"/>
      <c r="N186" s="215"/>
      <c r="O186" s="215"/>
      <c r="P186" s="215"/>
      <c r="Q186" s="215"/>
      <c r="R186" s="215"/>
      <c r="S186" s="215"/>
      <c r="T186" s="216"/>
      <c r="AT186" s="217" t="s">
        <v>159</v>
      </c>
      <c r="AU186" s="217" t="s">
        <v>83</v>
      </c>
      <c r="AV186" s="11" t="s">
        <v>83</v>
      </c>
      <c r="AW186" s="11" t="s">
        <v>36</v>
      </c>
      <c r="AX186" s="11" t="s">
        <v>73</v>
      </c>
      <c r="AY186" s="217" t="s">
        <v>148</v>
      </c>
    </row>
    <row r="187" spans="2:65" s="11" customFormat="1" ht="13.5">
      <c r="B187" s="207"/>
      <c r="C187" s="208"/>
      <c r="D187" s="204" t="s">
        <v>159</v>
      </c>
      <c r="E187" s="209" t="s">
        <v>23</v>
      </c>
      <c r="F187" s="210" t="s">
        <v>1084</v>
      </c>
      <c r="G187" s="208"/>
      <c r="H187" s="211">
        <v>4</v>
      </c>
      <c r="I187" s="212"/>
      <c r="J187" s="208"/>
      <c r="K187" s="208"/>
      <c r="L187" s="213"/>
      <c r="M187" s="214"/>
      <c r="N187" s="215"/>
      <c r="O187" s="215"/>
      <c r="P187" s="215"/>
      <c r="Q187" s="215"/>
      <c r="R187" s="215"/>
      <c r="S187" s="215"/>
      <c r="T187" s="216"/>
      <c r="AT187" s="217" t="s">
        <v>159</v>
      </c>
      <c r="AU187" s="217" t="s">
        <v>83</v>
      </c>
      <c r="AV187" s="11" t="s">
        <v>83</v>
      </c>
      <c r="AW187" s="11" t="s">
        <v>36</v>
      </c>
      <c r="AX187" s="11" t="s">
        <v>73</v>
      </c>
      <c r="AY187" s="217" t="s">
        <v>148</v>
      </c>
    </row>
    <row r="188" spans="2:65" s="12" customFormat="1" ht="13.5">
      <c r="B188" s="218"/>
      <c r="C188" s="219"/>
      <c r="D188" s="204" t="s">
        <v>159</v>
      </c>
      <c r="E188" s="220" t="s">
        <v>23</v>
      </c>
      <c r="F188" s="221" t="s">
        <v>162</v>
      </c>
      <c r="G188" s="219"/>
      <c r="H188" s="222">
        <v>6</v>
      </c>
      <c r="I188" s="223"/>
      <c r="J188" s="219"/>
      <c r="K188" s="219"/>
      <c r="L188" s="224"/>
      <c r="M188" s="225"/>
      <c r="N188" s="226"/>
      <c r="O188" s="226"/>
      <c r="P188" s="226"/>
      <c r="Q188" s="226"/>
      <c r="R188" s="226"/>
      <c r="S188" s="226"/>
      <c r="T188" s="227"/>
      <c r="AT188" s="228" t="s">
        <v>159</v>
      </c>
      <c r="AU188" s="228" t="s">
        <v>83</v>
      </c>
      <c r="AV188" s="12" t="s">
        <v>155</v>
      </c>
      <c r="AW188" s="12" t="s">
        <v>36</v>
      </c>
      <c r="AX188" s="12" t="s">
        <v>81</v>
      </c>
      <c r="AY188" s="228" t="s">
        <v>148</v>
      </c>
    </row>
    <row r="189" spans="2:65" s="1" customFormat="1" ht="16.5" customHeight="1">
      <c r="B189" s="41"/>
      <c r="C189" s="229" t="s">
        <v>368</v>
      </c>
      <c r="D189" s="229" t="s">
        <v>199</v>
      </c>
      <c r="E189" s="230" t="s">
        <v>1085</v>
      </c>
      <c r="F189" s="231" t="s">
        <v>1086</v>
      </c>
      <c r="G189" s="232" t="s">
        <v>365</v>
      </c>
      <c r="H189" s="233">
        <v>2</v>
      </c>
      <c r="I189" s="234"/>
      <c r="J189" s="235">
        <f>ROUND(I189*H189,2)</f>
        <v>0</v>
      </c>
      <c r="K189" s="231" t="s">
        <v>23</v>
      </c>
      <c r="L189" s="236"/>
      <c r="M189" s="237" t="s">
        <v>23</v>
      </c>
      <c r="N189" s="238" t="s">
        <v>44</v>
      </c>
      <c r="O189" s="42"/>
      <c r="P189" s="201">
        <f>O189*H189</f>
        <v>0</v>
      </c>
      <c r="Q189" s="201">
        <v>0</v>
      </c>
      <c r="R189" s="201">
        <f>Q189*H189</f>
        <v>0</v>
      </c>
      <c r="S189" s="201">
        <v>0</v>
      </c>
      <c r="T189" s="202">
        <f>S189*H189</f>
        <v>0</v>
      </c>
      <c r="AR189" s="24" t="s">
        <v>198</v>
      </c>
      <c r="AT189" s="24" t="s">
        <v>199</v>
      </c>
      <c r="AU189" s="24" t="s">
        <v>83</v>
      </c>
      <c r="AY189" s="24" t="s">
        <v>148</v>
      </c>
      <c r="BE189" s="203">
        <f>IF(N189="základní",J189,0)</f>
        <v>0</v>
      </c>
      <c r="BF189" s="203">
        <f>IF(N189="snížená",J189,0)</f>
        <v>0</v>
      </c>
      <c r="BG189" s="203">
        <f>IF(N189="zákl. přenesená",J189,0)</f>
        <v>0</v>
      </c>
      <c r="BH189" s="203">
        <f>IF(N189="sníž. přenesená",J189,0)</f>
        <v>0</v>
      </c>
      <c r="BI189" s="203">
        <f>IF(N189="nulová",J189,0)</f>
        <v>0</v>
      </c>
      <c r="BJ189" s="24" t="s">
        <v>81</v>
      </c>
      <c r="BK189" s="203">
        <f>ROUND(I189*H189,2)</f>
        <v>0</v>
      </c>
      <c r="BL189" s="24" t="s">
        <v>155</v>
      </c>
      <c r="BM189" s="24" t="s">
        <v>1087</v>
      </c>
    </row>
    <row r="190" spans="2:65" s="1" customFormat="1" ht="16.5" customHeight="1">
      <c r="B190" s="41"/>
      <c r="C190" s="229" t="s">
        <v>373</v>
      </c>
      <c r="D190" s="229" t="s">
        <v>199</v>
      </c>
      <c r="E190" s="230" t="s">
        <v>1088</v>
      </c>
      <c r="F190" s="231" t="s">
        <v>1089</v>
      </c>
      <c r="G190" s="232" t="s">
        <v>365</v>
      </c>
      <c r="H190" s="233">
        <v>4</v>
      </c>
      <c r="I190" s="234"/>
      <c r="J190" s="235">
        <f>ROUND(I190*H190,2)</f>
        <v>0</v>
      </c>
      <c r="K190" s="231" t="s">
        <v>23</v>
      </c>
      <c r="L190" s="236"/>
      <c r="M190" s="237" t="s">
        <v>23</v>
      </c>
      <c r="N190" s="238" t="s">
        <v>44</v>
      </c>
      <c r="O190" s="42"/>
      <c r="P190" s="201">
        <f>O190*H190</f>
        <v>0</v>
      </c>
      <c r="Q190" s="201">
        <v>0</v>
      </c>
      <c r="R190" s="201">
        <f>Q190*H190</f>
        <v>0</v>
      </c>
      <c r="S190" s="201">
        <v>0</v>
      </c>
      <c r="T190" s="202">
        <f>S190*H190</f>
        <v>0</v>
      </c>
      <c r="AR190" s="24" t="s">
        <v>198</v>
      </c>
      <c r="AT190" s="24" t="s">
        <v>199</v>
      </c>
      <c r="AU190" s="24" t="s">
        <v>83</v>
      </c>
      <c r="AY190" s="24" t="s">
        <v>148</v>
      </c>
      <c r="BE190" s="203">
        <f>IF(N190="základní",J190,0)</f>
        <v>0</v>
      </c>
      <c r="BF190" s="203">
        <f>IF(N190="snížená",J190,0)</f>
        <v>0</v>
      </c>
      <c r="BG190" s="203">
        <f>IF(N190="zákl. přenesená",J190,0)</f>
        <v>0</v>
      </c>
      <c r="BH190" s="203">
        <f>IF(N190="sníž. přenesená",J190,0)</f>
        <v>0</v>
      </c>
      <c r="BI190" s="203">
        <f>IF(N190="nulová",J190,0)</f>
        <v>0</v>
      </c>
      <c r="BJ190" s="24" t="s">
        <v>81</v>
      </c>
      <c r="BK190" s="203">
        <f>ROUND(I190*H190,2)</f>
        <v>0</v>
      </c>
      <c r="BL190" s="24" t="s">
        <v>155</v>
      </c>
      <c r="BM190" s="24" t="s">
        <v>1090</v>
      </c>
    </row>
    <row r="191" spans="2:65" s="1" customFormat="1" ht="16.5" customHeight="1">
      <c r="B191" s="41"/>
      <c r="C191" s="192" t="s">
        <v>379</v>
      </c>
      <c r="D191" s="192" t="s">
        <v>150</v>
      </c>
      <c r="E191" s="193" t="s">
        <v>1091</v>
      </c>
      <c r="F191" s="194" t="s">
        <v>1092</v>
      </c>
      <c r="G191" s="195" t="s">
        <v>202</v>
      </c>
      <c r="H191" s="196">
        <v>1.44</v>
      </c>
      <c r="I191" s="197"/>
      <c r="J191" s="198">
        <f>ROUND(I191*H191,2)</f>
        <v>0</v>
      </c>
      <c r="K191" s="194" t="s">
        <v>23</v>
      </c>
      <c r="L191" s="61"/>
      <c r="M191" s="199" t="s">
        <v>23</v>
      </c>
      <c r="N191" s="200" t="s">
        <v>44</v>
      </c>
      <c r="O191" s="42"/>
      <c r="P191" s="201">
        <f>O191*H191</f>
        <v>0</v>
      </c>
      <c r="Q191" s="201">
        <v>0</v>
      </c>
      <c r="R191" s="201">
        <f>Q191*H191</f>
        <v>0</v>
      </c>
      <c r="S191" s="201">
        <v>0</v>
      </c>
      <c r="T191" s="202">
        <f>S191*H191</f>
        <v>0</v>
      </c>
      <c r="AR191" s="24" t="s">
        <v>155</v>
      </c>
      <c r="AT191" s="24" t="s">
        <v>150</v>
      </c>
      <c r="AU191" s="24" t="s">
        <v>83</v>
      </c>
      <c r="AY191" s="24" t="s">
        <v>148</v>
      </c>
      <c r="BE191" s="203">
        <f>IF(N191="základní",J191,0)</f>
        <v>0</v>
      </c>
      <c r="BF191" s="203">
        <f>IF(N191="snížená",J191,0)</f>
        <v>0</v>
      </c>
      <c r="BG191" s="203">
        <f>IF(N191="zákl. přenesená",J191,0)</f>
        <v>0</v>
      </c>
      <c r="BH191" s="203">
        <f>IF(N191="sníž. přenesená",J191,0)</f>
        <v>0</v>
      </c>
      <c r="BI191" s="203">
        <f>IF(N191="nulová",J191,0)</f>
        <v>0</v>
      </c>
      <c r="BJ191" s="24" t="s">
        <v>81</v>
      </c>
      <c r="BK191" s="203">
        <f>ROUND(I191*H191,2)</f>
        <v>0</v>
      </c>
      <c r="BL191" s="24" t="s">
        <v>155</v>
      </c>
      <c r="BM191" s="24" t="s">
        <v>1093</v>
      </c>
    </row>
    <row r="192" spans="2:65" s="1" customFormat="1" ht="67.5">
      <c r="B192" s="41"/>
      <c r="C192" s="63"/>
      <c r="D192" s="204" t="s">
        <v>157</v>
      </c>
      <c r="E192" s="63"/>
      <c r="F192" s="205" t="s">
        <v>1094</v>
      </c>
      <c r="G192" s="63"/>
      <c r="H192" s="63"/>
      <c r="I192" s="163"/>
      <c r="J192" s="63"/>
      <c r="K192" s="63"/>
      <c r="L192" s="61"/>
      <c r="M192" s="206"/>
      <c r="N192" s="42"/>
      <c r="O192" s="42"/>
      <c r="P192" s="42"/>
      <c r="Q192" s="42"/>
      <c r="R192" s="42"/>
      <c r="S192" s="42"/>
      <c r="T192" s="78"/>
      <c r="AT192" s="24" t="s">
        <v>157</v>
      </c>
      <c r="AU192" s="24" t="s">
        <v>83</v>
      </c>
    </row>
    <row r="193" spans="2:65" s="11" customFormat="1" ht="13.5">
      <c r="B193" s="207"/>
      <c r="C193" s="208"/>
      <c r="D193" s="204" t="s">
        <v>159</v>
      </c>
      <c r="E193" s="209" t="s">
        <v>23</v>
      </c>
      <c r="F193" s="210" t="s">
        <v>1095</v>
      </c>
      <c r="G193" s="208"/>
      <c r="H193" s="211">
        <v>1.44</v>
      </c>
      <c r="I193" s="212"/>
      <c r="J193" s="208"/>
      <c r="K193" s="208"/>
      <c r="L193" s="213"/>
      <c r="M193" s="214"/>
      <c r="N193" s="215"/>
      <c r="O193" s="215"/>
      <c r="P193" s="215"/>
      <c r="Q193" s="215"/>
      <c r="R193" s="215"/>
      <c r="S193" s="215"/>
      <c r="T193" s="216"/>
      <c r="AT193" s="217" t="s">
        <v>159</v>
      </c>
      <c r="AU193" s="217" t="s">
        <v>83</v>
      </c>
      <c r="AV193" s="11" t="s">
        <v>83</v>
      </c>
      <c r="AW193" s="11" t="s">
        <v>36</v>
      </c>
      <c r="AX193" s="11" t="s">
        <v>81</v>
      </c>
      <c r="AY193" s="217" t="s">
        <v>148</v>
      </c>
    </row>
    <row r="194" spans="2:65" s="10" customFormat="1" ht="29.85" customHeight="1">
      <c r="B194" s="176"/>
      <c r="C194" s="177"/>
      <c r="D194" s="178" t="s">
        <v>72</v>
      </c>
      <c r="E194" s="190" t="s">
        <v>83</v>
      </c>
      <c r="F194" s="190" t="s">
        <v>247</v>
      </c>
      <c r="G194" s="177"/>
      <c r="H194" s="177"/>
      <c r="I194" s="180"/>
      <c r="J194" s="191">
        <f>BK194</f>
        <v>0</v>
      </c>
      <c r="K194" s="177"/>
      <c r="L194" s="182"/>
      <c r="M194" s="183"/>
      <c r="N194" s="184"/>
      <c r="O194" s="184"/>
      <c r="P194" s="185">
        <f>SUM(P195:P237)</f>
        <v>0</v>
      </c>
      <c r="Q194" s="184"/>
      <c r="R194" s="185">
        <f>SUM(R195:R237)</f>
        <v>4.1364565000000004</v>
      </c>
      <c r="S194" s="184"/>
      <c r="T194" s="186">
        <f>SUM(T195:T237)</f>
        <v>0</v>
      </c>
      <c r="AR194" s="187" t="s">
        <v>81</v>
      </c>
      <c r="AT194" s="188" t="s">
        <v>72</v>
      </c>
      <c r="AU194" s="188" t="s">
        <v>81</v>
      </c>
      <c r="AY194" s="187" t="s">
        <v>148</v>
      </c>
      <c r="BK194" s="189">
        <f>SUM(BK195:BK237)</f>
        <v>0</v>
      </c>
    </row>
    <row r="195" spans="2:65" s="1" customFormat="1" ht="25.5" customHeight="1">
      <c r="B195" s="41"/>
      <c r="C195" s="192" t="s">
        <v>385</v>
      </c>
      <c r="D195" s="192" t="s">
        <v>150</v>
      </c>
      <c r="E195" s="193" t="s">
        <v>823</v>
      </c>
      <c r="F195" s="194" t="s">
        <v>824</v>
      </c>
      <c r="G195" s="195" t="s">
        <v>176</v>
      </c>
      <c r="H195" s="196">
        <v>13.2</v>
      </c>
      <c r="I195" s="197"/>
      <c r="J195" s="198">
        <f>ROUND(I195*H195,2)</f>
        <v>0</v>
      </c>
      <c r="K195" s="194" t="s">
        <v>23</v>
      </c>
      <c r="L195" s="61"/>
      <c r="M195" s="199" t="s">
        <v>23</v>
      </c>
      <c r="N195" s="200" t="s">
        <v>44</v>
      </c>
      <c r="O195" s="42"/>
      <c r="P195" s="201">
        <f>O195*H195</f>
        <v>0</v>
      </c>
      <c r="Q195" s="201">
        <v>0</v>
      </c>
      <c r="R195" s="201">
        <f>Q195*H195</f>
        <v>0</v>
      </c>
      <c r="S195" s="201">
        <v>0</v>
      </c>
      <c r="T195" s="202">
        <f>S195*H195</f>
        <v>0</v>
      </c>
      <c r="AR195" s="24" t="s">
        <v>155</v>
      </c>
      <c r="AT195" s="24" t="s">
        <v>150</v>
      </c>
      <c r="AU195" s="24" t="s">
        <v>83</v>
      </c>
      <c r="AY195" s="24" t="s">
        <v>148</v>
      </c>
      <c r="BE195" s="203">
        <f>IF(N195="základní",J195,0)</f>
        <v>0</v>
      </c>
      <c r="BF195" s="203">
        <f>IF(N195="snížená",J195,0)</f>
        <v>0</v>
      </c>
      <c r="BG195" s="203">
        <f>IF(N195="zákl. přenesená",J195,0)</f>
        <v>0</v>
      </c>
      <c r="BH195" s="203">
        <f>IF(N195="sníž. přenesená",J195,0)</f>
        <v>0</v>
      </c>
      <c r="BI195" s="203">
        <f>IF(N195="nulová",J195,0)</f>
        <v>0</v>
      </c>
      <c r="BJ195" s="24" t="s">
        <v>81</v>
      </c>
      <c r="BK195" s="203">
        <f>ROUND(I195*H195,2)</f>
        <v>0</v>
      </c>
      <c r="BL195" s="24" t="s">
        <v>155</v>
      </c>
      <c r="BM195" s="24" t="s">
        <v>1096</v>
      </c>
    </row>
    <row r="196" spans="2:65" s="1" customFormat="1" ht="81">
      <c r="B196" s="41"/>
      <c r="C196" s="63"/>
      <c r="D196" s="204" t="s">
        <v>157</v>
      </c>
      <c r="E196" s="63"/>
      <c r="F196" s="205" t="s">
        <v>826</v>
      </c>
      <c r="G196" s="63"/>
      <c r="H196" s="63"/>
      <c r="I196" s="163"/>
      <c r="J196" s="63"/>
      <c r="K196" s="63"/>
      <c r="L196" s="61"/>
      <c r="M196" s="206"/>
      <c r="N196" s="42"/>
      <c r="O196" s="42"/>
      <c r="P196" s="42"/>
      <c r="Q196" s="42"/>
      <c r="R196" s="42"/>
      <c r="S196" s="42"/>
      <c r="T196" s="78"/>
      <c r="AT196" s="24" t="s">
        <v>157</v>
      </c>
      <c r="AU196" s="24" t="s">
        <v>83</v>
      </c>
    </row>
    <row r="197" spans="2:65" s="13" customFormat="1" ht="13.5">
      <c r="B197" s="239"/>
      <c r="C197" s="240"/>
      <c r="D197" s="204" t="s">
        <v>159</v>
      </c>
      <c r="E197" s="241" t="s">
        <v>23</v>
      </c>
      <c r="F197" s="242" t="s">
        <v>1097</v>
      </c>
      <c r="G197" s="240"/>
      <c r="H197" s="241" t="s">
        <v>23</v>
      </c>
      <c r="I197" s="243"/>
      <c r="J197" s="240"/>
      <c r="K197" s="240"/>
      <c r="L197" s="244"/>
      <c r="M197" s="245"/>
      <c r="N197" s="246"/>
      <c r="O197" s="246"/>
      <c r="P197" s="246"/>
      <c r="Q197" s="246"/>
      <c r="R197" s="246"/>
      <c r="S197" s="246"/>
      <c r="T197" s="247"/>
      <c r="AT197" s="248" t="s">
        <v>159</v>
      </c>
      <c r="AU197" s="248" t="s">
        <v>83</v>
      </c>
      <c r="AV197" s="13" t="s">
        <v>81</v>
      </c>
      <c r="AW197" s="13" t="s">
        <v>36</v>
      </c>
      <c r="AX197" s="13" t="s">
        <v>73</v>
      </c>
      <c r="AY197" s="248" t="s">
        <v>148</v>
      </c>
    </row>
    <row r="198" spans="2:65" s="11" customFormat="1" ht="13.5">
      <c r="B198" s="207"/>
      <c r="C198" s="208"/>
      <c r="D198" s="204" t="s">
        <v>159</v>
      </c>
      <c r="E198" s="209" t="s">
        <v>23</v>
      </c>
      <c r="F198" s="210" t="s">
        <v>1098</v>
      </c>
      <c r="G198" s="208"/>
      <c r="H198" s="211">
        <v>13.2</v>
      </c>
      <c r="I198" s="212"/>
      <c r="J198" s="208"/>
      <c r="K198" s="208"/>
      <c r="L198" s="213"/>
      <c r="M198" s="214"/>
      <c r="N198" s="215"/>
      <c r="O198" s="215"/>
      <c r="P198" s="215"/>
      <c r="Q198" s="215"/>
      <c r="R198" s="215"/>
      <c r="S198" s="215"/>
      <c r="T198" s="216"/>
      <c r="AT198" s="217" t="s">
        <v>159</v>
      </c>
      <c r="AU198" s="217" t="s">
        <v>83</v>
      </c>
      <c r="AV198" s="11" t="s">
        <v>83</v>
      </c>
      <c r="AW198" s="11" t="s">
        <v>36</v>
      </c>
      <c r="AX198" s="11" t="s">
        <v>81</v>
      </c>
      <c r="AY198" s="217" t="s">
        <v>148</v>
      </c>
    </row>
    <row r="199" spans="2:65" s="1" customFormat="1" ht="38.25" customHeight="1">
      <c r="B199" s="41"/>
      <c r="C199" s="192" t="s">
        <v>390</v>
      </c>
      <c r="D199" s="192" t="s">
        <v>150</v>
      </c>
      <c r="E199" s="193" t="s">
        <v>249</v>
      </c>
      <c r="F199" s="194" t="s">
        <v>250</v>
      </c>
      <c r="G199" s="195" t="s">
        <v>153</v>
      </c>
      <c r="H199" s="196">
        <v>116.16</v>
      </c>
      <c r="I199" s="197"/>
      <c r="J199" s="198">
        <f>ROUND(I199*H199,2)</f>
        <v>0</v>
      </c>
      <c r="K199" s="194" t="s">
        <v>154</v>
      </c>
      <c r="L199" s="61"/>
      <c r="M199" s="199" t="s">
        <v>23</v>
      </c>
      <c r="N199" s="200" t="s">
        <v>44</v>
      </c>
      <c r="O199" s="42"/>
      <c r="P199" s="201">
        <f>O199*H199</f>
        <v>0</v>
      </c>
      <c r="Q199" s="201">
        <v>3.1E-4</v>
      </c>
      <c r="R199" s="201">
        <f>Q199*H199</f>
        <v>3.6009599999999996E-2</v>
      </c>
      <c r="S199" s="201">
        <v>0</v>
      </c>
      <c r="T199" s="202">
        <f>S199*H199</f>
        <v>0</v>
      </c>
      <c r="AR199" s="24" t="s">
        <v>155</v>
      </c>
      <c r="AT199" s="24" t="s">
        <v>150</v>
      </c>
      <c r="AU199" s="24" t="s">
        <v>83</v>
      </c>
      <c r="AY199" s="24" t="s">
        <v>148</v>
      </c>
      <c r="BE199" s="203">
        <f>IF(N199="základní",J199,0)</f>
        <v>0</v>
      </c>
      <c r="BF199" s="203">
        <f>IF(N199="snížená",J199,0)</f>
        <v>0</v>
      </c>
      <c r="BG199" s="203">
        <f>IF(N199="zákl. přenesená",J199,0)</f>
        <v>0</v>
      </c>
      <c r="BH199" s="203">
        <f>IF(N199="sníž. přenesená",J199,0)</f>
        <v>0</v>
      </c>
      <c r="BI199" s="203">
        <f>IF(N199="nulová",J199,0)</f>
        <v>0</v>
      </c>
      <c r="BJ199" s="24" t="s">
        <v>81</v>
      </c>
      <c r="BK199" s="203">
        <f>ROUND(I199*H199,2)</f>
        <v>0</v>
      </c>
      <c r="BL199" s="24" t="s">
        <v>155</v>
      </c>
      <c r="BM199" s="24" t="s">
        <v>1099</v>
      </c>
    </row>
    <row r="200" spans="2:65" s="1" customFormat="1" ht="189">
      <c r="B200" s="41"/>
      <c r="C200" s="63"/>
      <c r="D200" s="204" t="s">
        <v>157</v>
      </c>
      <c r="E200" s="63"/>
      <c r="F200" s="205" t="s">
        <v>252</v>
      </c>
      <c r="G200" s="63"/>
      <c r="H200" s="63"/>
      <c r="I200" s="163"/>
      <c r="J200" s="63"/>
      <c r="K200" s="63"/>
      <c r="L200" s="61"/>
      <c r="M200" s="206"/>
      <c r="N200" s="42"/>
      <c r="O200" s="42"/>
      <c r="P200" s="42"/>
      <c r="Q200" s="42"/>
      <c r="R200" s="42"/>
      <c r="S200" s="42"/>
      <c r="T200" s="78"/>
      <c r="AT200" s="24" t="s">
        <v>157</v>
      </c>
      <c r="AU200" s="24" t="s">
        <v>83</v>
      </c>
    </row>
    <row r="201" spans="2:65" s="11" customFormat="1" ht="13.5">
      <c r="B201" s="207"/>
      <c r="C201" s="208"/>
      <c r="D201" s="204" t="s">
        <v>159</v>
      </c>
      <c r="E201" s="209" t="s">
        <v>23</v>
      </c>
      <c r="F201" s="210" t="s">
        <v>1100</v>
      </c>
      <c r="G201" s="208"/>
      <c r="H201" s="211">
        <v>116.16</v>
      </c>
      <c r="I201" s="212"/>
      <c r="J201" s="208"/>
      <c r="K201" s="208"/>
      <c r="L201" s="213"/>
      <c r="M201" s="214"/>
      <c r="N201" s="215"/>
      <c r="O201" s="215"/>
      <c r="P201" s="215"/>
      <c r="Q201" s="215"/>
      <c r="R201" s="215"/>
      <c r="S201" s="215"/>
      <c r="T201" s="216"/>
      <c r="AT201" s="217" t="s">
        <v>159</v>
      </c>
      <c r="AU201" s="217" t="s">
        <v>83</v>
      </c>
      <c r="AV201" s="11" t="s">
        <v>83</v>
      </c>
      <c r="AW201" s="11" t="s">
        <v>36</v>
      </c>
      <c r="AX201" s="11" t="s">
        <v>81</v>
      </c>
      <c r="AY201" s="217" t="s">
        <v>148</v>
      </c>
    </row>
    <row r="202" spans="2:65" s="1" customFormat="1" ht="16.5" customHeight="1">
      <c r="B202" s="41"/>
      <c r="C202" s="229" t="s">
        <v>394</v>
      </c>
      <c r="D202" s="229" t="s">
        <v>199</v>
      </c>
      <c r="E202" s="230" t="s">
        <v>264</v>
      </c>
      <c r="F202" s="231" t="s">
        <v>265</v>
      </c>
      <c r="G202" s="232" t="s">
        <v>153</v>
      </c>
      <c r="H202" s="233">
        <v>121.968</v>
      </c>
      <c r="I202" s="234"/>
      <c r="J202" s="235">
        <f>ROUND(I202*H202,2)</f>
        <v>0</v>
      </c>
      <c r="K202" s="231" t="s">
        <v>23</v>
      </c>
      <c r="L202" s="236"/>
      <c r="M202" s="237" t="s">
        <v>23</v>
      </c>
      <c r="N202" s="238" t="s">
        <v>44</v>
      </c>
      <c r="O202" s="42"/>
      <c r="P202" s="201">
        <f>O202*H202</f>
        <v>0</v>
      </c>
      <c r="Q202" s="201">
        <v>2.0000000000000001E-4</v>
      </c>
      <c r="R202" s="201">
        <f>Q202*H202</f>
        <v>2.4393600000000001E-2</v>
      </c>
      <c r="S202" s="201">
        <v>0</v>
      </c>
      <c r="T202" s="202">
        <f>S202*H202</f>
        <v>0</v>
      </c>
      <c r="AR202" s="24" t="s">
        <v>198</v>
      </c>
      <c r="AT202" s="24" t="s">
        <v>199</v>
      </c>
      <c r="AU202" s="24" t="s">
        <v>83</v>
      </c>
      <c r="AY202" s="24" t="s">
        <v>148</v>
      </c>
      <c r="BE202" s="203">
        <f>IF(N202="základní",J202,0)</f>
        <v>0</v>
      </c>
      <c r="BF202" s="203">
        <f>IF(N202="snížená",J202,0)</f>
        <v>0</v>
      </c>
      <c r="BG202" s="203">
        <f>IF(N202="zákl. přenesená",J202,0)</f>
        <v>0</v>
      </c>
      <c r="BH202" s="203">
        <f>IF(N202="sníž. přenesená",J202,0)</f>
        <v>0</v>
      </c>
      <c r="BI202" s="203">
        <f>IF(N202="nulová",J202,0)</f>
        <v>0</v>
      </c>
      <c r="BJ202" s="24" t="s">
        <v>81</v>
      </c>
      <c r="BK202" s="203">
        <f>ROUND(I202*H202,2)</f>
        <v>0</v>
      </c>
      <c r="BL202" s="24" t="s">
        <v>155</v>
      </c>
      <c r="BM202" s="24" t="s">
        <v>1101</v>
      </c>
    </row>
    <row r="203" spans="2:65" s="11" customFormat="1" ht="13.5">
      <c r="B203" s="207"/>
      <c r="C203" s="208"/>
      <c r="D203" s="204" t="s">
        <v>159</v>
      </c>
      <c r="E203" s="208"/>
      <c r="F203" s="210" t="s">
        <v>1102</v>
      </c>
      <c r="G203" s="208"/>
      <c r="H203" s="211">
        <v>121.968</v>
      </c>
      <c r="I203" s="212"/>
      <c r="J203" s="208"/>
      <c r="K203" s="208"/>
      <c r="L203" s="213"/>
      <c r="M203" s="214"/>
      <c r="N203" s="215"/>
      <c r="O203" s="215"/>
      <c r="P203" s="215"/>
      <c r="Q203" s="215"/>
      <c r="R203" s="215"/>
      <c r="S203" s="215"/>
      <c r="T203" s="216"/>
      <c r="AT203" s="217" t="s">
        <v>159</v>
      </c>
      <c r="AU203" s="217" t="s">
        <v>83</v>
      </c>
      <c r="AV203" s="11" t="s">
        <v>83</v>
      </c>
      <c r="AW203" s="11" t="s">
        <v>6</v>
      </c>
      <c r="AX203" s="11" t="s">
        <v>81</v>
      </c>
      <c r="AY203" s="217" t="s">
        <v>148</v>
      </c>
    </row>
    <row r="204" spans="2:65" s="1" customFormat="1" ht="16.5" customHeight="1">
      <c r="B204" s="41"/>
      <c r="C204" s="192" t="s">
        <v>401</v>
      </c>
      <c r="D204" s="192" t="s">
        <v>150</v>
      </c>
      <c r="E204" s="193" t="s">
        <v>831</v>
      </c>
      <c r="F204" s="194" t="s">
        <v>832</v>
      </c>
      <c r="G204" s="195" t="s">
        <v>176</v>
      </c>
      <c r="H204" s="196">
        <v>2.64</v>
      </c>
      <c r="I204" s="197"/>
      <c r="J204" s="198">
        <f>ROUND(I204*H204,2)</f>
        <v>0</v>
      </c>
      <c r="K204" s="194" t="s">
        <v>23</v>
      </c>
      <c r="L204" s="61"/>
      <c r="M204" s="199" t="s">
        <v>23</v>
      </c>
      <c r="N204" s="200" t="s">
        <v>44</v>
      </c>
      <c r="O204" s="42"/>
      <c r="P204" s="201">
        <f>O204*H204</f>
        <v>0</v>
      </c>
      <c r="Q204" s="201">
        <v>0</v>
      </c>
      <c r="R204" s="201">
        <f>Q204*H204</f>
        <v>0</v>
      </c>
      <c r="S204" s="201">
        <v>0</v>
      </c>
      <c r="T204" s="202">
        <f>S204*H204</f>
        <v>0</v>
      </c>
      <c r="AR204" s="24" t="s">
        <v>155</v>
      </c>
      <c r="AT204" s="24" t="s">
        <v>150</v>
      </c>
      <c r="AU204" s="24" t="s">
        <v>83</v>
      </c>
      <c r="AY204" s="24" t="s">
        <v>148</v>
      </c>
      <c r="BE204" s="203">
        <f>IF(N204="základní",J204,0)</f>
        <v>0</v>
      </c>
      <c r="BF204" s="203">
        <f>IF(N204="snížená",J204,0)</f>
        <v>0</v>
      </c>
      <c r="BG204" s="203">
        <f>IF(N204="zákl. přenesená",J204,0)</f>
        <v>0</v>
      </c>
      <c r="BH204" s="203">
        <f>IF(N204="sníž. přenesená",J204,0)</f>
        <v>0</v>
      </c>
      <c r="BI204" s="203">
        <f>IF(N204="nulová",J204,0)</f>
        <v>0</v>
      </c>
      <c r="BJ204" s="24" t="s">
        <v>81</v>
      </c>
      <c r="BK204" s="203">
        <f>ROUND(I204*H204,2)</f>
        <v>0</v>
      </c>
      <c r="BL204" s="24" t="s">
        <v>155</v>
      </c>
      <c r="BM204" s="24" t="s">
        <v>1103</v>
      </c>
    </row>
    <row r="205" spans="2:65" s="1" customFormat="1" ht="40.5">
      <c r="B205" s="41"/>
      <c r="C205" s="63"/>
      <c r="D205" s="204" t="s">
        <v>157</v>
      </c>
      <c r="E205" s="63"/>
      <c r="F205" s="205" t="s">
        <v>834</v>
      </c>
      <c r="G205" s="63"/>
      <c r="H205" s="63"/>
      <c r="I205" s="163"/>
      <c r="J205" s="63"/>
      <c r="K205" s="63"/>
      <c r="L205" s="61"/>
      <c r="M205" s="206"/>
      <c r="N205" s="42"/>
      <c r="O205" s="42"/>
      <c r="P205" s="42"/>
      <c r="Q205" s="42"/>
      <c r="R205" s="42"/>
      <c r="S205" s="42"/>
      <c r="T205" s="78"/>
      <c r="AT205" s="24" t="s">
        <v>157</v>
      </c>
      <c r="AU205" s="24" t="s">
        <v>83</v>
      </c>
    </row>
    <row r="206" spans="2:65" s="11" customFormat="1" ht="13.5">
      <c r="B206" s="207"/>
      <c r="C206" s="208"/>
      <c r="D206" s="204" t="s">
        <v>159</v>
      </c>
      <c r="E206" s="209" t="s">
        <v>23</v>
      </c>
      <c r="F206" s="210" t="s">
        <v>1104</v>
      </c>
      <c r="G206" s="208"/>
      <c r="H206" s="211">
        <v>2.64</v>
      </c>
      <c r="I206" s="212"/>
      <c r="J206" s="208"/>
      <c r="K206" s="208"/>
      <c r="L206" s="213"/>
      <c r="M206" s="214"/>
      <c r="N206" s="215"/>
      <c r="O206" s="215"/>
      <c r="P206" s="215"/>
      <c r="Q206" s="215"/>
      <c r="R206" s="215"/>
      <c r="S206" s="215"/>
      <c r="T206" s="216"/>
      <c r="AT206" s="217" t="s">
        <v>159</v>
      </c>
      <c r="AU206" s="217" t="s">
        <v>83</v>
      </c>
      <c r="AV206" s="11" t="s">
        <v>83</v>
      </c>
      <c r="AW206" s="11" t="s">
        <v>36</v>
      </c>
      <c r="AX206" s="11" t="s">
        <v>81</v>
      </c>
      <c r="AY206" s="217" t="s">
        <v>148</v>
      </c>
    </row>
    <row r="207" spans="2:65" s="1" customFormat="1" ht="16.5" customHeight="1">
      <c r="B207" s="41"/>
      <c r="C207" s="192" t="s">
        <v>406</v>
      </c>
      <c r="D207" s="192" t="s">
        <v>150</v>
      </c>
      <c r="E207" s="193" t="s">
        <v>1105</v>
      </c>
      <c r="F207" s="194" t="s">
        <v>1106</v>
      </c>
      <c r="G207" s="195" t="s">
        <v>194</v>
      </c>
      <c r="H207" s="196">
        <v>11</v>
      </c>
      <c r="I207" s="197"/>
      <c r="J207" s="198">
        <f>ROUND(I207*H207,2)</f>
        <v>0</v>
      </c>
      <c r="K207" s="194" t="s">
        <v>154</v>
      </c>
      <c r="L207" s="61"/>
      <c r="M207" s="199" t="s">
        <v>23</v>
      </c>
      <c r="N207" s="200" t="s">
        <v>44</v>
      </c>
      <c r="O207" s="42"/>
      <c r="P207" s="201">
        <f>O207*H207</f>
        <v>0</v>
      </c>
      <c r="Q207" s="201">
        <v>1.6000000000000001E-4</v>
      </c>
      <c r="R207" s="201">
        <f>Q207*H207</f>
        <v>1.7600000000000001E-3</v>
      </c>
      <c r="S207" s="201">
        <v>0</v>
      </c>
      <c r="T207" s="202">
        <f>S207*H207</f>
        <v>0</v>
      </c>
      <c r="AR207" s="24" t="s">
        <v>155</v>
      </c>
      <c r="AT207" s="24" t="s">
        <v>150</v>
      </c>
      <c r="AU207" s="24" t="s">
        <v>83</v>
      </c>
      <c r="AY207" s="24" t="s">
        <v>148</v>
      </c>
      <c r="BE207" s="203">
        <f>IF(N207="základní",J207,0)</f>
        <v>0</v>
      </c>
      <c r="BF207" s="203">
        <f>IF(N207="snížená",J207,0)</f>
        <v>0</v>
      </c>
      <c r="BG207" s="203">
        <f>IF(N207="zákl. přenesená",J207,0)</f>
        <v>0</v>
      </c>
      <c r="BH207" s="203">
        <f>IF(N207="sníž. přenesená",J207,0)</f>
        <v>0</v>
      </c>
      <c r="BI207" s="203">
        <f>IF(N207="nulová",J207,0)</f>
        <v>0</v>
      </c>
      <c r="BJ207" s="24" t="s">
        <v>81</v>
      </c>
      <c r="BK207" s="203">
        <f>ROUND(I207*H207,2)</f>
        <v>0</v>
      </c>
      <c r="BL207" s="24" t="s">
        <v>155</v>
      </c>
      <c r="BM207" s="24" t="s">
        <v>1107</v>
      </c>
    </row>
    <row r="208" spans="2:65" s="1" customFormat="1" ht="54">
      <c r="B208" s="41"/>
      <c r="C208" s="63"/>
      <c r="D208" s="204" t="s">
        <v>157</v>
      </c>
      <c r="E208" s="63"/>
      <c r="F208" s="205" t="s">
        <v>273</v>
      </c>
      <c r="G208" s="63"/>
      <c r="H208" s="63"/>
      <c r="I208" s="163"/>
      <c r="J208" s="63"/>
      <c r="K208" s="63"/>
      <c r="L208" s="61"/>
      <c r="M208" s="206"/>
      <c r="N208" s="42"/>
      <c r="O208" s="42"/>
      <c r="P208" s="42"/>
      <c r="Q208" s="42"/>
      <c r="R208" s="42"/>
      <c r="S208" s="42"/>
      <c r="T208" s="78"/>
      <c r="AT208" s="24" t="s">
        <v>157</v>
      </c>
      <c r="AU208" s="24" t="s">
        <v>83</v>
      </c>
    </row>
    <row r="209" spans="2:65" s="11" customFormat="1" ht="13.5">
      <c r="B209" s="207"/>
      <c r="C209" s="208"/>
      <c r="D209" s="204" t="s">
        <v>159</v>
      </c>
      <c r="E209" s="209" t="s">
        <v>23</v>
      </c>
      <c r="F209" s="210" t="s">
        <v>1108</v>
      </c>
      <c r="G209" s="208"/>
      <c r="H209" s="211">
        <v>11</v>
      </c>
      <c r="I209" s="212"/>
      <c r="J209" s="208"/>
      <c r="K209" s="208"/>
      <c r="L209" s="213"/>
      <c r="M209" s="214"/>
      <c r="N209" s="215"/>
      <c r="O209" s="215"/>
      <c r="P209" s="215"/>
      <c r="Q209" s="215"/>
      <c r="R209" s="215"/>
      <c r="S209" s="215"/>
      <c r="T209" s="216"/>
      <c r="AT209" s="217" t="s">
        <v>159</v>
      </c>
      <c r="AU209" s="217" t="s">
        <v>83</v>
      </c>
      <c r="AV209" s="11" t="s">
        <v>83</v>
      </c>
      <c r="AW209" s="11" t="s">
        <v>36</v>
      </c>
      <c r="AX209" s="11" t="s">
        <v>81</v>
      </c>
      <c r="AY209" s="217" t="s">
        <v>148</v>
      </c>
    </row>
    <row r="210" spans="2:65" s="1" customFormat="1" ht="16.5" customHeight="1">
      <c r="B210" s="41"/>
      <c r="C210" s="192" t="s">
        <v>411</v>
      </c>
      <c r="D210" s="192" t="s">
        <v>150</v>
      </c>
      <c r="E210" s="193" t="s">
        <v>270</v>
      </c>
      <c r="F210" s="194" t="s">
        <v>271</v>
      </c>
      <c r="G210" s="195" t="s">
        <v>194</v>
      </c>
      <c r="H210" s="196">
        <v>27</v>
      </c>
      <c r="I210" s="197"/>
      <c r="J210" s="198">
        <f>ROUND(I210*H210,2)</f>
        <v>0</v>
      </c>
      <c r="K210" s="194" t="s">
        <v>154</v>
      </c>
      <c r="L210" s="61"/>
      <c r="M210" s="199" t="s">
        <v>23</v>
      </c>
      <c r="N210" s="200" t="s">
        <v>44</v>
      </c>
      <c r="O210" s="42"/>
      <c r="P210" s="201">
        <f>O210*H210</f>
        <v>0</v>
      </c>
      <c r="Q210" s="201">
        <v>4.8999999999999998E-4</v>
      </c>
      <c r="R210" s="201">
        <f>Q210*H210</f>
        <v>1.3229999999999999E-2</v>
      </c>
      <c r="S210" s="201">
        <v>0</v>
      </c>
      <c r="T210" s="202">
        <f>S210*H210</f>
        <v>0</v>
      </c>
      <c r="AR210" s="24" t="s">
        <v>155</v>
      </c>
      <c r="AT210" s="24" t="s">
        <v>150</v>
      </c>
      <c r="AU210" s="24" t="s">
        <v>83</v>
      </c>
      <c r="AY210" s="24" t="s">
        <v>148</v>
      </c>
      <c r="BE210" s="203">
        <f>IF(N210="základní",J210,0)</f>
        <v>0</v>
      </c>
      <c r="BF210" s="203">
        <f>IF(N210="snížená",J210,0)</f>
        <v>0</v>
      </c>
      <c r="BG210" s="203">
        <f>IF(N210="zákl. přenesená",J210,0)</f>
        <v>0</v>
      </c>
      <c r="BH210" s="203">
        <f>IF(N210="sníž. přenesená",J210,0)</f>
        <v>0</v>
      </c>
      <c r="BI210" s="203">
        <f>IF(N210="nulová",J210,0)</f>
        <v>0</v>
      </c>
      <c r="BJ210" s="24" t="s">
        <v>81</v>
      </c>
      <c r="BK210" s="203">
        <f>ROUND(I210*H210,2)</f>
        <v>0</v>
      </c>
      <c r="BL210" s="24" t="s">
        <v>155</v>
      </c>
      <c r="BM210" s="24" t="s">
        <v>1109</v>
      </c>
    </row>
    <row r="211" spans="2:65" s="1" customFormat="1" ht="54">
      <c r="B211" s="41"/>
      <c r="C211" s="63"/>
      <c r="D211" s="204" t="s">
        <v>157</v>
      </c>
      <c r="E211" s="63"/>
      <c r="F211" s="205" t="s">
        <v>273</v>
      </c>
      <c r="G211" s="63"/>
      <c r="H211" s="63"/>
      <c r="I211" s="163"/>
      <c r="J211" s="63"/>
      <c r="K211" s="63"/>
      <c r="L211" s="61"/>
      <c r="M211" s="206"/>
      <c r="N211" s="42"/>
      <c r="O211" s="42"/>
      <c r="P211" s="42"/>
      <c r="Q211" s="42"/>
      <c r="R211" s="42"/>
      <c r="S211" s="42"/>
      <c r="T211" s="78"/>
      <c r="AT211" s="24" t="s">
        <v>157</v>
      </c>
      <c r="AU211" s="24" t="s">
        <v>83</v>
      </c>
    </row>
    <row r="212" spans="2:65" s="11" customFormat="1" ht="13.5">
      <c r="B212" s="207"/>
      <c r="C212" s="208"/>
      <c r="D212" s="204" t="s">
        <v>159</v>
      </c>
      <c r="E212" s="209" t="s">
        <v>23</v>
      </c>
      <c r="F212" s="210" t="s">
        <v>1110</v>
      </c>
      <c r="G212" s="208"/>
      <c r="H212" s="211">
        <v>27</v>
      </c>
      <c r="I212" s="212"/>
      <c r="J212" s="208"/>
      <c r="K212" s="208"/>
      <c r="L212" s="213"/>
      <c r="M212" s="214"/>
      <c r="N212" s="215"/>
      <c r="O212" s="215"/>
      <c r="P212" s="215"/>
      <c r="Q212" s="215"/>
      <c r="R212" s="215"/>
      <c r="S212" s="215"/>
      <c r="T212" s="216"/>
      <c r="AT212" s="217" t="s">
        <v>159</v>
      </c>
      <c r="AU212" s="217" t="s">
        <v>83</v>
      </c>
      <c r="AV212" s="11" t="s">
        <v>83</v>
      </c>
      <c r="AW212" s="11" t="s">
        <v>36</v>
      </c>
      <c r="AX212" s="11" t="s">
        <v>81</v>
      </c>
      <c r="AY212" s="217" t="s">
        <v>148</v>
      </c>
    </row>
    <row r="213" spans="2:65" s="1" customFormat="1" ht="16.5" customHeight="1">
      <c r="B213" s="41"/>
      <c r="C213" s="192" t="s">
        <v>417</v>
      </c>
      <c r="D213" s="192" t="s">
        <v>150</v>
      </c>
      <c r="E213" s="193" t="s">
        <v>1111</v>
      </c>
      <c r="F213" s="194" t="s">
        <v>1112</v>
      </c>
      <c r="G213" s="195" t="s">
        <v>194</v>
      </c>
      <c r="H213" s="196">
        <v>5</v>
      </c>
      <c r="I213" s="197"/>
      <c r="J213" s="198">
        <f>ROUND(I213*H213,2)</f>
        <v>0</v>
      </c>
      <c r="K213" s="194" t="s">
        <v>23</v>
      </c>
      <c r="L213" s="61"/>
      <c r="M213" s="199" t="s">
        <v>23</v>
      </c>
      <c r="N213" s="200" t="s">
        <v>44</v>
      </c>
      <c r="O213" s="42"/>
      <c r="P213" s="201">
        <f>O213*H213</f>
        <v>0</v>
      </c>
      <c r="Q213" s="201">
        <v>1.5499999999999999E-3</v>
      </c>
      <c r="R213" s="201">
        <f>Q213*H213</f>
        <v>7.7499999999999999E-3</v>
      </c>
      <c r="S213" s="201">
        <v>0</v>
      </c>
      <c r="T213" s="202">
        <f>S213*H213</f>
        <v>0</v>
      </c>
      <c r="AR213" s="24" t="s">
        <v>155</v>
      </c>
      <c r="AT213" s="24" t="s">
        <v>150</v>
      </c>
      <c r="AU213" s="24" t="s">
        <v>83</v>
      </c>
      <c r="AY213" s="24" t="s">
        <v>148</v>
      </c>
      <c r="BE213" s="203">
        <f>IF(N213="základní",J213,0)</f>
        <v>0</v>
      </c>
      <c r="BF213" s="203">
        <f>IF(N213="snížená",J213,0)</f>
        <v>0</v>
      </c>
      <c r="BG213" s="203">
        <f>IF(N213="zákl. přenesená",J213,0)</f>
        <v>0</v>
      </c>
      <c r="BH213" s="203">
        <f>IF(N213="sníž. přenesená",J213,0)</f>
        <v>0</v>
      </c>
      <c r="BI213" s="203">
        <f>IF(N213="nulová",J213,0)</f>
        <v>0</v>
      </c>
      <c r="BJ213" s="24" t="s">
        <v>81</v>
      </c>
      <c r="BK213" s="203">
        <f>ROUND(I213*H213,2)</f>
        <v>0</v>
      </c>
      <c r="BL213" s="24" t="s">
        <v>155</v>
      </c>
      <c r="BM213" s="24" t="s">
        <v>1113</v>
      </c>
    </row>
    <row r="214" spans="2:65" s="11" customFormat="1" ht="13.5">
      <c r="B214" s="207"/>
      <c r="C214" s="208"/>
      <c r="D214" s="204" t="s">
        <v>159</v>
      </c>
      <c r="E214" s="209" t="s">
        <v>23</v>
      </c>
      <c r="F214" s="210" t="s">
        <v>1114</v>
      </c>
      <c r="G214" s="208"/>
      <c r="H214" s="211">
        <v>5</v>
      </c>
      <c r="I214" s="212"/>
      <c r="J214" s="208"/>
      <c r="K214" s="208"/>
      <c r="L214" s="213"/>
      <c r="M214" s="214"/>
      <c r="N214" s="215"/>
      <c r="O214" s="215"/>
      <c r="P214" s="215"/>
      <c r="Q214" s="215"/>
      <c r="R214" s="215"/>
      <c r="S214" s="215"/>
      <c r="T214" s="216"/>
      <c r="AT214" s="217" t="s">
        <v>159</v>
      </c>
      <c r="AU214" s="217" t="s">
        <v>83</v>
      </c>
      <c r="AV214" s="11" t="s">
        <v>83</v>
      </c>
      <c r="AW214" s="11" t="s">
        <v>36</v>
      </c>
      <c r="AX214" s="11" t="s">
        <v>81</v>
      </c>
      <c r="AY214" s="217" t="s">
        <v>148</v>
      </c>
    </row>
    <row r="215" spans="2:65" s="1" customFormat="1" ht="16.5" customHeight="1">
      <c r="B215" s="41"/>
      <c r="C215" s="192" t="s">
        <v>423</v>
      </c>
      <c r="D215" s="192" t="s">
        <v>150</v>
      </c>
      <c r="E215" s="193" t="s">
        <v>276</v>
      </c>
      <c r="F215" s="194" t="s">
        <v>277</v>
      </c>
      <c r="G215" s="195" t="s">
        <v>194</v>
      </c>
      <c r="H215" s="196">
        <v>8.8000000000000007</v>
      </c>
      <c r="I215" s="197"/>
      <c r="J215" s="198">
        <f>ROUND(I215*H215,2)</f>
        <v>0</v>
      </c>
      <c r="K215" s="194" t="s">
        <v>23</v>
      </c>
      <c r="L215" s="61"/>
      <c r="M215" s="199" t="s">
        <v>23</v>
      </c>
      <c r="N215" s="200" t="s">
        <v>44</v>
      </c>
      <c r="O215" s="42"/>
      <c r="P215" s="201">
        <f>O215*H215</f>
        <v>0</v>
      </c>
      <c r="Q215" s="201">
        <v>2.6900000000000001E-3</v>
      </c>
      <c r="R215" s="201">
        <f>Q215*H215</f>
        <v>2.3672000000000002E-2</v>
      </c>
      <c r="S215" s="201">
        <v>0</v>
      </c>
      <c r="T215" s="202">
        <f>S215*H215</f>
        <v>0</v>
      </c>
      <c r="AR215" s="24" t="s">
        <v>155</v>
      </c>
      <c r="AT215" s="24" t="s">
        <v>150</v>
      </c>
      <c r="AU215" s="24" t="s">
        <v>83</v>
      </c>
      <c r="AY215" s="24" t="s">
        <v>148</v>
      </c>
      <c r="BE215" s="203">
        <f>IF(N215="základní",J215,0)</f>
        <v>0</v>
      </c>
      <c r="BF215" s="203">
        <f>IF(N215="snížená",J215,0)</f>
        <v>0</v>
      </c>
      <c r="BG215" s="203">
        <f>IF(N215="zákl. přenesená",J215,0)</f>
        <v>0</v>
      </c>
      <c r="BH215" s="203">
        <f>IF(N215="sníž. přenesená",J215,0)</f>
        <v>0</v>
      </c>
      <c r="BI215" s="203">
        <f>IF(N215="nulová",J215,0)</f>
        <v>0</v>
      </c>
      <c r="BJ215" s="24" t="s">
        <v>81</v>
      </c>
      <c r="BK215" s="203">
        <f>ROUND(I215*H215,2)</f>
        <v>0</v>
      </c>
      <c r="BL215" s="24" t="s">
        <v>155</v>
      </c>
      <c r="BM215" s="24" t="s">
        <v>1115</v>
      </c>
    </row>
    <row r="216" spans="2:65" s="11" customFormat="1" ht="13.5">
      <c r="B216" s="207"/>
      <c r="C216" s="208"/>
      <c r="D216" s="204" t="s">
        <v>159</v>
      </c>
      <c r="E216" s="209" t="s">
        <v>23</v>
      </c>
      <c r="F216" s="210" t="s">
        <v>1116</v>
      </c>
      <c r="G216" s="208"/>
      <c r="H216" s="211">
        <v>8.8000000000000007</v>
      </c>
      <c r="I216" s="212"/>
      <c r="J216" s="208"/>
      <c r="K216" s="208"/>
      <c r="L216" s="213"/>
      <c r="M216" s="214"/>
      <c r="N216" s="215"/>
      <c r="O216" s="215"/>
      <c r="P216" s="215"/>
      <c r="Q216" s="215"/>
      <c r="R216" s="215"/>
      <c r="S216" s="215"/>
      <c r="T216" s="216"/>
      <c r="AT216" s="217" t="s">
        <v>159</v>
      </c>
      <c r="AU216" s="217" t="s">
        <v>83</v>
      </c>
      <c r="AV216" s="11" t="s">
        <v>83</v>
      </c>
      <c r="AW216" s="11" t="s">
        <v>36</v>
      </c>
      <c r="AX216" s="11" t="s">
        <v>81</v>
      </c>
      <c r="AY216" s="217" t="s">
        <v>148</v>
      </c>
    </row>
    <row r="217" spans="2:65" s="1" customFormat="1" ht="16.5" customHeight="1">
      <c r="B217" s="41"/>
      <c r="C217" s="192" t="s">
        <v>429</v>
      </c>
      <c r="D217" s="192" t="s">
        <v>150</v>
      </c>
      <c r="E217" s="193" t="s">
        <v>1117</v>
      </c>
      <c r="F217" s="194" t="s">
        <v>1118</v>
      </c>
      <c r="G217" s="195" t="s">
        <v>194</v>
      </c>
      <c r="H217" s="196">
        <v>11</v>
      </c>
      <c r="I217" s="197"/>
      <c r="J217" s="198">
        <f>ROUND(I217*H217,2)</f>
        <v>0</v>
      </c>
      <c r="K217" s="194" t="s">
        <v>154</v>
      </c>
      <c r="L217" s="61"/>
      <c r="M217" s="199" t="s">
        <v>23</v>
      </c>
      <c r="N217" s="200" t="s">
        <v>44</v>
      </c>
      <c r="O217" s="42"/>
      <c r="P217" s="201">
        <f>O217*H217</f>
        <v>0</v>
      </c>
      <c r="Q217" s="201">
        <v>6.0000000000000002E-5</v>
      </c>
      <c r="R217" s="201">
        <f>Q217*H217</f>
        <v>6.6E-4</v>
      </c>
      <c r="S217" s="201">
        <v>0</v>
      </c>
      <c r="T217" s="202">
        <f>S217*H217</f>
        <v>0</v>
      </c>
      <c r="AR217" s="24" t="s">
        <v>155</v>
      </c>
      <c r="AT217" s="24" t="s">
        <v>150</v>
      </c>
      <c r="AU217" s="24" t="s">
        <v>83</v>
      </c>
      <c r="AY217" s="24" t="s">
        <v>148</v>
      </c>
      <c r="BE217" s="203">
        <f>IF(N217="základní",J217,0)</f>
        <v>0</v>
      </c>
      <c r="BF217" s="203">
        <f>IF(N217="snížená",J217,0)</f>
        <v>0</v>
      </c>
      <c r="BG217" s="203">
        <f>IF(N217="zákl. přenesená",J217,0)</f>
        <v>0</v>
      </c>
      <c r="BH217" s="203">
        <f>IF(N217="sníž. přenesená",J217,0)</f>
        <v>0</v>
      </c>
      <c r="BI217" s="203">
        <f>IF(N217="nulová",J217,0)</f>
        <v>0</v>
      </c>
      <c r="BJ217" s="24" t="s">
        <v>81</v>
      </c>
      <c r="BK217" s="203">
        <f>ROUND(I217*H217,2)</f>
        <v>0</v>
      </c>
      <c r="BL217" s="24" t="s">
        <v>155</v>
      </c>
      <c r="BM217" s="24" t="s">
        <v>1119</v>
      </c>
    </row>
    <row r="218" spans="2:65" s="1" customFormat="1" ht="54">
      <c r="B218" s="41"/>
      <c r="C218" s="63"/>
      <c r="D218" s="204" t="s">
        <v>157</v>
      </c>
      <c r="E218" s="63"/>
      <c r="F218" s="205" t="s">
        <v>283</v>
      </c>
      <c r="G218" s="63"/>
      <c r="H218" s="63"/>
      <c r="I218" s="163"/>
      <c r="J218" s="63"/>
      <c r="K218" s="63"/>
      <c r="L218" s="61"/>
      <c r="M218" s="206"/>
      <c r="N218" s="42"/>
      <c r="O218" s="42"/>
      <c r="P218" s="42"/>
      <c r="Q218" s="42"/>
      <c r="R218" s="42"/>
      <c r="S218" s="42"/>
      <c r="T218" s="78"/>
      <c r="AT218" s="24" t="s">
        <v>157</v>
      </c>
      <c r="AU218" s="24" t="s">
        <v>83</v>
      </c>
    </row>
    <row r="219" spans="2:65" s="1" customFormat="1" ht="16.5" customHeight="1">
      <c r="B219" s="41"/>
      <c r="C219" s="192" t="s">
        <v>435</v>
      </c>
      <c r="D219" s="192" t="s">
        <v>150</v>
      </c>
      <c r="E219" s="193" t="s">
        <v>280</v>
      </c>
      <c r="F219" s="194" t="s">
        <v>281</v>
      </c>
      <c r="G219" s="195" t="s">
        <v>194</v>
      </c>
      <c r="H219" s="196">
        <v>27</v>
      </c>
      <c r="I219" s="197"/>
      <c r="J219" s="198">
        <f>ROUND(I219*H219,2)</f>
        <v>0</v>
      </c>
      <c r="K219" s="194" t="s">
        <v>154</v>
      </c>
      <c r="L219" s="61"/>
      <c r="M219" s="199" t="s">
        <v>23</v>
      </c>
      <c r="N219" s="200" t="s">
        <v>44</v>
      </c>
      <c r="O219" s="42"/>
      <c r="P219" s="201">
        <f>O219*H219</f>
        <v>0</v>
      </c>
      <c r="Q219" s="201">
        <v>1E-4</v>
      </c>
      <c r="R219" s="201">
        <f>Q219*H219</f>
        <v>2.7000000000000001E-3</v>
      </c>
      <c r="S219" s="201">
        <v>0</v>
      </c>
      <c r="T219" s="202">
        <f>S219*H219</f>
        <v>0</v>
      </c>
      <c r="AR219" s="24" t="s">
        <v>155</v>
      </c>
      <c r="AT219" s="24" t="s">
        <v>150</v>
      </c>
      <c r="AU219" s="24" t="s">
        <v>83</v>
      </c>
      <c r="AY219" s="24" t="s">
        <v>148</v>
      </c>
      <c r="BE219" s="203">
        <f>IF(N219="základní",J219,0)</f>
        <v>0</v>
      </c>
      <c r="BF219" s="203">
        <f>IF(N219="snížená",J219,0)</f>
        <v>0</v>
      </c>
      <c r="BG219" s="203">
        <f>IF(N219="zákl. přenesená",J219,0)</f>
        <v>0</v>
      </c>
      <c r="BH219" s="203">
        <f>IF(N219="sníž. přenesená",J219,0)</f>
        <v>0</v>
      </c>
      <c r="BI219" s="203">
        <f>IF(N219="nulová",J219,0)</f>
        <v>0</v>
      </c>
      <c r="BJ219" s="24" t="s">
        <v>81</v>
      </c>
      <c r="BK219" s="203">
        <f>ROUND(I219*H219,2)</f>
        <v>0</v>
      </c>
      <c r="BL219" s="24" t="s">
        <v>155</v>
      </c>
      <c r="BM219" s="24" t="s">
        <v>1120</v>
      </c>
    </row>
    <row r="220" spans="2:65" s="1" customFormat="1" ht="54">
      <c r="B220" s="41"/>
      <c r="C220" s="63"/>
      <c r="D220" s="204" t="s">
        <v>157</v>
      </c>
      <c r="E220" s="63"/>
      <c r="F220" s="205" t="s">
        <v>283</v>
      </c>
      <c r="G220" s="63"/>
      <c r="H220" s="63"/>
      <c r="I220" s="163"/>
      <c r="J220" s="63"/>
      <c r="K220" s="63"/>
      <c r="L220" s="61"/>
      <c r="M220" s="206"/>
      <c r="N220" s="42"/>
      <c r="O220" s="42"/>
      <c r="P220" s="42"/>
      <c r="Q220" s="42"/>
      <c r="R220" s="42"/>
      <c r="S220" s="42"/>
      <c r="T220" s="78"/>
      <c r="AT220" s="24" t="s">
        <v>157</v>
      </c>
      <c r="AU220" s="24" t="s">
        <v>83</v>
      </c>
    </row>
    <row r="221" spans="2:65" s="11" customFormat="1" ht="13.5">
      <c r="B221" s="207"/>
      <c r="C221" s="208"/>
      <c r="D221" s="204" t="s">
        <v>159</v>
      </c>
      <c r="E221" s="209" t="s">
        <v>23</v>
      </c>
      <c r="F221" s="210" t="s">
        <v>315</v>
      </c>
      <c r="G221" s="208"/>
      <c r="H221" s="211">
        <v>27</v>
      </c>
      <c r="I221" s="212"/>
      <c r="J221" s="208"/>
      <c r="K221" s="208"/>
      <c r="L221" s="213"/>
      <c r="M221" s="214"/>
      <c r="N221" s="215"/>
      <c r="O221" s="215"/>
      <c r="P221" s="215"/>
      <c r="Q221" s="215"/>
      <c r="R221" s="215"/>
      <c r="S221" s="215"/>
      <c r="T221" s="216"/>
      <c r="AT221" s="217" t="s">
        <v>159</v>
      </c>
      <c r="AU221" s="217" t="s">
        <v>83</v>
      </c>
      <c r="AV221" s="11" t="s">
        <v>83</v>
      </c>
      <c r="AW221" s="11" t="s">
        <v>36</v>
      </c>
      <c r="AX221" s="11" t="s">
        <v>81</v>
      </c>
      <c r="AY221" s="217" t="s">
        <v>148</v>
      </c>
    </row>
    <row r="222" spans="2:65" s="1" customFormat="1" ht="25.5" customHeight="1">
      <c r="B222" s="41"/>
      <c r="C222" s="192" t="s">
        <v>440</v>
      </c>
      <c r="D222" s="192" t="s">
        <v>150</v>
      </c>
      <c r="E222" s="193" t="s">
        <v>285</v>
      </c>
      <c r="F222" s="194" t="s">
        <v>286</v>
      </c>
      <c r="G222" s="195" t="s">
        <v>194</v>
      </c>
      <c r="H222" s="196">
        <v>54</v>
      </c>
      <c r="I222" s="197"/>
      <c r="J222" s="198">
        <f>ROUND(I222*H222,2)</f>
        <v>0</v>
      </c>
      <c r="K222" s="194" t="s">
        <v>154</v>
      </c>
      <c r="L222" s="61"/>
      <c r="M222" s="199" t="s">
        <v>23</v>
      </c>
      <c r="N222" s="200" t="s">
        <v>44</v>
      </c>
      <c r="O222" s="42"/>
      <c r="P222" s="201">
        <f>O222*H222</f>
        <v>0</v>
      </c>
      <c r="Q222" s="201">
        <v>5.8E-4</v>
      </c>
      <c r="R222" s="201">
        <f>Q222*H222</f>
        <v>3.1320000000000001E-2</v>
      </c>
      <c r="S222" s="201">
        <v>0</v>
      </c>
      <c r="T222" s="202">
        <f>S222*H222</f>
        <v>0</v>
      </c>
      <c r="AR222" s="24" t="s">
        <v>155</v>
      </c>
      <c r="AT222" s="24" t="s">
        <v>150</v>
      </c>
      <c r="AU222" s="24" t="s">
        <v>83</v>
      </c>
      <c r="AY222" s="24" t="s">
        <v>148</v>
      </c>
      <c r="BE222" s="203">
        <f>IF(N222="základní",J222,0)</f>
        <v>0</v>
      </c>
      <c r="BF222" s="203">
        <f>IF(N222="snížená",J222,0)</f>
        <v>0</v>
      </c>
      <c r="BG222" s="203">
        <f>IF(N222="zákl. přenesená",J222,0)</f>
        <v>0</v>
      </c>
      <c r="BH222" s="203">
        <f>IF(N222="sníž. přenesená",J222,0)</f>
        <v>0</v>
      </c>
      <c r="BI222" s="203">
        <f>IF(N222="nulová",J222,0)</f>
        <v>0</v>
      </c>
      <c r="BJ222" s="24" t="s">
        <v>81</v>
      </c>
      <c r="BK222" s="203">
        <f>ROUND(I222*H222,2)</f>
        <v>0</v>
      </c>
      <c r="BL222" s="24" t="s">
        <v>155</v>
      </c>
      <c r="BM222" s="24" t="s">
        <v>1121</v>
      </c>
    </row>
    <row r="223" spans="2:65" s="13" customFormat="1" ht="13.5">
      <c r="B223" s="239"/>
      <c r="C223" s="240"/>
      <c r="D223" s="204" t="s">
        <v>159</v>
      </c>
      <c r="E223" s="241" t="s">
        <v>23</v>
      </c>
      <c r="F223" s="242" t="s">
        <v>288</v>
      </c>
      <c r="G223" s="240"/>
      <c r="H223" s="241" t="s">
        <v>23</v>
      </c>
      <c r="I223" s="243"/>
      <c r="J223" s="240"/>
      <c r="K223" s="240"/>
      <c r="L223" s="244"/>
      <c r="M223" s="245"/>
      <c r="N223" s="246"/>
      <c r="O223" s="246"/>
      <c r="P223" s="246"/>
      <c r="Q223" s="246"/>
      <c r="R223" s="246"/>
      <c r="S223" s="246"/>
      <c r="T223" s="247"/>
      <c r="AT223" s="248" t="s">
        <v>159</v>
      </c>
      <c r="AU223" s="248" t="s">
        <v>83</v>
      </c>
      <c r="AV223" s="13" t="s">
        <v>81</v>
      </c>
      <c r="AW223" s="13" t="s">
        <v>36</v>
      </c>
      <c r="AX223" s="13" t="s">
        <v>73</v>
      </c>
      <c r="AY223" s="248" t="s">
        <v>148</v>
      </c>
    </row>
    <row r="224" spans="2:65" s="11" customFormat="1" ht="13.5">
      <c r="B224" s="207"/>
      <c r="C224" s="208"/>
      <c r="D224" s="204" t="s">
        <v>159</v>
      </c>
      <c r="E224" s="209" t="s">
        <v>23</v>
      </c>
      <c r="F224" s="210" t="s">
        <v>1011</v>
      </c>
      <c r="G224" s="208"/>
      <c r="H224" s="211">
        <v>54</v>
      </c>
      <c r="I224" s="212"/>
      <c r="J224" s="208"/>
      <c r="K224" s="208"/>
      <c r="L224" s="213"/>
      <c r="M224" s="214"/>
      <c r="N224" s="215"/>
      <c r="O224" s="215"/>
      <c r="P224" s="215"/>
      <c r="Q224" s="215"/>
      <c r="R224" s="215"/>
      <c r="S224" s="215"/>
      <c r="T224" s="216"/>
      <c r="AT224" s="217" t="s">
        <v>159</v>
      </c>
      <c r="AU224" s="217" t="s">
        <v>83</v>
      </c>
      <c r="AV224" s="11" t="s">
        <v>83</v>
      </c>
      <c r="AW224" s="11" t="s">
        <v>36</v>
      </c>
      <c r="AX224" s="11" t="s">
        <v>81</v>
      </c>
      <c r="AY224" s="217" t="s">
        <v>148</v>
      </c>
    </row>
    <row r="225" spans="2:65" s="1" customFormat="1" ht="25.5" customHeight="1">
      <c r="B225" s="41"/>
      <c r="C225" s="192" t="s">
        <v>445</v>
      </c>
      <c r="D225" s="192" t="s">
        <v>150</v>
      </c>
      <c r="E225" s="193" t="s">
        <v>1122</v>
      </c>
      <c r="F225" s="194" t="s">
        <v>1123</v>
      </c>
      <c r="G225" s="195" t="s">
        <v>176</v>
      </c>
      <c r="H225" s="196">
        <v>0.33</v>
      </c>
      <c r="I225" s="197"/>
      <c r="J225" s="198">
        <f>ROUND(I225*H225,2)</f>
        <v>0</v>
      </c>
      <c r="K225" s="194" t="s">
        <v>154</v>
      </c>
      <c r="L225" s="61"/>
      <c r="M225" s="199" t="s">
        <v>23</v>
      </c>
      <c r="N225" s="200" t="s">
        <v>44</v>
      </c>
      <c r="O225" s="42"/>
      <c r="P225" s="201">
        <f>O225*H225</f>
        <v>0</v>
      </c>
      <c r="Q225" s="201">
        <v>2.45329</v>
      </c>
      <c r="R225" s="201">
        <f>Q225*H225</f>
        <v>0.80958570000000007</v>
      </c>
      <c r="S225" s="201">
        <v>0</v>
      </c>
      <c r="T225" s="202">
        <f>S225*H225</f>
        <v>0</v>
      </c>
      <c r="AR225" s="24" t="s">
        <v>155</v>
      </c>
      <c r="AT225" s="24" t="s">
        <v>150</v>
      </c>
      <c r="AU225" s="24" t="s">
        <v>83</v>
      </c>
      <c r="AY225" s="24" t="s">
        <v>148</v>
      </c>
      <c r="BE225" s="203">
        <f>IF(N225="základní",J225,0)</f>
        <v>0</v>
      </c>
      <c r="BF225" s="203">
        <f>IF(N225="snížená",J225,0)</f>
        <v>0</v>
      </c>
      <c r="BG225" s="203">
        <f>IF(N225="zákl. přenesená",J225,0)</f>
        <v>0</v>
      </c>
      <c r="BH225" s="203">
        <f>IF(N225="sníž. přenesená",J225,0)</f>
        <v>0</v>
      </c>
      <c r="BI225" s="203">
        <f>IF(N225="nulová",J225,0)</f>
        <v>0</v>
      </c>
      <c r="BJ225" s="24" t="s">
        <v>81</v>
      </c>
      <c r="BK225" s="203">
        <f>ROUND(I225*H225,2)</f>
        <v>0</v>
      </c>
      <c r="BL225" s="24" t="s">
        <v>155</v>
      </c>
      <c r="BM225" s="24" t="s">
        <v>1124</v>
      </c>
    </row>
    <row r="226" spans="2:65" s="1" customFormat="1" ht="81">
      <c r="B226" s="41"/>
      <c r="C226" s="63"/>
      <c r="D226" s="204" t="s">
        <v>157</v>
      </c>
      <c r="E226" s="63"/>
      <c r="F226" s="205" t="s">
        <v>1125</v>
      </c>
      <c r="G226" s="63"/>
      <c r="H226" s="63"/>
      <c r="I226" s="163"/>
      <c r="J226" s="63"/>
      <c r="K226" s="63"/>
      <c r="L226" s="61"/>
      <c r="M226" s="206"/>
      <c r="N226" s="42"/>
      <c r="O226" s="42"/>
      <c r="P226" s="42"/>
      <c r="Q226" s="42"/>
      <c r="R226" s="42"/>
      <c r="S226" s="42"/>
      <c r="T226" s="78"/>
      <c r="AT226" s="24" t="s">
        <v>157</v>
      </c>
      <c r="AU226" s="24" t="s">
        <v>83</v>
      </c>
    </row>
    <row r="227" spans="2:65" s="11" customFormat="1" ht="13.5">
      <c r="B227" s="207"/>
      <c r="C227" s="208"/>
      <c r="D227" s="204" t="s">
        <v>159</v>
      </c>
      <c r="E227" s="209" t="s">
        <v>23</v>
      </c>
      <c r="F227" s="210" t="s">
        <v>1126</v>
      </c>
      <c r="G227" s="208"/>
      <c r="H227" s="211">
        <v>0.33</v>
      </c>
      <c r="I227" s="212"/>
      <c r="J227" s="208"/>
      <c r="K227" s="208"/>
      <c r="L227" s="213"/>
      <c r="M227" s="214"/>
      <c r="N227" s="215"/>
      <c r="O227" s="215"/>
      <c r="P227" s="215"/>
      <c r="Q227" s="215"/>
      <c r="R227" s="215"/>
      <c r="S227" s="215"/>
      <c r="T227" s="216"/>
      <c r="AT227" s="217" t="s">
        <v>159</v>
      </c>
      <c r="AU227" s="217" t="s">
        <v>83</v>
      </c>
      <c r="AV227" s="11" t="s">
        <v>83</v>
      </c>
      <c r="AW227" s="11" t="s">
        <v>36</v>
      </c>
      <c r="AX227" s="11" t="s">
        <v>81</v>
      </c>
      <c r="AY227" s="217" t="s">
        <v>148</v>
      </c>
    </row>
    <row r="228" spans="2:65" s="1" customFormat="1" ht="16.5" customHeight="1">
      <c r="B228" s="41"/>
      <c r="C228" s="192" t="s">
        <v>451</v>
      </c>
      <c r="D228" s="192" t="s">
        <v>150</v>
      </c>
      <c r="E228" s="193" t="s">
        <v>1127</v>
      </c>
      <c r="F228" s="194" t="s">
        <v>1128</v>
      </c>
      <c r="G228" s="195" t="s">
        <v>153</v>
      </c>
      <c r="H228" s="196">
        <v>3.24</v>
      </c>
      <c r="I228" s="197"/>
      <c r="J228" s="198">
        <f>ROUND(I228*H228,2)</f>
        <v>0</v>
      </c>
      <c r="K228" s="194" t="s">
        <v>154</v>
      </c>
      <c r="L228" s="61"/>
      <c r="M228" s="199" t="s">
        <v>23</v>
      </c>
      <c r="N228" s="200" t="s">
        <v>44</v>
      </c>
      <c r="O228" s="42"/>
      <c r="P228" s="201">
        <f>O228*H228</f>
        <v>0</v>
      </c>
      <c r="Q228" s="201">
        <v>2.6900000000000001E-3</v>
      </c>
      <c r="R228" s="201">
        <f>Q228*H228</f>
        <v>8.7156000000000004E-3</v>
      </c>
      <c r="S228" s="201">
        <v>0</v>
      </c>
      <c r="T228" s="202">
        <f>S228*H228</f>
        <v>0</v>
      </c>
      <c r="AR228" s="24" t="s">
        <v>155</v>
      </c>
      <c r="AT228" s="24" t="s">
        <v>150</v>
      </c>
      <c r="AU228" s="24" t="s">
        <v>83</v>
      </c>
      <c r="AY228" s="24" t="s">
        <v>148</v>
      </c>
      <c r="BE228" s="203">
        <f>IF(N228="základní",J228,0)</f>
        <v>0</v>
      </c>
      <c r="BF228" s="203">
        <f>IF(N228="snížená",J228,0)</f>
        <v>0</v>
      </c>
      <c r="BG228" s="203">
        <f>IF(N228="zákl. přenesená",J228,0)</f>
        <v>0</v>
      </c>
      <c r="BH228" s="203">
        <f>IF(N228="sníž. přenesená",J228,0)</f>
        <v>0</v>
      </c>
      <c r="BI228" s="203">
        <f>IF(N228="nulová",J228,0)</f>
        <v>0</v>
      </c>
      <c r="BJ228" s="24" t="s">
        <v>81</v>
      </c>
      <c r="BK228" s="203">
        <f>ROUND(I228*H228,2)</f>
        <v>0</v>
      </c>
      <c r="BL228" s="24" t="s">
        <v>155</v>
      </c>
      <c r="BM228" s="24" t="s">
        <v>1129</v>
      </c>
    </row>
    <row r="229" spans="2:65" s="1" customFormat="1" ht="40.5">
      <c r="B229" s="41"/>
      <c r="C229" s="63"/>
      <c r="D229" s="204" t="s">
        <v>157</v>
      </c>
      <c r="E229" s="63"/>
      <c r="F229" s="205" t="s">
        <v>1130</v>
      </c>
      <c r="G229" s="63"/>
      <c r="H229" s="63"/>
      <c r="I229" s="163"/>
      <c r="J229" s="63"/>
      <c r="K229" s="63"/>
      <c r="L229" s="61"/>
      <c r="M229" s="206"/>
      <c r="N229" s="42"/>
      <c r="O229" s="42"/>
      <c r="P229" s="42"/>
      <c r="Q229" s="42"/>
      <c r="R229" s="42"/>
      <c r="S229" s="42"/>
      <c r="T229" s="78"/>
      <c r="AT229" s="24" t="s">
        <v>157</v>
      </c>
      <c r="AU229" s="24" t="s">
        <v>83</v>
      </c>
    </row>
    <row r="230" spans="2:65" s="11" customFormat="1" ht="13.5">
      <c r="B230" s="207"/>
      <c r="C230" s="208"/>
      <c r="D230" s="204" t="s">
        <v>159</v>
      </c>
      <c r="E230" s="209" t="s">
        <v>23</v>
      </c>
      <c r="F230" s="210" t="s">
        <v>1131</v>
      </c>
      <c r="G230" s="208"/>
      <c r="H230" s="211">
        <v>3.24</v>
      </c>
      <c r="I230" s="212"/>
      <c r="J230" s="208"/>
      <c r="K230" s="208"/>
      <c r="L230" s="213"/>
      <c r="M230" s="214"/>
      <c r="N230" s="215"/>
      <c r="O230" s="215"/>
      <c r="P230" s="215"/>
      <c r="Q230" s="215"/>
      <c r="R230" s="215"/>
      <c r="S230" s="215"/>
      <c r="T230" s="216"/>
      <c r="AT230" s="217" t="s">
        <v>159</v>
      </c>
      <c r="AU230" s="217" t="s">
        <v>83</v>
      </c>
      <c r="AV230" s="11" t="s">
        <v>83</v>
      </c>
      <c r="AW230" s="11" t="s">
        <v>36</v>
      </c>
      <c r="AX230" s="11" t="s">
        <v>81</v>
      </c>
      <c r="AY230" s="217" t="s">
        <v>148</v>
      </c>
    </row>
    <row r="231" spans="2:65" s="1" customFormat="1" ht="16.5" customHeight="1">
      <c r="B231" s="41"/>
      <c r="C231" s="192" t="s">
        <v>455</v>
      </c>
      <c r="D231" s="192" t="s">
        <v>150</v>
      </c>
      <c r="E231" s="193" t="s">
        <v>1132</v>
      </c>
      <c r="F231" s="194" t="s">
        <v>1133</v>
      </c>
      <c r="G231" s="195" t="s">
        <v>153</v>
      </c>
      <c r="H231" s="196">
        <v>3.24</v>
      </c>
      <c r="I231" s="197"/>
      <c r="J231" s="198">
        <f>ROUND(I231*H231,2)</f>
        <v>0</v>
      </c>
      <c r="K231" s="194" t="s">
        <v>154</v>
      </c>
      <c r="L231" s="61"/>
      <c r="M231" s="199" t="s">
        <v>23</v>
      </c>
      <c r="N231" s="200" t="s">
        <v>44</v>
      </c>
      <c r="O231" s="42"/>
      <c r="P231" s="201">
        <f>O231*H231</f>
        <v>0</v>
      </c>
      <c r="Q231" s="201">
        <v>0</v>
      </c>
      <c r="R231" s="201">
        <f>Q231*H231</f>
        <v>0</v>
      </c>
      <c r="S231" s="201">
        <v>0</v>
      </c>
      <c r="T231" s="202">
        <f>S231*H231</f>
        <v>0</v>
      </c>
      <c r="AR231" s="24" t="s">
        <v>155</v>
      </c>
      <c r="AT231" s="24" t="s">
        <v>150</v>
      </c>
      <c r="AU231" s="24" t="s">
        <v>83</v>
      </c>
      <c r="AY231" s="24" t="s">
        <v>148</v>
      </c>
      <c r="BE231" s="203">
        <f>IF(N231="základní",J231,0)</f>
        <v>0</v>
      </c>
      <c r="BF231" s="203">
        <f>IF(N231="snížená",J231,0)</f>
        <v>0</v>
      </c>
      <c r="BG231" s="203">
        <f>IF(N231="zákl. přenesená",J231,0)</f>
        <v>0</v>
      </c>
      <c r="BH231" s="203">
        <f>IF(N231="sníž. přenesená",J231,0)</f>
        <v>0</v>
      </c>
      <c r="BI231" s="203">
        <f>IF(N231="nulová",J231,0)</f>
        <v>0</v>
      </c>
      <c r="BJ231" s="24" t="s">
        <v>81</v>
      </c>
      <c r="BK231" s="203">
        <f>ROUND(I231*H231,2)</f>
        <v>0</v>
      </c>
      <c r="BL231" s="24" t="s">
        <v>155</v>
      </c>
      <c r="BM231" s="24" t="s">
        <v>1134</v>
      </c>
    </row>
    <row r="232" spans="2:65" s="1" customFormat="1" ht="40.5">
      <c r="B232" s="41"/>
      <c r="C232" s="63"/>
      <c r="D232" s="204" t="s">
        <v>157</v>
      </c>
      <c r="E232" s="63"/>
      <c r="F232" s="205" t="s">
        <v>1130</v>
      </c>
      <c r="G232" s="63"/>
      <c r="H232" s="63"/>
      <c r="I232" s="163"/>
      <c r="J232" s="63"/>
      <c r="K232" s="63"/>
      <c r="L232" s="61"/>
      <c r="M232" s="206"/>
      <c r="N232" s="42"/>
      <c r="O232" s="42"/>
      <c r="P232" s="42"/>
      <c r="Q232" s="42"/>
      <c r="R232" s="42"/>
      <c r="S232" s="42"/>
      <c r="T232" s="78"/>
      <c r="AT232" s="24" t="s">
        <v>157</v>
      </c>
      <c r="AU232" s="24" t="s">
        <v>83</v>
      </c>
    </row>
    <row r="233" spans="2:65" s="1" customFormat="1" ht="16.5" customHeight="1">
      <c r="B233" s="41"/>
      <c r="C233" s="192" t="s">
        <v>461</v>
      </c>
      <c r="D233" s="192" t="s">
        <v>150</v>
      </c>
      <c r="E233" s="193" t="s">
        <v>291</v>
      </c>
      <c r="F233" s="194" t="s">
        <v>292</v>
      </c>
      <c r="G233" s="195" t="s">
        <v>293</v>
      </c>
      <c r="H233" s="196">
        <v>11</v>
      </c>
      <c r="I233" s="197"/>
      <c r="J233" s="198">
        <f>ROUND(I233*H233,2)</f>
        <v>0</v>
      </c>
      <c r="K233" s="194" t="s">
        <v>154</v>
      </c>
      <c r="L233" s="61"/>
      <c r="M233" s="199" t="s">
        <v>23</v>
      </c>
      <c r="N233" s="200" t="s">
        <v>44</v>
      </c>
      <c r="O233" s="42"/>
      <c r="P233" s="201">
        <f>O233*H233</f>
        <v>0</v>
      </c>
      <c r="Q233" s="201">
        <v>6.0000000000000002E-5</v>
      </c>
      <c r="R233" s="201">
        <f>Q233*H233</f>
        <v>6.6E-4</v>
      </c>
      <c r="S233" s="201">
        <v>0</v>
      </c>
      <c r="T233" s="202">
        <f>S233*H233</f>
        <v>0</v>
      </c>
      <c r="AR233" s="24" t="s">
        <v>155</v>
      </c>
      <c r="AT233" s="24" t="s">
        <v>150</v>
      </c>
      <c r="AU233" s="24" t="s">
        <v>83</v>
      </c>
      <c r="AY233" s="24" t="s">
        <v>148</v>
      </c>
      <c r="BE233" s="203">
        <f>IF(N233="základní",J233,0)</f>
        <v>0</v>
      </c>
      <c r="BF233" s="203">
        <f>IF(N233="snížená",J233,0)</f>
        <v>0</v>
      </c>
      <c r="BG233" s="203">
        <f>IF(N233="zákl. přenesená",J233,0)</f>
        <v>0</v>
      </c>
      <c r="BH233" s="203">
        <f>IF(N233="sníž. přenesená",J233,0)</f>
        <v>0</v>
      </c>
      <c r="BI233" s="203">
        <f>IF(N233="nulová",J233,0)</f>
        <v>0</v>
      </c>
      <c r="BJ233" s="24" t="s">
        <v>81</v>
      </c>
      <c r="BK233" s="203">
        <f>ROUND(I233*H233,2)</f>
        <v>0</v>
      </c>
      <c r="BL233" s="24" t="s">
        <v>155</v>
      </c>
      <c r="BM233" s="24" t="s">
        <v>1135</v>
      </c>
    </row>
    <row r="234" spans="2:65" s="1" customFormat="1" ht="162">
      <c r="B234" s="41"/>
      <c r="C234" s="63"/>
      <c r="D234" s="204" t="s">
        <v>157</v>
      </c>
      <c r="E234" s="63"/>
      <c r="F234" s="205" t="s">
        <v>295</v>
      </c>
      <c r="G234" s="63"/>
      <c r="H234" s="63"/>
      <c r="I234" s="163"/>
      <c r="J234" s="63"/>
      <c r="K234" s="63"/>
      <c r="L234" s="61"/>
      <c r="M234" s="206"/>
      <c r="N234" s="42"/>
      <c r="O234" s="42"/>
      <c r="P234" s="42"/>
      <c r="Q234" s="42"/>
      <c r="R234" s="42"/>
      <c r="S234" s="42"/>
      <c r="T234" s="78"/>
      <c r="AT234" s="24" t="s">
        <v>157</v>
      </c>
      <c r="AU234" s="24" t="s">
        <v>83</v>
      </c>
    </row>
    <row r="235" spans="2:65" s="11" customFormat="1" ht="13.5">
      <c r="B235" s="207"/>
      <c r="C235" s="208"/>
      <c r="D235" s="204" t="s">
        <v>159</v>
      </c>
      <c r="E235" s="209" t="s">
        <v>23</v>
      </c>
      <c r="F235" s="210" t="s">
        <v>1136</v>
      </c>
      <c r="G235" s="208"/>
      <c r="H235" s="211">
        <v>11</v>
      </c>
      <c r="I235" s="212"/>
      <c r="J235" s="208"/>
      <c r="K235" s="208"/>
      <c r="L235" s="213"/>
      <c r="M235" s="214"/>
      <c r="N235" s="215"/>
      <c r="O235" s="215"/>
      <c r="P235" s="215"/>
      <c r="Q235" s="215"/>
      <c r="R235" s="215"/>
      <c r="S235" s="215"/>
      <c r="T235" s="216"/>
      <c r="AT235" s="217" t="s">
        <v>159</v>
      </c>
      <c r="AU235" s="217" t="s">
        <v>83</v>
      </c>
      <c r="AV235" s="11" t="s">
        <v>83</v>
      </c>
      <c r="AW235" s="11" t="s">
        <v>36</v>
      </c>
      <c r="AX235" s="11" t="s">
        <v>81</v>
      </c>
      <c r="AY235" s="217" t="s">
        <v>148</v>
      </c>
    </row>
    <row r="236" spans="2:65" s="1" customFormat="1" ht="16.5" customHeight="1">
      <c r="B236" s="41"/>
      <c r="C236" s="229" t="s">
        <v>469</v>
      </c>
      <c r="D236" s="229" t="s">
        <v>199</v>
      </c>
      <c r="E236" s="230" t="s">
        <v>298</v>
      </c>
      <c r="F236" s="231" t="s">
        <v>299</v>
      </c>
      <c r="G236" s="232" t="s">
        <v>202</v>
      </c>
      <c r="H236" s="233">
        <v>3.1760000000000002</v>
      </c>
      <c r="I236" s="234"/>
      <c r="J236" s="235">
        <f>ROUND(I236*H236,2)</f>
        <v>0</v>
      </c>
      <c r="K236" s="231" t="s">
        <v>154</v>
      </c>
      <c r="L236" s="236"/>
      <c r="M236" s="237" t="s">
        <v>23</v>
      </c>
      <c r="N236" s="238" t="s">
        <v>44</v>
      </c>
      <c r="O236" s="42"/>
      <c r="P236" s="201">
        <f>O236*H236</f>
        <v>0</v>
      </c>
      <c r="Q236" s="201">
        <v>1</v>
      </c>
      <c r="R236" s="201">
        <f>Q236*H236</f>
        <v>3.1760000000000002</v>
      </c>
      <c r="S236" s="201">
        <v>0</v>
      </c>
      <c r="T236" s="202">
        <f>S236*H236</f>
        <v>0</v>
      </c>
      <c r="AR236" s="24" t="s">
        <v>198</v>
      </c>
      <c r="AT236" s="24" t="s">
        <v>199</v>
      </c>
      <c r="AU236" s="24" t="s">
        <v>83</v>
      </c>
      <c r="AY236" s="24" t="s">
        <v>148</v>
      </c>
      <c r="BE236" s="203">
        <f>IF(N236="základní",J236,0)</f>
        <v>0</v>
      </c>
      <c r="BF236" s="203">
        <f>IF(N236="snížená",J236,0)</f>
        <v>0</v>
      </c>
      <c r="BG236" s="203">
        <f>IF(N236="zákl. přenesená",J236,0)</f>
        <v>0</v>
      </c>
      <c r="BH236" s="203">
        <f>IF(N236="sníž. přenesená",J236,0)</f>
        <v>0</v>
      </c>
      <c r="BI236" s="203">
        <f>IF(N236="nulová",J236,0)</f>
        <v>0</v>
      </c>
      <c r="BJ236" s="24" t="s">
        <v>81</v>
      </c>
      <c r="BK236" s="203">
        <f>ROUND(I236*H236,2)</f>
        <v>0</v>
      </c>
      <c r="BL236" s="24" t="s">
        <v>155</v>
      </c>
      <c r="BM236" s="24" t="s">
        <v>1137</v>
      </c>
    </row>
    <row r="237" spans="2:65" s="11" customFormat="1" ht="13.5">
      <c r="B237" s="207"/>
      <c r="C237" s="208"/>
      <c r="D237" s="204" t="s">
        <v>159</v>
      </c>
      <c r="E237" s="209" t="s">
        <v>23</v>
      </c>
      <c r="F237" s="210" t="s">
        <v>1138</v>
      </c>
      <c r="G237" s="208"/>
      <c r="H237" s="211">
        <v>3.1760000000000002</v>
      </c>
      <c r="I237" s="212"/>
      <c r="J237" s="208"/>
      <c r="K237" s="208"/>
      <c r="L237" s="213"/>
      <c r="M237" s="214"/>
      <c r="N237" s="215"/>
      <c r="O237" s="215"/>
      <c r="P237" s="215"/>
      <c r="Q237" s="215"/>
      <c r="R237" s="215"/>
      <c r="S237" s="215"/>
      <c r="T237" s="216"/>
      <c r="AT237" s="217" t="s">
        <v>159</v>
      </c>
      <c r="AU237" s="217" t="s">
        <v>83</v>
      </c>
      <c r="AV237" s="11" t="s">
        <v>83</v>
      </c>
      <c r="AW237" s="11" t="s">
        <v>36</v>
      </c>
      <c r="AX237" s="11" t="s">
        <v>81</v>
      </c>
      <c r="AY237" s="217" t="s">
        <v>148</v>
      </c>
    </row>
    <row r="238" spans="2:65" s="10" customFormat="1" ht="29.85" customHeight="1">
      <c r="B238" s="176"/>
      <c r="C238" s="177"/>
      <c r="D238" s="178" t="s">
        <v>72</v>
      </c>
      <c r="E238" s="190" t="s">
        <v>168</v>
      </c>
      <c r="F238" s="190" t="s">
        <v>302</v>
      </c>
      <c r="G238" s="177"/>
      <c r="H238" s="177"/>
      <c r="I238" s="180"/>
      <c r="J238" s="191">
        <f>BK238</f>
        <v>0</v>
      </c>
      <c r="K238" s="177"/>
      <c r="L238" s="182"/>
      <c r="M238" s="183"/>
      <c r="N238" s="184"/>
      <c r="O238" s="184"/>
      <c r="P238" s="185">
        <f>SUM(P239:P271)</f>
        <v>0</v>
      </c>
      <c r="Q238" s="184"/>
      <c r="R238" s="185">
        <f>SUM(R239:R271)</f>
        <v>3.6857902199999999</v>
      </c>
      <c r="S238" s="184"/>
      <c r="T238" s="186">
        <f>SUM(T239:T271)</f>
        <v>0</v>
      </c>
      <c r="AR238" s="187" t="s">
        <v>81</v>
      </c>
      <c r="AT238" s="188" t="s">
        <v>72</v>
      </c>
      <c r="AU238" s="188" t="s">
        <v>81</v>
      </c>
      <c r="AY238" s="187" t="s">
        <v>148</v>
      </c>
      <c r="BK238" s="189">
        <f>SUM(BK239:BK271)</f>
        <v>0</v>
      </c>
    </row>
    <row r="239" spans="2:65" s="1" customFormat="1" ht="25.5" customHeight="1">
      <c r="B239" s="41"/>
      <c r="C239" s="192" t="s">
        <v>475</v>
      </c>
      <c r="D239" s="192" t="s">
        <v>150</v>
      </c>
      <c r="E239" s="193" t="s">
        <v>1139</v>
      </c>
      <c r="F239" s="194" t="s">
        <v>1140</v>
      </c>
      <c r="G239" s="195" t="s">
        <v>153</v>
      </c>
      <c r="H239" s="196">
        <v>1.0449999999999999</v>
      </c>
      <c r="I239" s="197"/>
      <c r="J239" s="198">
        <f>ROUND(I239*H239,2)</f>
        <v>0</v>
      </c>
      <c r="K239" s="194" t="s">
        <v>154</v>
      </c>
      <c r="L239" s="61"/>
      <c r="M239" s="199" t="s">
        <v>23</v>
      </c>
      <c r="N239" s="200" t="s">
        <v>44</v>
      </c>
      <c r="O239" s="42"/>
      <c r="P239" s="201">
        <f>O239*H239</f>
        <v>0</v>
      </c>
      <c r="Q239" s="201">
        <v>0.43939</v>
      </c>
      <c r="R239" s="201">
        <f>Q239*H239</f>
        <v>0.45916254999999995</v>
      </c>
      <c r="S239" s="201">
        <v>0</v>
      </c>
      <c r="T239" s="202">
        <f>S239*H239</f>
        <v>0</v>
      </c>
      <c r="AR239" s="24" t="s">
        <v>155</v>
      </c>
      <c r="AT239" s="24" t="s">
        <v>150</v>
      </c>
      <c r="AU239" s="24" t="s">
        <v>83</v>
      </c>
      <c r="AY239" s="24" t="s">
        <v>148</v>
      </c>
      <c r="BE239" s="203">
        <f>IF(N239="základní",J239,0)</f>
        <v>0</v>
      </c>
      <c r="BF239" s="203">
        <f>IF(N239="snížená",J239,0)</f>
        <v>0</v>
      </c>
      <c r="BG239" s="203">
        <f>IF(N239="zákl. přenesená",J239,0)</f>
        <v>0</v>
      </c>
      <c r="BH239" s="203">
        <f>IF(N239="sníž. přenesená",J239,0)</f>
        <v>0</v>
      </c>
      <c r="BI239" s="203">
        <f>IF(N239="nulová",J239,0)</f>
        <v>0</v>
      </c>
      <c r="BJ239" s="24" t="s">
        <v>81</v>
      </c>
      <c r="BK239" s="203">
        <f>ROUND(I239*H239,2)</f>
        <v>0</v>
      </c>
      <c r="BL239" s="24" t="s">
        <v>155</v>
      </c>
      <c r="BM239" s="24" t="s">
        <v>1141</v>
      </c>
    </row>
    <row r="240" spans="2:65" s="1" customFormat="1" ht="67.5">
      <c r="B240" s="41"/>
      <c r="C240" s="63"/>
      <c r="D240" s="204" t="s">
        <v>157</v>
      </c>
      <c r="E240" s="63"/>
      <c r="F240" s="205" t="s">
        <v>1142</v>
      </c>
      <c r="G240" s="63"/>
      <c r="H240" s="63"/>
      <c r="I240" s="163"/>
      <c r="J240" s="63"/>
      <c r="K240" s="63"/>
      <c r="L240" s="61"/>
      <c r="M240" s="206"/>
      <c r="N240" s="42"/>
      <c r="O240" s="42"/>
      <c r="P240" s="42"/>
      <c r="Q240" s="42"/>
      <c r="R240" s="42"/>
      <c r="S240" s="42"/>
      <c r="T240" s="78"/>
      <c r="AT240" s="24" t="s">
        <v>157</v>
      </c>
      <c r="AU240" s="24" t="s">
        <v>83</v>
      </c>
    </row>
    <row r="241" spans="2:65" s="11" customFormat="1" ht="13.5">
      <c r="B241" s="207"/>
      <c r="C241" s="208"/>
      <c r="D241" s="204" t="s">
        <v>159</v>
      </c>
      <c r="E241" s="209" t="s">
        <v>23</v>
      </c>
      <c r="F241" s="210" t="s">
        <v>1143</v>
      </c>
      <c r="G241" s="208"/>
      <c r="H241" s="211">
        <v>1.0449999999999999</v>
      </c>
      <c r="I241" s="212"/>
      <c r="J241" s="208"/>
      <c r="K241" s="208"/>
      <c r="L241" s="213"/>
      <c r="M241" s="214"/>
      <c r="N241" s="215"/>
      <c r="O241" s="215"/>
      <c r="P241" s="215"/>
      <c r="Q241" s="215"/>
      <c r="R241" s="215"/>
      <c r="S241" s="215"/>
      <c r="T241" s="216"/>
      <c r="AT241" s="217" t="s">
        <v>159</v>
      </c>
      <c r="AU241" s="217" t="s">
        <v>83</v>
      </c>
      <c r="AV241" s="11" t="s">
        <v>83</v>
      </c>
      <c r="AW241" s="11" t="s">
        <v>36</v>
      </c>
      <c r="AX241" s="11" t="s">
        <v>81</v>
      </c>
      <c r="AY241" s="217" t="s">
        <v>148</v>
      </c>
    </row>
    <row r="242" spans="2:65" s="1" customFormat="1" ht="25.5" customHeight="1">
      <c r="B242" s="41"/>
      <c r="C242" s="192" t="s">
        <v>480</v>
      </c>
      <c r="D242" s="192" t="s">
        <v>150</v>
      </c>
      <c r="E242" s="193" t="s">
        <v>327</v>
      </c>
      <c r="F242" s="194" t="s">
        <v>328</v>
      </c>
      <c r="G242" s="195" t="s">
        <v>176</v>
      </c>
      <c r="H242" s="196">
        <v>66.599999999999994</v>
      </c>
      <c r="I242" s="197"/>
      <c r="J242" s="198">
        <f>ROUND(I242*H242,2)</f>
        <v>0</v>
      </c>
      <c r="K242" s="194" t="s">
        <v>23</v>
      </c>
      <c r="L242" s="61"/>
      <c r="M242" s="199" t="s">
        <v>23</v>
      </c>
      <c r="N242" s="200" t="s">
        <v>44</v>
      </c>
      <c r="O242" s="42"/>
      <c r="P242" s="201">
        <f>O242*H242</f>
        <v>0</v>
      </c>
      <c r="Q242" s="201">
        <v>0</v>
      </c>
      <c r="R242" s="201">
        <f>Q242*H242</f>
        <v>0</v>
      </c>
      <c r="S242" s="201">
        <v>0</v>
      </c>
      <c r="T242" s="202">
        <f>S242*H242</f>
        <v>0</v>
      </c>
      <c r="AR242" s="24" t="s">
        <v>155</v>
      </c>
      <c r="AT242" s="24" t="s">
        <v>150</v>
      </c>
      <c r="AU242" s="24" t="s">
        <v>83</v>
      </c>
      <c r="AY242" s="24" t="s">
        <v>148</v>
      </c>
      <c r="BE242" s="203">
        <f>IF(N242="základní",J242,0)</f>
        <v>0</v>
      </c>
      <c r="BF242" s="203">
        <f>IF(N242="snížená",J242,0)</f>
        <v>0</v>
      </c>
      <c r="BG242" s="203">
        <f>IF(N242="zákl. přenesená",J242,0)</f>
        <v>0</v>
      </c>
      <c r="BH242" s="203">
        <f>IF(N242="sníž. přenesená",J242,0)</f>
        <v>0</v>
      </c>
      <c r="BI242" s="203">
        <f>IF(N242="nulová",J242,0)</f>
        <v>0</v>
      </c>
      <c r="BJ242" s="24" t="s">
        <v>81</v>
      </c>
      <c r="BK242" s="203">
        <f>ROUND(I242*H242,2)</f>
        <v>0</v>
      </c>
      <c r="BL242" s="24" t="s">
        <v>155</v>
      </c>
      <c r="BM242" s="24" t="s">
        <v>1144</v>
      </c>
    </row>
    <row r="243" spans="2:65" s="1" customFormat="1" ht="27">
      <c r="B243" s="41"/>
      <c r="C243" s="63"/>
      <c r="D243" s="204" t="s">
        <v>157</v>
      </c>
      <c r="E243" s="63"/>
      <c r="F243" s="205" t="s">
        <v>330</v>
      </c>
      <c r="G243" s="63"/>
      <c r="H243" s="63"/>
      <c r="I243" s="163"/>
      <c r="J243" s="63"/>
      <c r="K243" s="63"/>
      <c r="L243" s="61"/>
      <c r="M243" s="206"/>
      <c r="N243" s="42"/>
      <c r="O243" s="42"/>
      <c r="P243" s="42"/>
      <c r="Q243" s="42"/>
      <c r="R243" s="42"/>
      <c r="S243" s="42"/>
      <c r="T243" s="78"/>
      <c r="AT243" s="24" t="s">
        <v>157</v>
      </c>
      <c r="AU243" s="24" t="s">
        <v>83</v>
      </c>
    </row>
    <row r="244" spans="2:65" s="11" customFormat="1" ht="13.5">
      <c r="B244" s="207"/>
      <c r="C244" s="208"/>
      <c r="D244" s="204" t="s">
        <v>159</v>
      </c>
      <c r="E244" s="209" t="s">
        <v>23</v>
      </c>
      <c r="F244" s="210" t="s">
        <v>1145</v>
      </c>
      <c r="G244" s="208"/>
      <c r="H244" s="211">
        <v>38.1</v>
      </c>
      <c r="I244" s="212"/>
      <c r="J244" s="208"/>
      <c r="K244" s="208"/>
      <c r="L244" s="213"/>
      <c r="M244" s="214"/>
      <c r="N244" s="215"/>
      <c r="O244" s="215"/>
      <c r="P244" s="215"/>
      <c r="Q244" s="215"/>
      <c r="R244" s="215"/>
      <c r="S244" s="215"/>
      <c r="T244" s="216"/>
      <c r="AT244" s="217" t="s">
        <v>159</v>
      </c>
      <c r="AU244" s="217" t="s">
        <v>83</v>
      </c>
      <c r="AV244" s="11" t="s">
        <v>83</v>
      </c>
      <c r="AW244" s="11" t="s">
        <v>36</v>
      </c>
      <c r="AX244" s="11" t="s">
        <v>73</v>
      </c>
      <c r="AY244" s="217" t="s">
        <v>148</v>
      </c>
    </row>
    <row r="245" spans="2:65" s="11" customFormat="1" ht="13.5">
      <c r="B245" s="207"/>
      <c r="C245" s="208"/>
      <c r="D245" s="204" t="s">
        <v>159</v>
      </c>
      <c r="E245" s="209" t="s">
        <v>23</v>
      </c>
      <c r="F245" s="210" t="s">
        <v>1146</v>
      </c>
      <c r="G245" s="208"/>
      <c r="H245" s="211">
        <v>28.5</v>
      </c>
      <c r="I245" s="212"/>
      <c r="J245" s="208"/>
      <c r="K245" s="208"/>
      <c r="L245" s="213"/>
      <c r="M245" s="214"/>
      <c r="N245" s="215"/>
      <c r="O245" s="215"/>
      <c r="P245" s="215"/>
      <c r="Q245" s="215"/>
      <c r="R245" s="215"/>
      <c r="S245" s="215"/>
      <c r="T245" s="216"/>
      <c r="AT245" s="217" t="s">
        <v>159</v>
      </c>
      <c r="AU245" s="217" t="s">
        <v>83</v>
      </c>
      <c r="AV245" s="11" t="s">
        <v>83</v>
      </c>
      <c r="AW245" s="11" t="s">
        <v>36</v>
      </c>
      <c r="AX245" s="11" t="s">
        <v>73</v>
      </c>
      <c r="AY245" s="217" t="s">
        <v>148</v>
      </c>
    </row>
    <row r="246" spans="2:65" s="12" customFormat="1" ht="13.5">
      <c r="B246" s="218"/>
      <c r="C246" s="219"/>
      <c r="D246" s="204" t="s">
        <v>159</v>
      </c>
      <c r="E246" s="220" t="s">
        <v>23</v>
      </c>
      <c r="F246" s="221" t="s">
        <v>162</v>
      </c>
      <c r="G246" s="219"/>
      <c r="H246" s="222">
        <v>66.599999999999994</v>
      </c>
      <c r="I246" s="223"/>
      <c r="J246" s="219"/>
      <c r="K246" s="219"/>
      <c r="L246" s="224"/>
      <c r="M246" s="225"/>
      <c r="N246" s="226"/>
      <c r="O246" s="226"/>
      <c r="P246" s="226"/>
      <c r="Q246" s="226"/>
      <c r="R246" s="226"/>
      <c r="S246" s="226"/>
      <c r="T246" s="227"/>
      <c r="AT246" s="228" t="s">
        <v>159</v>
      </c>
      <c r="AU246" s="228" t="s">
        <v>83</v>
      </c>
      <c r="AV246" s="12" t="s">
        <v>155</v>
      </c>
      <c r="AW246" s="12" t="s">
        <v>36</v>
      </c>
      <c r="AX246" s="12" t="s">
        <v>81</v>
      </c>
      <c r="AY246" s="228" t="s">
        <v>148</v>
      </c>
    </row>
    <row r="247" spans="2:65" s="1" customFormat="1" ht="16.5" customHeight="1">
      <c r="B247" s="41"/>
      <c r="C247" s="192" t="s">
        <v>485</v>
      </c>
      <c r="D247" s="192" t="s">
        <v>150</v>
      </c>
      <c r="E247" s="193" t="s">
        <v>334</v>
      </c>
      <c r="F247" s="194" t="s">
        <v>335</v>
      </c>
      <c r="G247" s="195" t="s">
        <v>153</v>
      </c>
      <c r="H247" s="196">
        <v>85.4</v>
      </c>
      <c r="I247" s="197"/>
      <c r="J247" s="198">
        <f>ROUND(I247*H247,2)</f>
        <v>0</v>
      </c>
      <c r="K247" s="194" t="s">
        <v>154</v>
      </c>
      <c r="L247" s="61"/>
      <c r="M247" s="199" t="s">
        <v>23</v>
      </c>
      <c r="N247" s="200" t="s">
        <v>44</v>
      </c>
      <c r="O247" s="42"/>
      <c r="P247" s="201">
        <f>O247*H247</f>
        <v>0</v>
      </c>
      <c r="Q247" s="201">
        <v>2.5100000000000001E-3</v>
      </c>
      <c r="R247" s="201">
        <f>Q247*H247</f>
        <v>0.21435400000000002</v>
      </c>
      <c r="S247" s="201">
        <v>0</v>
      </c>
      <c r="T247" s="202">
        <f>S247*H247</f>
        <v>0</v>
      </c>
      <c r="AR247" s="24" t="s">
        <v>155</v>
      </c>
      <c r="AT247" s="24" t="s">
        <v>150</v>
      </c>
      <c r="AU247" s="24" t="s">
        <v>83</v>
      </c>
      <c r="AY247" s="24" t="s">
        <v>148</v>
      </c>
      <c r="BE247" s="203">
        <f>IF(N247="základní",J247,0)</f>
        <v>0</v>
      </c>
      <c r="BF247" s="203">
        <f>IF(N247="snížená",J247,0)</f>
        <v>0</v>
      </c>
      <c r="BG247" s="203">
        <f>IF(N247="zákl. přenesená",J247,0)</f>
        <v>0</v>
      </c>
      <c r="BH247" s="203">
        <f>IF(N247="sníž. přenesená",J247,0)</f>
        <v>0</v>
      </c>
      <c r="BI247" s="203">
        <f>IF(N247="nulová",J247,0)</f>
        <v>0</v>
      </c>
      <c r="BJ247" s="24" t="s">
        <v>81</v>
      </c>
      <c r="BK247" s="203">
        <f>ROUND(I247*H247,2)</f>
        <v>0</v>
      </c>
      <c r="BL247" s="24" t="s">
        <v>155</v>
      </c>
      <c r="BM247" s="24" t="s">
        <v>1147</v>
      </c>
    </row>
    <row r="248" spans="2:65" s="1" customFormat="1" ht="40.5">
      <c r="B248" s="41"/>
      <c r="C248" s="63"/>
      <c r="D248" s="204" t="s">
        <v>157</v>
      </c>
      <c r="E248" s="63"/>
      <c r="F248" s="205" t="s">
        <v>337</v>
      </c>
      <c r="G248" s="63"/>
      <c r="H248" s="63"/>
      <c r="I248" s="163"/>
      <c r="J248" s="63"/>
      <c r="K248" s="63"/>
      <c r="L248" s="61"/>
      <c r="M248" s="206"/>
      <c r="N248" s="42"/>
      <c r="O248" s="42"/>
      <c r="P248" s="42"/>
      <c r="Q248" s="42"/>
      <c r="R248" s="42"/>
      <c r="S248" s="42"/>
      <c r="T248" s="78"/>
      <c r="AT248" s="24" t="s">
        <v>157</v>
      </c>
      <c r="AU248" s="24" t="s">
        <v>83</v>
      </c>
    </row>
    <row r="249" spans="2:65" s="1" customFormat="1" ht="25.5" customHeight="1">
      <c r="B249" s="41"/>
      <c r="C249" s="192" t="s">
        <v>492</v>
      </c>
      <c r="D249" s="192" t="s">
        <v>150</v>
      </c>
      <c r="E249" s="193" t="s">
        <v>341</v>
      </c>
      <c r="F249" s="194" t="s">
        <v>342</v>
      </c>
      <c r="G249" s="195" t="s">
        <v>153</v>
      </c>
      <c r="H249" s="196">
        <v>85.4</v>
      </c>
      <c r="I249" s="197"/>
      <c r="J249" s="198">
        <f>ROUND(I249*H249,2)</f>
        <v>0</v>
      </c>
      <c r="K249" s="194" t="s">
        <v>154</v>
      </c>
      <c r="L249" s="61"/>
      <c r="M249" s="199" t="s">
        <v>23</v>
      </c>
      <c r="N249" s="200" t="s">
        <v>44</v>
      </c>
      <c r="O249" s="42"/>
      <c r="P249" s="201">
        <f>O249*H249</f>
        <v>0</v>
      </c>
      <c r="Q249" s="201">
        <v>0</v>
      </c>
      <c r="R249" s="201">
        <f>Q249*H249</f>
        <v>0</v>
      </c>
      <c r="S249" s="201">
        <v>0</v>
      </c>
      <c r="T249" s="202">
        <f>S249*H249</f>
        <v>0</v>
      </c>
      <c r="AR249" s="24" t="s">
        <v>155</v>
      </c>
      <c r="AT249" s="24" t="s">
        <v>150</v>
      </c>
      <c r="AU249" s="24" t="s">
        <v>83</v>
      </c>
      <c r="AY249" s="24" t="s">
        <v>148</v>
      </c>
      <c r="BE249" s="203">
        <f>IF(N249="základní",J249,0)</f>
        <v>0</v>
      </c>
      <c r="BF249" s="203">
        <f>IF(N249="snížená",J249,0)</f>
        <v>0</v>
      </c>
      <c r="BG249" s="203">
        <f>IF(N249="zákl. přenesená",J249,0)</f>
        <v>0</v>
      </c>
      <c r="BH249" s="203">
        <f>IF(N249="sníž. přenesená",J249,0)</f>
        <v>0</v>
      </c>
      <c r="BI249" s="203">
        <f>IF(N249="nulová",J249,0)</f>
        <v>0</v>
      </c>
      <c r="BJ249" s="24" t="s">
        <v>81</v>
      </c>
      <c r="BK249" s="203">
        <f>ROUND(I249*H249,2)</f>
        <v>0</v>
      </c>
      <c r="BL249" s="24" t="s">
        <v>155</v>
      </c>
      <c r="BM249" s="24" t="s">
        <v>1148</v>
      </c>
    </row>
    <row r="250" spans="2:65" s="1" customFormat="1" ht="40.5">
      <c r="B250" s="41"/>
      <c r="C250" s="63"/>
      <c r="D250" s="204" t="s">
        <v>157</v>
      </c>
      <c r="E250" s="63"/>
      <c r="F250" s="205" t="s">
        <v>337</v>
      </c>
      <c r="G250" s="63"/>
      <c r="H250" s="63"/>
      <c r="I250" s="163"/>
      <c r="J250" s="63"/>
      <c r="K250" s="63"/>
      <c r="L250" s="61"/>
      <c r="M250" s="206"/>
      <c r="N250" s="42"/>
      <c r="O250" s="42"/>
      <c r="P250" s="42"/>
      <c r="Q250" s="42"/>
      <c r="R250" s="42"/>
      <c r="S250" s="42"/>
      <c r="T250" s="78"/>
      <c r="AT250" s="24" t="s">
        <v>157</v>
      </c>
      <c r="AU250" s="24" t="s">
        <v>83</v>
      </c>
    </row>
    <row r="251" spans="2:65" s="1" customFormat="1" ht="16.5" customHeight="1">
      <c r="B251" s="41"/>
      <c r="C251" s="229" t="s">
        <v>497</v>
      </c>
      <c r="D251" s="229" t="s">
        <v>199</v>
      </c>
      <c r="E251" s="230" t="s">
        <v>1149</v>
      </c>
      <c r="F251" s="231" t="s">
        <v>1150</v>
      </c>
      <c r="G251" s="232" t="s">
        <v>194</v>
      </c>
      <c r="H251" s="233">
        <v>1.5</v>
      </c>
      <c r="I251" s="234"/>
      <c r="J251" s="235">
        <f>ROUND(I251*H251,2)</f>
        <v>0</v>
      </c>
      <c r="K251" s="231" t="s">
        <v>154</v>
      </c>
      <c r="L251" s="236"/>
      <c r="M251" s="237" t="s">
        <v>23</v>
      </c>
      <c r="N251" s="238" t="s">
        <v>44</v>
      </c>
      <c r="O251" s="42"/>
      <c r="P251" s="201">
        <f>O251*H251</f>
        <v>0</v>
      </c>
      <c r="Q251" s="201">
        <v>4.4900000000000001E-3</v>
      </c>
      <c r="R251" s="201">
        <f>Q251*H251</f>
        <v>6.7349999999999997E-3</v>
      </c>
      <c r="S251" s="201">
        <v>0</v>
      </c>
      <c r="T251" s="202">
        <f>S251*H251</f>
        <v>0</v>
      </c>
      <c r="AR251" s="24" t="s">
        <v>198</v>
      </c>
      <c r="AT251" s="24" t="s">
        <v>199</v>
      </c>
      <c r="AU251" s="24" t="s">
        <v>83</v>
      </c>
      <c r="AY251" s="24" t="s">
        <v>148</v>
      </c>
      <c r="BE251" s="203">
        <f>IF(N251="základní",J251,0)</f>
        <v>0</v>
      </c>
      <c r="BF251" s="203">
        <f>IF(N251="snížená",J251,0)</f>
        <v>0</v>
      </c>
      <c r="BG251" s="203">
        <f>IF(N251="zákl. přenesená",J251,0)</f>
        <v>0</v>
      </c>
      <c r="BH251" s="203">
        <f>IF(N251="sníž. přenesená",J251,0)</f>
        <v>0</v>
      </c>
      <c r="BI251" s="203">
        <f>IF(N251="nulová",J251,0)</f>
        <v>0</v>
      </c>
      <c r="BJ251" s="24" t="s">
        <v>81</v>
      </c>
      <c r="BK251" s="203">
        <f>ROUND(I251*H251,2)</f>
        <v>0</v>
      </c>
      <c r="BL251" s="24" t="s">
        <v>155</v>
      </c>
      <c r="BM251" s="24" t="s">
        <v>1151</v>
      </c>
    </row>
    <row r="252" spans="2:65" s="11" customFormat="1" ht="13.5">
      <c r="B252" s="207"/>
      <c r="C252" s="208"/>
      <c r="D252" s="204" t="s">
        <v>159</v>
      </c>
      <c r="E252" s="209" t="s">
        <v>23</v>
      </c>
      <c r="F252" s="210" t="s">
        <v>1152</v>
      </c>
      <c r="G252" s="208"/>
      <c r="H252" s="211">
        <v>1.5</v>
      </c>
      <c r="I252" s="212"/>
      <c r="J252" s="208"/>
      <c r="K252" s="208"/>
      <c r="L252" s="213"/>
      <c r="M252" s="214"/>
      <c r="N252" s="215"/>
      <c r="O252" s="215"/>
      <c r="P252" s="215"/>
      <c r="Q252" s="215"/>
      <c r="R252" s="215"/>
      <c r="S252" s="215"/>
      <c r="T252" s="216"/>
      <c r="AT252" s="217" t="s">
        <v>159</v>
      </c>
      <c r="AU252" s="217" t="s">
        <v>83</v>
      </c>
      <c r="AV252" s="11" t="s">
        <v>83</v>
      </c>
      <c r="AW252" s="11" t="s">
        <v>36</v>
      </c>
      <c r="AX252" s="11" t="s">
        <v>81</v>
      </c>
      <c r="AY252" s="217" t="s">
        <v>148</v>
      </c>
    </row>
    <row r="253" spans="2:65" s="1" customFormat="1" ht="25.5" customHeight="1">
      <c r="B253" s="41"/>
      <c r="C253" s="192" t="s">
        <v>502</v>
      </c>
      <c r="D253" s="192" t="s">
        <v>150</v>
      </c>
      <c r="E253" s="193" t="s">
        <v>344</v>
      </c>
      <c r="F253" s="194" t="s">
        <v>345</v>
      </c>
      <c r="G253" s="195" t="s">
        <v>202</v>
      </c>
      <c r="H253" s="196">
        <v>0.125</v>
      </c>
      <c r="I253" s="197"/>
      <c r="J253" s="198">
        <f>ROUND(I253*H253,2)</f>
        <v>0</v>
      </c>
      <c r="K253" s="194" t="s">
        <v>154</v>
      </c>
      <c r="L253" s="61"/>
      <c r="M253" s="199" t="s">
        <v>23</v>
      </c>
      <c r="N253" s="200" t="s">
        <v>44</v>
      </c>
      <c r="O253" s="42"/>
      <c r="P253" s="201">
        <f>O253*H253</f>
        <v>0</v>
      </c>
      <c r="Q253" s="201">
        <v>1.04331</v>
      </c>
      <c r="R253" s="201">
        <f>Q253*H253</f>
        <v>0.13041374999999999</v>
      </c>
      <c r="S253" s="201">
        <v>0</v>
      </c>
      <c r="T253" s="202">
        <f>S253*H253</f>
        <v>0</v>
      </c>
      <c r="AR253" s="24" t="s">
        <v>155</v>
      </c>
      <c r="AT253" s="24" t="s">
        <v>150</v>
      </c>
      <c r="AU253" s="24" t="s">
        <v>83</v>
      </c>
      <c r="AY253" s="24" t="s">
        <v>148</v>
      </c>
      <c r="BE253" s="203">
        <f>IF(N253="základní",J253,0)</f>
        <v>0</v>
      </c>
      <c r="BF253" s="203">
        <f>IF(N253="snížená",J253,0)</f>
        <v>0</v>
      </c>
      <c r="BG253" s="203">
        <f>IF(N253="zákl. přenesená",J253,0)</f>
        <v>0</v>
      </c>
      <c r="BH253" s="203">
        <f>IF(N253="sníž. přenesená",J253,0)</f>
        <v>0</v>
      </c>
      <c r="BI253" s="203">
        <f>IF(N253="nulová",J253,0)</f>
        <v>0</v>
      </c>
      <c r="BJ253" s="24" t="s">
        <v>81</v>
      </c>
      <c r="BK253" s="203">
        <f>ROUND(I253*H253,2)</f>
        <v>0</v>
      </c>
      <c r="BL253" s="24" t="s">
        <v>155</v>
      </c>
      <c r="BM253" s="24" t="s">
        <v>1153</v>
      </c>
    </row>
    <row r="254" spans="2:65" s="1" customFormat="1" ht="27">
      <c r="B254" s="41"/>
      <c r="C254" s="63"/>
      <c r="D254" s="204" t="s">
        <v>157</v>
      </c>
      <c r="E254" s="63"/>
      <c r="F254" s="205" t="s">
        <v>347</v>
      </c>
      <c r="G254" s="63"/>
      <c r="H254" s="63"/>
      <c r="I254" s="163"/>
      <c r="J254" s="63"/>
      <c r="K254" s="63"/>
      <c r="L254" s="61"/>
      <c r="M254" s="206"/>
      <c r="N254" s="42"/>
      <c r="O254" s="42"/>
      <c r="P254" s="42"/>
      <c r="Q254" s="42"/>
      <c r="R254" s="42"/>
      <c r="S254" s="42"/>
      <c r="T254" s="78"/>
      <c r="AT254" s="24" t="s">
        <v>157</v>
      </c>
      <c r="AU254" s="24" t="s">
        <v>83</v>
      </c>
    </row>
    <row r="255" spans="2:65" s="11" customFormat="1" ht="13.5">
      <c r="B255" s="207"/>
      <c r="C255" s="208"/>
      <c r="D255" s="204" t="s">
        <v>159</v>
      </c>
      <c r="E255" s="209" t="s">
        <v>23</v>
      </c>
      <c r="F255" s="210" t="s">
        <v>1154</v>
      </c>
      <c r="G255" s="208"/>
      <c r="H255" s="211">
        <v>0.125</v>
      </c>
      <c r="I255" s="212"/>
      <c r="J255" s="208"/>
      <c r="K255" s="208"/>
      <c r="L255" s="213"/>
      <c r="M255" s="214"/>
      <c r="N255" s="215"/>
      <c r="O255" s="215"/>
      <c r="P255" s="215"/>
      <c r="Q255" s="215"/>
      <c r="R255" s="215"/>
      <c r="S255" s="215"/>
      <c r="T255" s="216"/>
      <c r="AT255" s="217" t="s">
        <v>159</v>
      </c>
      <c r="AU255" s="217" t="s">
        <v>83</v>
      </c>
      <c r="AV255" s="11" t="s">
        <v>83</v>
      </c>
      <c r="AW255" s="11" t="s">
        <v>36</v>
      </c>
      <c r="AX255" s="11" t="s">
        <v>81</v>
      </c>
      <c r="AY255" s="217" t="s">
        <v>148</v>
      </c>
    </row>
    <row r="256" spans="2:65" s="1" customFormat="1" ht="16.5" customHeight="1">
      <c r="B256" s="41"/>
      <c r="C256" s="192" t="s">
        <v>506</v>
      </c>
      <c r="D256" s="192" t="s">
        <v>150</v>
      </c>
      <c r="E256" s="193" t="s">
        <v>356</v>
      </c>
      <c r="F256" s="194" t="s">
        <v>357</v>
      </c>
      <c r="G256" s="195" t="s">
        <v>202</v>
      </c>
      <c r="H256" s="196">
        <v>2.6469999999999998</v>
      </c>
      <c r="I256" s="197"/>
      <c r="J256" s="198">
        <f>ROUND(I256*H256,2)</f>
        <v>0</v>
      </c>
      <c r="K256" s="194" t="s">
        <v>154</v>
      </c>
      <c r="L256" s="61"/>
      <c r="M256" s="199" t="s">
        <v>23</v>
      </c>
      <c r="N256" s="200" t="s">
        <v>44</v>
      </c>
      <c r="O256" s="42"/>
      <c r="P256" s="201">
        <f>O256*H256</f>
        <v>0</v>
      </c>
      <c r="Q256" s="201">
        <v>1.07636</v>
      </c>
      <c r="R256" s="201">
        <f>Q256*H256</f>
        <v>2.8491249199999999</v>
      </c>
      <c r="S256" s="201">
        <v>0</v>
      </c>
      <c r="T256" s="202">
        <f>S256*H256</f>
        <v>0</v>
      </c>
      <c r="AR256" s="24" t="s">
        <v>155</v>
      </c>
      <c r="AT256" s="24" t="s">
        <v>150</v>
      </c>
      <c r="AU256" s="24" t="s">
        <v>83</v>
      </c>
      <c r="AY256" s="24" t="s">
        <v>148</v>
      </c>
      <c r="BE256" s="203">
        <f>IF(N256="základní",J256,0)</f>
        <v>0</v>
      </c>
      <c r="BF256" s="203">
        <f>IF(N256="snížená",J256,0)</f>
        <v>0</v>
      </c>
      <c r="BG256" s="203">
        <f>IF(N256="zákl. přenesená",J256,0)</f>
        <v>0</v>
      </c>
      <c r="BH256" s="203">
        <f>IF(N256="sníž. přenesená",J256,0)</f>
        <v>0</v>
      </c>
      <c r="BI256" s="203">
        <f>IF(N256="nulová",J256,0)</f>
        <v>0</v>
      </c>
      <c r="BJ256" s="24" t="s">
        <v>81</v>
      </c>
      <c r="BK256" s="203">
        <f>ROUND(I256*H256,2)</f>
        <v>0</v>
      </c>
      <c r="BL256" s="24" t="s">
        <v>155</v>
      </c>
      <c r="BM256" s="24" t="s">
        <v>1155</v>
      </c>
    </row>
    <row r="257" spans="2:65" s="1" customFormat="1" ht="27">
      <c r="B257" s="41"/>
      <c r="C257" s="63"/>
      <c r="D257" s="204" t="s">
        <v>157</v>
      </c>
      <c r="E257" s="63"/>
      <c r="F257" s="205" t="s">
        <v>347</v>
      </c>
      <c r="G257" s="63"/>
      <c r="H257" s="63"/>
      <c r="I257" s="163"/>
      <c r="J257" s="63"/>
      <c r="K257" s="63"/>
      <c r="L257" s="61"/>
      <c r="M257" s="206"/>
      <c r="N257" s="42"/>
      <c r="O257" s="42"/>
      <c r="P257" s="42"/>
      <c r="Q257" s="42"/>
      <c r="R257" s="42"/>
      <c r="S257" s="42"/>
      <c r="T257" s="78"/>
      <c r="AT257" s="24" t="s">
        <v>157</v>
      </c>
      <c r="AU257" s="24" t="s">
        <v>83</v>
      </c>
    </row>
    <row r="258" spans="2:65" s="13" customFormat="1" ht="13.5">
      <c r="B258" s="239"/>
      <c r="C258" s="240"/>
      <c r="D258" s="204" t="s">
        <v>159</v>
      </c>
      <c r="E258" s="241" t="s">
        <v>23</v>
      </c>
      <c r="F258" s="242" t="s">
        <v>359</v>
      </c>
      <c r="G258" s="240"/>
      <c r="H258" s="241" t="s">
        <v>23</v>
      </c>
      <c r="I258" s="243"/>
      <c r="J258" s="240"/>
      <c r="K258" s="240"/>
      <c r="L258" s="244"/>
      <c r="M258" s="245"/>
      <c r="N258" s="246"/>
      <c r="O258" s="246"/>
      <c r="P258" s="246"/>
      <c r="Q258" s="246"/>
      <c r="R258" s="246"/>
      <c r="S258" s="246"/>
      <c r="T258" s="247"/>
      <c r="AT258" s="248" t="s">
        <v>159</v>
      </c>
      <c r="AU258" s="248" t="s">
        <v>83</v>
      </c>
      <c r="AV258" s="13" t="s">
        <v>81</v>
      </c>
      <c r="AW258" s="13" t="s">
        <v>36</v>
      </c>
      <c r="AX258" s="13" t="s">
        <v>73</v>
      </c>
      <c r="AY258" s="248" t="s">
        <v>148</v>
      </c>
    </row>
    <row r="259" spans="2:65" s="11" customFormat="1" ht="13.5">
      <c r="B259" s="207"/>
      <c r="C259" s="208"/>
      <c r="D259" s="204" t="s">
        <v>159</v>
      </c>
      <c r="E259" s="209" t="s">
        <v>23</v>
      </c>
      <c r="F259" s="210" t="s">
        <v>1156</v>
      </c>
      <c r="G259" s="208"/>
      <c r="H259" s="211">
        <v>12.167999999999999</v>
      </c>
      <c r="I259" s="212"/>
      <c r="J259" s="208"/>
      <c r="K259" s="208"/>
      <c r="L259" s="213"/>
      <c r="M259" s="214"/>
      <c r="N259" s="215"/>
      <c r="O259" s="215"/>
      <c r="P259" s="215"/>
      <c r="Q259" s="215"/>
      <c r="R259" s="215"/>
      <c r="S259" s="215"/>
      <c r="T259" s="216"/>
      <c r="AT259" s="217" t="s">
        <v>159</v>
      </c>
      <c r="AU259" s="217" t="s">
        <v>83</v>
      </c>
      <c r="AV259" s="11" t="s">
        <v>83</v>
      </c>
      <c r="AW259" s="11" t="s">
        <v>36</v>
      </c>
      <c r="AX259" s="11" t="s">
        <v>73</v>
      </c>
      <c r="AY259" s="217" t="s">
        <v>148</v>
      </c>
    </row>
    <row r="260" spans="2:65" s="11" customFormat="1" ht="13.5">
      <c r="B260" s="207"/>
      <c r="C260" s="208"/>
      <c r="D260" s="204" t="s">
        <v>159</v>
      </c>
      <c r="E260" s="209" t="s">
        <v>23</v>
      </c>
      <c r="F260" s="210" t="s">
        <v>1157</v>
      </c>
      <c r="G260" s="208"/>
      <c r="H260" s="211">
        <v>41.4</v>
      </c>
      <c r="I260" s="212"/>
      <c r="J260" s="208"/>
      <c r="K260" s="208"/>
      <c r="L260" s="213"/>
      <c r="M260" s="214"/>
      <c r="N260" s="215"/>
      <c r="O260" s="215"/>
      <c r="P260" s="215"/>
      <c r="Q260" s="215"/>
      <c r="R260" s="215"/>
      <c r="S260" s="215"/>
      <c r="T260" s="216"/>
      <c r="AT260" s="217" t="s">
        <v>159</v>
      </c>
      <c r="AU260" s="217" t="s">
        <v>83</v>
      </c>
      <c r="AV260" s="11" t="s">
        <v>83</v>
      </c>
      <c r="AW260" s="11" t="s">
        <v>36</v>
      </c>
      <c r="AX260" s="11" t="s">
        <v>73</v>
      </c>
      <c r="AY260" s="217" t="s">
        <v>148</v>
      </c>
    </row>
    <row r="261" spans="2:65" s="11" customFormat="1" ht="13.5">
      <c r="B261" s="207"/>
      <c r="C261" s="208"/>
      <c r="D261" s="204" t="s">
        <v>159</v>
      </c>
      <c r="E261" s="209" t="s">
        <v>23</v>
      </c>
      <c r="F261" s="210" t="s">
        <v>1158</v>
      </c>
      <c r="G261" s="208"/>
      <c r="H261" s="211">
        <v>81</v>
      </c>
      <c r="I261" s="212"/>
      <c r="J261" s="208"/>
      <c r="K261" s="208"/>
      <c r="L261" s="213"/>
      <c r="M261" s="214"/>
      <c r="N261" s="215"/>
      <c r="O261" s="215"/>
      <c r="P261" s="215"/>
      <c r="Q261" s="215"/>
      <c r="R261" s="215"/>
      <c r="S261" s="215"/>
      <c r="T261" s="216"/>
      <c r="AT261" s="217" t="s">
        <v>159</v>
      </c>
      <c r="AU261" s="217" t="s">
        <v>83</v>
      </c>
      <c r="AV261" s="11" t="s">
        <v>83</v>
      </c>
      <c r="AW261" s="11" t="s">
        <v>36</v>
      </c>
      <c r="AX261" s="11" t="s">
        <v>73</v>
      </c>
      <c r="AY261" s="217" t="s">
        <v>148</v>
      </c>
    </row>
    <row r="262" spans="2:65" s="11" customFormat="1" ht="13.5">
      <c r="B262" s="207"/>
      <c r="C262" s="208"/>
      <c r="D262" s="204" t="s">
        <v>159</v>
      </c>
      <c r="E262" s="209" t="s">
        <v>23</v>
      </c>
      <c r="F262" s="210" t="s">
        <v>1159</v>
      </c>
      <c r="G262" s="208"/>
      <c r="H262" s="211">
        <v>46.5</v>
      </c>
      <c r="I262" s="212"/>
      <c r="J262" s="208"/>
      <c r="K262" s="208"/>
      <c r="L262" s="213"/>
      <c r="M262" s="214"/>
      <c r="N262" s="215"/>
      <c r="O262" s="215"/>
      <c r="P262" s="215"/>
      <c r="Q262" s="215"/>
      <c r="R262" s="215"/>
      <c r="S262" s="215"/>
      <c r="T262" s="216"/>
      <c r="AT262" s="217" t="s">
        <v>159</v>
      </c>
      <c r="AU262" s="217" t="s">
        <v>83</v>
      </c>
      <c r="AV262" s="11" t="s">
        <v>83</v>
      </c>
      <c r="AW262" s="11" t="s">
        <v>36</v>
      </c>
      <c r="AX262" s="11" t="s">
        <v>73</v>
      </c>
      <c r="AY262" s="217" t="s">
        <v>148</v>
      </c>
    </row>
    <row r="263" spans="2:65" s="11" customFormat="1" ht="13.5">
      <c r="B263" s="207"/>
      <c r="C263" s="208"/>
      <c r="D263" s="204" t="s">
        <v>159</v>
      </c>
      <c r="E263" s="209" t="s">
        <v>23</v>
      </c>
      <c r="F263" s="210" t="s">
        <v>1160</v>
      </c>
      <c r="G263" s="208"/>
      <c r="H263" s="211">
        <v>51.75</v>
      </c>
      <c r="I263" s="212"/>
      <c r="J263" s="208"/>
      <c r="K263" s="208"/>
      <c r="L263" s="213"/>
      <c r="M263" s="214"/>
      <c r="N263" s="215"/>
      <c r="O263" s="215"/>
      <c r="P263" s="215"/>
      <c r="Q263" s="215"/>
      <c r="R263" s="215"/>
      <c r="S263" s="215"/>
      <c r="T263" s="216"/>
      <c r="AT263" s="217" t="s">
        <v>159</v>
      </c>
      <c r="AU263" s="217" t="s">
        <v>83</v>
      </c>
      <c r="AV263" s="11" t="s">
        <v>83</v>
      </c>
      <c r="AW263" s="11" t="s">
        <v>36</v>
      </c>
      <c r="AX263" s="11" t="s">
        <v>73</v>
      </c>
      <c r="AY263" s="217" t="s">
        <v>148</v>
      </c>
    </row>
    <row r="264" spans="2:65" s="11" customFormat="1" ht="13.5">
      <c r="B264" s="207"/>
      <c r="C264" s="208"/>
      <c r="D264" s="204" t="s">
        <v>159</v>
      </c>
      <c r="E264" s="209" t="s">
        <v>23</v>
      </c>
      <c r="F264" s="210" t="s">
        <v>1161</v>
      </c>
      <c r="G264" s="208"/>
      <c r="H264" s="211">
        <v>47</v>
      </c>
      <c r="I264" s="212"/>
      <c r="J264" s="208"/>
      <c r="K264" s="208"/>
      <c r="L264" s="213"/>
      <c r="M264" s="214"/>
      <c r="N264" s="215"/>
      <c r="O264" s="215"/>
      <c r="P264" s="215"/>
      <c r="Q264" s="215"/>
      <c r="R264" s="215"/>
      <c r="S264" s="215"/>
      <c r="T264" s="216"/>
      <c r="AT264" s="217" t="s">
        <v>159</v>
      </c>
      <c r="AU264" s="217" t="s">
        <v>83</v>
      </c>
      <c r="AV264" s="11" t="s">
        <v>83</v>
      </c>
      <c r="AW264" s="11" t="s">
        <v>36</v>
      </c>
      <c r="AX264" s="11" t="s">
        <v>73</v>
      </c>
      <c r="AY264" s="217" t="s">
        <v>148</v>
      </c>
    </row>
    <row r="265" spans="2:65" s="11" customFormat="1" ht="13.5">
      <c r="B265" s="207"/>
      <c r="C265" s="208"/>
      <c r="D265" s="204" t="s">
        <v>159</v>
      </c>
      <c r="E265" s="209" t="s">
        <v>23</v>
      </c>
      <c r="F265" s="210" t="s">
        <v>1162</v>
      </c>
      <c r="G265" s="208"/>
      <c r="H265" s="211">
        <v>34</v>
      </c>
      <c r="I265" s="212"/>
      <c r="J265" s="208"/>
      <c r="K265" s="208"/>
      <c r="L265" s="213"/>
      <c r="M265" s="214"/>
      <c r="N265" s="215"/>
      <c r="O265" s="215"/>
      <c r="P265" s="215"/>
      <c r="Q265" s="215"/>
      <c r="R265" s="215"/>
      <c r="S265" s="215"/>
      <c r="T265" s="216"/>
      <c r="AT265" s="217" t="s">
        <v>159</v>
      </c>
      <c r="AU265" s="217" t="s">
        <v>83</v>
      </c>
      <c r="AV265" s="11" t="s">
        <v>83</v>
      </c>
      <c r="AW265" s="11" t="s">
        <v>36</v>
      </c>
      <c r="AX265" s="11" t="s">
        <v>73</v>
      </c>
      <c r="AY265" s="217" t="s">
        <v>148</v>
      </c>
    </row>
    <row r="266" spans="2:65" s="14" customFormat="1" ht="13.5">
      <c r="B266" s="255"/>
      <c r="C266" s="256"/>
      <c r="D266" s="204" t="s">
        <v>159</v>
      </c>
      <c r="E266" s="257" t="s">
        <v>23</v>
      </c>
      <c r="F266" s="258" t="s">
        <v>864</v>
      </c>
      <c r="G266" s="256"/>
      <c r="H266" s="259">
        <v>313.81799999999998</v>
      </c>
      <c r="I266" s="260"/>
      <c r="J266" s="256"/>
      <c r="K266" s="256"/>
      <c r="L266" s="261"/>
      <c r="M266" s="262"/>
      <c r="N266" s="263"/>
      <c r="O266" s="263"/>
      <c r="P266" s="263"/>
      <c r="Q266" s="263"/>
      <c r="R266" s="263"/>
      <c r="S266" s="263"/>
      <c r="T266" s="264"/>
      <c r="AT266" s="265" t="s">
        <v>159</v>
      </c>
      <c r="AU266" s="265" t="s">
        <v>83</v>
      </c>
      <c r="AV266" s="14" t="s">
        <v>168</v>
      </c>
      <c r="AW266" s="14" t="s">
        <v>36</v>
      </c>
      <c r="AX266" s="14" t="s">
        <v>73</v>
      </c>
      <c r="AY266" s="265" t="s">
        <v>148</v>
      </c>
    </row>
    <row r="267" spans="2:65" s="11" customFormat="1" ht="13.5">
      <c r="B267" s="207"/>
      <c r="C267" s="208"/>
      <c r="D267" s="204" t="s">
        <v>159</v>
      </c>
      <c r="E267" s="209" t="s">
        <v>23</v>
      </c>
      <c r="F267" s="210" t="s">
        <v>1163</v>
      </c>
      <c r="G267" s="208"/>
      <c r="H267" s="211">
        <v>2.6469999999999998</v>
      </c>
      <c r="I267" s="212"/>
      <c r="J267" s="208"/>
      <c r="K267" s="208"/>
      <c r="L267" s="213"/>
      <c r="M267" s="214"/>
      <c r="N267" s="215"/>
      <c r="O267" s="215"/>
      <c r="P267" s="215"/>
      <c r="Q267" s="215"/>
      <c r="R267" s="215"/>
      <c r="S267" s="215"/>
      <c r="T267" s="216"/>
      <c r="AT267" s="217" t="s">
        <v>159</v>
      </c>
      <c r="AU267" s="217" t="s">
        <v>83</v>
      </c>
      <c r="AV267" s="11" t="s">
        <v>83</v>
      </c>
      <c r="AW267" s="11" t="s">
        <v>36</v>
      </c>
      <c r="AX267" s="11" t="s">
        <v>81</v>
      </c>
      <c r="AY267" s="217" t="s">
        <v>148</v>
      </c>
    </row>
    <row r="268" spans="2:65" s="1" customFormat="1" ht="25.5" customHeight="1">
      <c r="B268" s="41"/>
      <c r="C268" s="192" t="s">
        <v>512</v>
      </c>
      <c r="D268" s="192" t="s">
        <v>150</v>
      </c>
      <c r="E268" s="193" t="s">
        <v>363</v>
      </c>
      <c r="F268" s="194" t="s">
        <v>364</v>
      </c>
      <c r="G268" s="195" t="s">
        <v>365</v>
      </c>
      <c r="H268" s="196">
        <v>13</v>
      </c>
      <c r="I268" s="197"/>
      <c r="J268" s="198">
        <f>ROUND(I268*H268,2)</f>
        <v>0</v>
      </c>
      <c r="K268" s="194" t="s">
        <v>23</v>
      </c>
      <c r="L268" s="61"/>
      <c r="M268" s="199" t="s">
        <v>23</v>
      </c>
      <c r="N268" s="200" t="s">
        <v>44</v>
      </c>
      <c r="O268" s="42"/>
      <c r="P268" s="201">
        <f>O268*H268</f>
        <v>0</v>
      </c>
      <c r="Q268" s="201">
        <v>0</v>
      </c>
      <c r="R268" s="201">
        <f>Q268*H268</f>
        <v>0</v>
      </c>
      <c r="S268" s="201">
        <v>0</v>
      </c>
      <c r="T268" s="202">
        <f>S268*H268</f>
        <v>0</v>
      </c>
      <c r="AR268" s="24" t="s">
        <v>155</v>
      </c>
      <c r="AT268" s="24" t="s">
        <v>150</v>
      </c>
      <c r="AU268" s="24" t="s">
        <v>83</v>
      </c>
      <c r="AY268" s="24" t="s">
        <v>148</v>
      </c>
      <c r="BE268" s="203">
        <f>IF(N268="základní",J268,0)</f>
        <v>0</v>
      </c>
      <c r="BF268" s="203">
        <f>IF(N268="snížená",J268,0)</f>
        <v>0</v>
      </c>
      <c r="BG268" s="203">
        <f>IF(N268="zákl. přenesená",J268,0)</f>
        <v>0</v>
      </c>
      <c r="BH268" s="203">
        <f>IF(N268="sníž. přenesená",J268,0)</f>
        <v>0</v>
      </c>
      <c r="BI268" s="203">
        <f>IF(N268="nulová",J268,0)</f>
        <v>0</v>
      </c>
      <c r="BJ268" s="24" t="s">
        <v>81</v>
      </c>
      <c r="BK268" s="203">
        <f>ROUND(I268*H268,2)</f>
        <v>0</v>
      </c>
      <c r="BL268" s="24" t="s">
        <v>155</v>
      </c>
      <c r="BM268" s="24" t="s">
        <v>1164</v>
      </c>
    </row>
    <row r="269" spans="2:65" s="1" customFormat="1" ht="67.5">
      <c r="B269" s="41"/>
      <c r="C269" s="63"/>
      <c r="D269" s="204" t="s">
        <v>157</v>
      </c>
      <c r="E269" s="63"/>
      <c r="F269" s="205" t="s">
        <v>367</v>
      </c>
      <c r="G269" s="63"/>
      <c r="H269" s="63"/>
      <c r="I269" s="163"/>
      <c r="J269" s="63"/>
      <c r="K269" s="63"/>
      <c r="L269" s="61"/>
      <c r="M269" s="206"/>
      <c r="N269" s="42"/>
      <c r="O269" s="42"/>
      <c r="P269" s="42"/>
      <c r="Q269" s="42"/>
      <c r="R269" s="42"/>
      <c r="S269" s="42"/>
      <c r="T269" s="78"/>
      <c r="AT269" s="24" t="s">
        <v>157</v>
      </c>
      <c r="AU269" s="24" t="s">
        <v>83</v>
      </c>
    </row>
    <row r="270" spans="2:65" s="1" customFormat="1" ht="67.5">
      <c r="B270" s="41"/>
      <c r="C270" s="63"/>
      <c r="D270" s="204" t="s">
        <v>204</v>
      </c>
      <c r="E270" s="63"/>
      <c r="F270" s="205" t="s">
        <v>1165</v>
      </c>
      <c r="G270" s="63"/>
      <c r="H270" s="63"/>
      <c r="I270" s="163"/>
      <c r="J270" s="63"/>
      <c r="K270" s="63"/>
      <c r="L270" s="61"/>
      <c r="M270" s="206"/>
      <c r="N270" s="42"/>
      <c r="O270" s="42"/>
      <c r="P270" s="42"/>
      <c r="Q270" s="42"/>
      <c r="R270" s="42"/>
      <c r="S270" s="42"/>
      <c r="T270" s="78"/>
      <c r="AT270" s="24" t="s">
        <v>204</v>
      </c>
      <c r="AU270" s="24" t="s">
        <v>83</v>
      </c>
    </row>
    <row r="271" spans="2:65" s="1" customFormat="1" ht="16.5" customHeight="1">
      <c r="B271" s="41"/>
      <c r="C271" s="229" t="s">
        <v>518</v>
      </c>
      <c r="D271" s="229" t="s">
        <v>199</v>
      </c>
      <c r="E271" s="230" t="s">
        <v>369</v>
      </c>
      <c r="F271" s="231" t="s">
        <v>370</v>
      </c>
      <c r="G271" s="232" t="s">
        <v>365</v>
      </c>
      <c r="H271" s="233">
        <v>13</v>
      </c>
      <c r="I271" s="234"/>
      <c r="J271" s="235">
        <f>ROUND(I271*H271,2)</f>
        <v>0</v>
      </c>
      <c r="K271" s="231" t="s">
        <v>23</v>
      </c>
      <c r="L271" s="236"/>
      <c r="M271" s="237" t="s">
        <v>23</v>
      </c>
      <c r="N271" s="238" t="s">
        <v>44</v>
      </c>
      <c r="O271" s="42"/>
      <c r="P271" s="201">
        <f>O271*H271</f>
        <v>0</v>
      </c>
      <c r="Q271" s="201">
        <v>2E-3</v>
      </c>
      <c r="R271" s="201">
        <f>Q271*H271</f>
        <v>2.6000000000000002E-2</v>
      </c>
      <c r="S271" s="201">
        <v>0</v>
      </c>
      <c r="T271" s="202">
        <f>S271*H271</f>
        <v>0</v>
      </c>
      <c r="AR271" s="24" t="s">
        <v>198</v>
      </c>
      <c r="AT271" s="24" t="s">
        <v>199</v>
      </c>
      <c r="AU271" s="24" t="s">
        <v>83</v>
      </c>
      <c r="AY271" s="24" t="s">
        <v>148</v>
      </c>
      <c r="BE271" s="203">
        <f>IF(N271="základní",J271,0)</f>
        <v>0</v>
      </c>
      <c r="BF271" s="203">
        <f>IF(N271="snížená",J271,0)</f>
        <v>0</v>
      </c>
      <c r="BG271" s="203">
        <f>IF(N271="zákl. přenesená",J271,0)</f>
        <v>0</v>
      </c>
      <c r="BH271" s="203">
        <f>IF(N271="sníž. přenesená",J271,0)</f>
        <v>0</v>
      </c>
      <c r="BI271" s="203">
        <f>IF(N271="nulová",J271,0)</f>
        <v>0</v>
      </c>
      <c r="BJ271" s="24" t="s">
        <v>81</v>
      </c>
      <c r="BK271" s="203">
        <f>ROUND(I271*H271,2)</f>
        <v>0</v>
      </c>
      <c r="BL271" s="24" t="s">
        <v>155</v>
      </c>
      <c r="BM271" s="24" t="s">
        <v>1166</v>
      </c>
    </row>
    <row r="272" spans="2:65" s="10" customFormat="1" ht="29.85" customHeight="1">
      <c r="B272" s="176"/>
      <c r="C272" s="177"/>
      <c r="D272" s="178" t="s">
        <v>72</v>
      </c>
      <c r="E272" s="190" t="s">
        <v>155</v>
      </c>
      <c r="F272" s="190" t="s">
        <v>868</v>
      </c>
      <c r="G272" s="177"/>
      <c r="H272" s="177"/>
      <c r="I272" s="180"/>
      <c r="J272" s="191">
        <f>BK272</f>
        <v>0</v>
      </c>
      <c r="K272" s="177"/>
      <c r="L272" s="182"/>
      <c r="M272" s="183"/>
      <c r="N272" s="184"/>
      <c r="O272" s="184"/>
      <c r="P272" s="185">
        <f>SUM(P273:P275)</f>
        <v>0</v>
      </c>
      <c r="Q272" s="184"/>
      <c r="R272" s="185">
        <f>SUM(R273:R275)</f>
        <v>0</v>
      </c>
      <c r="S272" s="184"/>
      <c r="T272" s="186">
        <f>SUM(T273:T275)</f>
        <v>0</v>
      </c>
      <c r="AR272" s="187" t="s">
        <v>81</v>
      </c>
      <c r="AT272" s="188" t="s">
        <v>72</v>
      </c>
      <c r="AU272" s="188" t="s">
        <v>81</v>
      </c>
      <c r="AY272" s="187" t="s">
        <v>148</v>
      </c>
      <c r="BK272" s="189">
        <f>SUM(BK273:BK275)</f>
        <v>0</v>
      </c>
    </row>
    <row r="273" spans="2:65" s="1" customFormat="1" ht="25.5" customHeight="1">
      <c r="B273" s="41"/>
      <c r="C273" s="192" t="s">
        <v>526</v>
      </c>
      <c r="D273" s="192" t="s">
        <v>150</v>
      </c>
      <c r="E273" s="193" t="s">
        <v>873</v>
      </c>
      <c r="F273" s="194" t="s">
        <v>874</v>
      </c>
      <c r="G273" s="195" t="s">
        <v>153</v>
      </c>
      <c r="H273" s="196">
        <v>37</v>
      </c>
      <c r="I273" s="197"/>
      <c r="J273" s="198">
        <f>ROUND(I273*H273,2)</f>
        <v>0</v>
      </c>
      <c r="K273" s="194" t="s">
        <v>154</v>
      </c>
      <c r="L273" s="61"/>
      <c r="M273" s="199" t="s">
        <v>23</v>
      </c>
      <c r="N273" s="200" t="s">
        <v>44</v>
      </c>
      <c r="O273" s="42"/>
      <c r="P273" s="201">
        <f>O273*H273</f>
        <v>0</v>
      </c>
      <c r="Q273" s="201">
        <v>0</v>
      </c>
      <c r="R273" s="201">
        <f>Q273*H273</f>
        <v>0</v>
      </c>
      <c r="S273" s="201">
        <v>0</v>
      </c>
      <c r="T273" s="202">
        <f>S273*H273</f>
        <v>0</v>
      </c>
      <c r="AR273" s="24" t="s">
        <v>155</v>
      </c>
      <c r="AT273" s="24" t="s">
        <v>150</v>
      </c>
      <c r="AU273" s="24" t="s">
        <v>83</v>
      </c>
      <c r="AY273" s="24" t="s">
        <v>148</v>
      </c>
      <c r="BE273" s="203">
        <f>IF(N273="základní",J273,0)</f>
        <v>0</v>
      </c>
      <c r="BF273" s="203">
        <f>IF(N273="snížená",J273,0)</f>
        <v>0</v>
      </c>
      <c r="BG273" s="203">
        <f>IF(N273="zákl. přenesená",J273,0)</f>
        <v>0</v>
      </c>
      <c r="BH273" s="203">
        <f>IF(N273="sníž. přenesená",J273,0)</f>
        <v>0</v>
      </c>
      <c r="BI273" s="203">
        <f>IF(N273="nulová",J273,0)</f>
        <v>0</v>
      </c>
      <c r="BJ273" s="24" t="s">
        <v>81</v>
      </c>
      <c r="BK273" s="203">
        <f>ROUND(I273*H273,2)</f>
        <v>0</v>
      </c>
      <c r="BL273" s="24" t="s">
        <v>155</v>
      </c>
      <c r="BM273" s="24" t="s">
        <v>1167</v>
      </c>
    </row>
    <row r="274" spans="2:65" s="1" customFormat="1" ht="135">
      <c r="B274" s="41"/>
      <c r="C274" s="63"/>
      <c r="D274" s="204" t="s">
        <v>157</v>
      </c>
      <c r="E274" s="63"/>
      <c r="F274" s="205" t="s">
        <v>876</v>
      </c>
      <c r="G274" s="63"/>
      <c r="H274" s="63"/>
      <c r="I274" s="163"/>
      <c r="J274" s="63"/>
      <c r="K274" s="63"/>
      <c r="L274" s="61"/>
      <c r="M274" s="206"/>
      <c r="N274" s="42"/>
      <c r="O274" s="42"/>
      <c r="P274" s="42"/>
      <c r="Q274" s="42"/>
      <c r="R274" s="42"/>
      <c r="S274" s="42"/>
      <c r="T274" s="78"/>
      <c r="AT274" s="24" t="s">
        <v>157</v>
      </c>
      <c r="AU274" s="24" t="s">
        <v>83</v>
      </c>
    </row>
    <row r="275" spans="2:65" s="11" customFormat="1" ht="13.5">
      <c r="B275" s="207"/>
      <c r="C275" s="208"/>
      <c r="D275" s="204" t="s">
        <v>159</v>
      </c>
      <c r="E275" s="209" t="s">
        <v>23</v>
      </c>
      <c r="F275" s="210" t="s">
        <v>1168</v>
      </c>
      <c r="G275" s="208"/>
      <c r="H275" s="211">
        <v>37</v>
      </c>
      <c r="I275" s="212"/>
      <c r="J275" s="208"/>
      <c r="K275" s="208"/>
      <c r="L275" s="213"/>
      <c r="M275" s="214"/>
      <c r="N275" s="215"/>
      <c r="O275" s="215"/>
      <c r="P275" s="215"/>
      <c r="Q275" s="215"/>
      <c r="R275" s="215"/>
      <c r="S275" s="215"/>
      <c r="T275" s="216"/>
      <c r="AT275" s="217" t="s">
        <v>159</v>
      </c>
      <c r="AU275" s="217" t="s">
        <v>83</v>
      </c>
      <c r="AV275" s="11" t="s">
        <v>83</v>
      </c>
      <c r="AW275" s="11" t="s">
        <v>36</v>
      </c>
      <c r="AX275" s="11" t="s">
        <v>81</v>
      </c>
      <c r="AY275" s="217" t="s">
        <v>148</v>
      </c>
    </row>
    <row r="276" spans="2:65" s="10" customFormat="1" ht="29.85" customHeight="1">
      <c r="B276" s="176"/>
      <c r="C276" s="177"/>
      <c r="D276" s="178" t="s">
        <v>72</v>
      </c>
      <c r="E276" s="190" t="s">
        <v>180</v>
      </c>
      <c r="F276" s="190" t="s">
        <v>372</v>
      </c>
      <c r="G276" s="177"/>
      <c r="H276" s="177"/>
      <c r="I276" s="180"/>
      <c r="J276" s="191">
        <f>BK276</f>
        <v>0</v>
      </c>
      <c r="K276" s="177"/>
      <c r="L276" s="182"/>
      <c r="M276" s="183"/>
      <c r="N276" s="184"/>
      <c r="O276" s="184"/>
      <c r="P276" s="185">
        <f>SUM(P277:P296)</f>
        <v>0</v>
      </c>
      <c r="Q276" s="184"/>
      <c r="R276" s="185">
        <f>SUM(R277:R296)</f>
        <v>6.8350200000000001</v>
      </c>
      <c r="S276" s="184"/>
      <c r="T276" s="186">
        <f>SUM(T277:T296)</f>
        <v>0</v>
      </c>
      <c r="AR276" s="187" t="s">
        <v>81</v>
      </c>
      <c r="AT276" s="188" t="s">
        <v>72</v>
      </c>
      <c r="AU276" s="188" t="s">
        <v>81</v>
      </c>
      <c r="AY276" s="187" t="s">
        <v>148</v>
      </c>
      <c r="BK276" s="189">
        <f>SUM(BK277:BK296)</f>
        <v>0</v>
      </c>
    </row>
    <row r="277" spans="2:65" s="1" customFormat="1" ht="25.5" customHeight="1">
      <c r="B277" s="41"/>
      <c r="C277" s="192" t="s">
        <v>533</v>
      </c>
      <c r="D277" s="192" t="s">
        <v>150</v>
      </c>
      <c r="E277" s="193" t="s">
        <v>374</v>
      </c>
      <c r="F277" s="194" t="s">
        <v>375</v>
      </c>
      <c r="G277" s="195" t="s">
        <v>153</v>
      </c>
      <c r="H277" s="196">
        <v>82.953999999999994</v>
      </c>
      <c r="I277" s="197"/>
      <c r="J277" s="198">
        <f>ROUND(I277*H277,2)</f>
        <v>0</v>
      </c>
      <c r="K277" s="194" t="s">
        <v>154</v>
      </c>
      <c r="L277" s="61"/>
      <c r="M277" s="199" t="s">
        <v>23</v>
      </c>
      <c r="N277" s="200" t="s">
        <v>44</v>
      </c>
      <c r="O277" s="42"/>
      <c r="P277" s="201">
        <f>O277*H277</f>
        <v>0</v>
      </c>
      <c r="Q277" s="201">
        <v>0</v>
      </c>
      <c r="R277" s="201">
        <f>Q277*H277</f>
        <v>0</v>
      </c>
      <c r="S277" s="201">
        <v>0</v>
      </c>
      <c r="T277" s="202">
        <f>S277*H277</f>
        <v>0</v>
      </c>
      <c r="AR277" s="24" t="s">
        <v>155</v>
      </c>
      <c r="AT277" s="24" t="s">
        <v>150</v>
      </c>
      <c r="AU277" s="24" t="s">
        <v>83</v>
      </c>
      <c r="AY277" s="24" t="s">
        <v>148</v>
      </c>
      <c r="BE277" s="203">
        <f>IF(N277="základní",J277,0)</f>
        <v>0</v>
      </c>
      <c r="BF277" s="203">
        <f>IF(N277="snížená",J277,0)</f>
        <v>0</v>
      </c>
      <c r="BG277" s="203">
        <f>IF(N277="zákl. přenesená",J277,0)</f>
        <v>0</v>
      </c>
      <c r="BH277" s="203">
        <f>IF(N277="sníž. přenesená",J277,0)</f>
        <v>0</v>
      </c>
      <c r="BI277" s="203">
        <f>IF(N277="nulová",J277,0)</f>
        <v>0</v>
      </c>
      <c r="BJ277" s="24" t="s">
        <v>81</v>
      </c>
      <c r="BK277" s="203">
        <f>ROUND(I277*H277,2)</f>
        <v>0</v>
      </c>
      <c r="BL277" s="24" t="s">
        <v>155</v>
      </c>
      <c r="BM277" s="24" t="s">
        <v>1169</v>
      </c>
    </row>
    <row r="278" spans="2:65" s="11" customFormat="1" ht="13.5">
      <c r="B278" s="207"/>
      <c r="C278" s="208"/>
      <c r="D278" s="204" t="s">
        <v>159</v>
      </c>
      <c r="E278" s="209" t="s">
        <v>23</v>
      </c>
      <c r="F278" s="210" t="s">
        <v>1170</v>
      </c>
      <c r="G278" s="208"/>
      <c r="H278" s="211">
        <v>43.66</v>
      </c>
      <c r="I278" s="212"/>
      <c r="J278" s="208"/>
      <c r="K278" s="208"/>
      <c r="L278" s="213"/>
      <c r="M278" s="214"/>
      <c r="N278" s="215"/>
      <c r="O278" s="215"/>
      <c r="P278" s="215"/>
      <c r="Q278" s="215"/>
      <c r="R278" s="215"/>
      <c r="S278" s="215"/>
      <c r="T278" s="216"/>
      <c r="AT278" s="217" t="s">
        <v>159</v>
      </c>
      <c r="AU278" s="217" t="s">
        <v>83</v>
      </c>
      <c r="AV278" s="11" t="s">
        <v>83</v>
      </c>
      <c r="AW278" s="11" t="s">
        <v>36</v>
      </c>
      <c r="AX278" s="11" t="s">
        <v>73</v>
      </c>
      <c r="AY278" s="217" t="s">
        <v>148</v>
      </c>
    </row>
    <row r="279" spans="2:65" s="11" customFormat="1" ht="13.5">
      <c r="B279" s="207"/>
      <c r="C279" s="208"/>
      <c r="D279" s="204" t="s">
        <v>159</v>
      </c>
      <c r="E279" s="209" t="s">
        <v>23</v>
      </c>
      <c r="F279" s="210" t="s">
        <v>1171</v>
      </c>
      <c r="G279" s="208"/>
      <c r="H279" s="211">
        <v>39.293999999999997</v>
      </c>
      <c r="I279" s="212"/>
      <c r="J279" s="208"/>
      <c r="K279" s="208"/>
      <c r="L279" s="213"/>
      <c r="M279" s="214"/>
      <c r="N279" s="215"/>
      <c r="O279" s="215"/>
      <c r="P279" s="215"/>
      <c r="Q279" s="215"/>
      <c r="R279" s="215"/>
      <c r="S279" s="215"/>
      <c r="T279" s="216"/>
      <c r="AT279" s="217" t="s">
        <v>159</v>
      </c>
      <c r="AU279" s="217" t="s">
        <v>83</v>
      </c>
      <c r="AV279" s="11" t="s">
        <v>83</v>
      </c>
      <c r="AW279" s="11" t="s">
        <v>36</v>
      </c>
      <c r="AX279" s="11" t="s">
        <v>73</v>
      </c>
      <c r="AY279" s="217" t="s">
        <v>148</v>
      </c>
    </row>
    <row r="280" spans="2:65" s="12" customFormat="1" ht="13.5">
      <c r="B280" s="218"/>
      <c r="C280" s="219"/>
      <c r="D280" s="204" t="s">
        <v>159</v>
      </c>
      <c r="E280" s="220" t="s">
        <v>23</v>
      </c>
      <c r="F280" s="221" t="s">
        <v>162</v>
      </c>
      <c r="G280" s="219"/>
      <c r="H280" s="222">
        <v>82.953999999999994</v>
      </c>
      <c r="I280" s="223"/>
      <c r="J280" s="219"/>
      <c r="K280" s="219"/>
      <c r="L280" s="224"/>
      <c r="M280" s="225"/>
      <c r="N280" s="226"/>
      <c r="O280" s="226"/>
      <c r="P280" s="226"/>
      <c r="Q280" s="226"/>
      <c r="R280" s="226"/>
      <c r="S280" s="226"/>
      <c r="T280" s="227"/>
      <c r="AT280" s="228" t="s">
        <v>159</v>
      </c>
      <c r="AU280" s="228" t="s">
        <v>83</v>
      </c>
      <c r="AV280" s="12" t="s">
        <v>155</v>
      </c>
      <c r="AW280" s="12" t="s">
        <v>36</v>
      </c>
      <c r="AX280" s="12" t="s">
        <v>81</v>
      </c>
      <c r="AY280" s="228" t="s">
        <v>148</v>
      </c>
    </row>
    <row r="281" spans="2:65" s="1" customFormat="1" ht="25.5" customHeight="1">
      <c r="B281" s="41"/>
      <c r="C281" s="192" t="s">
        <v>538</v>
      </c>
      <c r="D281" s="192" t="s">
        <v>150</v>
      </c>
      <c r="E281" s="193" t="s">
        <v>1172</v>
      </c>
      <c r="F281" s="194" t="s">
        <v>1173</v>
      </c>
      <c r="G281" s="195" t="s">
        <v>153</v>
      </c>
      <c r="H281" s="196">
        <v>51</v>
      </c>
      <c r="I281" s="197"/>
      <c r="J281" s="198">
        <f>ROUND(I281*H281,2)</f>
        <v>0</v>
      </c>
      <c r="K281" s="194" t="s">
        <v>154</v>
      </c>
      <c r="L281" s="61"/>
      <c r="M281" s="199" t="s">
        <v>23</v>
      </c>
      <c r="N281" s="200" t="s">
        <v>44</v>
      </c>
      <c r="O281" s="42"/>
      <c r="P281" s="201">
        <f>O281*H281</f>
        <v>0</v>
      </c>
      <c r="Q281" s="201">
        <v>0</v>
      </c>
      <c r="R281" s="201">
        <f>Q281*H281</f>
        <v>0</v>
      </c>
      <c r="S281" s="201">
        <v>0</v>
      </c>
      <c r="T281" s="202">
        <f>S281*H281</f>
        <v>0</v>
      </c>
      <c r="AR281" s="24" t="s">
        <v>155</v>
      </c>
      <c r="AT281" s="24" t="s">
        <v>150</v>
      </c>
      <c r="AU281" s="24" t="s">
        <v>83</v>
      </c>
      <c r="AY281" s="24" t="s">
        <v>148</v>
      </c>
      <c r="BE281" s="203">
        <f>IF(N281="základní",J281,0)</f>
        <v>0</v>
      </c>
      <c r="BF281" s="203">
        <f>IF(N281="snížená",J281,0)</f>
        <v>0</v>
      </c>
      <c r="BG281" s="203">
        <f>IF(N281="zákl. přenesená",J281,0)</f>
        <v>0</v>
      </c>
      <c r="BH281" s="203">
        <f>IF(N281="sníž. přenesená",J281,0)</f>
        <v>0</v>
      </c>
      <c r="BI281" s="203">
        <f>IF(N281="nulová",J281,0)</f>
        <v>0</v>
      </c>
      <c r="BJ281" s="24" t="s">
        <v>81</v>
      </c>
      <c r="BK281" s="203">
        <f>ROUND(I281*H281,2)</f>
        <v>0</v>
      </c>
      <c r="BL281" s="24" t="s">
        <v>155</v>
      </c>
      <c r="BM281" s="24" t="s">
        <v>1174</v>
      </c>
    </row>
    <row r="282" spans="2:65" s="11" customFormat="1" ht="13.5">
      <c r="B282" s="207"/>
      <c r="C282" s="208"/>
      <c r="D282" s="204" t="s">
        <v>159</v>
      </c>
      <c r="E282" s="209" t="s">
        <v>23</v>
      </c>
      <c r="F282" s="210" t="s">
        <v>1175</v>
      </c>
      <c r="G282" s="208"/>
      <c r="H282" s="211">
        <v>51</v>
      </c>
      <c r="I282" s="212"/>
      <c r="J282" s="208"/>
      <c r="K282" s="208"/>
      <c r="L282" s="213"/>
      <c r="M282" s="214"/>
      <c r="N282" s="215"/>
      <c r="O282" s="215"/>
      <c r="P282" s="215"/>
      <c r="Q282" s="215"/>
      <c r="R282" s="215"/>
      <c r="S282" s="215"/>
      <c r="T282" s="216"/>
      <c r="AT282" s="217" t="s">
        <v>159</v>
      </c>
      <c r="AU282" s="217" t="s">
        <v>83</v>
      </c>
      <c r="AV282" s="11" t="s">
        <v>83</v>
      </c>
      <c r="AW282" s="11" t="s">
        <v>36</v>
      </c>
      <c r="AX282" s="11" t="s">
        <v>81</v>
      </c>
      <c r="AY282" s="217" t="s">
        <v>148</v>
      </c>
    </row>
    <row r="283" spans="2:65" s="1" customFormat="1" ht="38.25" customHeight="1">
      <c r="B283" s="41"/>
      <c r="C283" s="192" t="s">
        <v>543</v>
      </c>
      <c r="D283" s="192" t="s">
        <v>150</v>
      </c>
      <c r="E283" s="193" t="s">
        <v>880</v>
      </c>
      <c r="F283" s="194" t="s">
        <v>881</v>
      </c>
      <c r="G283" s="195" t="s">
        <v>153</v>
      </c>
      <c r="H283" s="196">
        <v>65.489999999999995</v>
      </c>
      <c r="I283" s="197"/>
      <c r="J283" s="198">
        <f>ROUND(I283*H283,2)</f>
        <v>0</v>
      </c>
      <c r="K283" s="194" t="s">
        <v>154</v>
      </c>
      <c r="L283" s="61"/>
      <c r="M283" s="199" t="s">
        <v>23</v>
      </c>
      <c r="N283" s="200" t="s">
        <v>44</v>
      </c>
      <c r="O283" s="42"/>
      <c r="P283" s="201">
        <f>O283*H283</f>
        <v>0</v>
      </c>
      <c r="Q283" s="201">
        <v>0</v>
      </c>
      <c r="R283" s="201">
        <f>Q283*H283</f>
        <v>0</v>
      </c>
      <c r="S283" s="201">
        <v>0</v>
      </c>
      <c r="T283" s="202">
        <f>S283*H283</f>
        <v>0</v>
      </c>
      <c r="AR283" s="24" t="s">
        <v>155</v>
      </c>
      <c r="AT283" s="24" t="s">
        <v>150</v>
      </c>
      <c r="AU283" s="24" t="s">
        <v>83</v>
      </c>
      <c r="AY283" s="24" t="s">
        <v>148</v>
      </c>
      <c r="BE283" s="203">
        <f>IF(N283="základní",J283,0)</f>
        <v>0</v>
      </c>
      <c r="BF283" s="203">
        <f>IF(N283="snížená",J283,0)</f>
        <v>0</v>
      </c>
      <c r="BG283" s="203">
        <f>IF(N283="zákl. přenesená",J283,0)</f>
        <v>0</v>
      </c>
      <c r="BH283" s="203">
        <f>IF(N283="sníž. přenesená",J283,0)</f>
        <v>0</v>
      </c>
      <c r="BI283" s="203">
        <f>IF(N283="nulová",J283,0)</f>
        <v>0</v>
      </c>
      <c r="BJ283" s="24" t="s">
        <v>81</v>
      </c>
      <c r="BK283" s="203">
        <f>ROUND(I283*H283,2)</f>
        <v>0</v>
      </c>
      <c r="BL283" s="24" t="s">
        <v>155</v>
      </c>
      <c r="BM283" s="24" t="s">
        <v>1176</v>
      </c>
    </row>
    <row r="284" spans="2:65" s="1" customFormat="1" ht="27">
      <c r="B284" s="41"/>
      <c r="C284" s="63"/>
      <c r="D284" s="204" t="s">
        <v>157</v>
      </c>
      <c r="E284" s="63"/>
      <c r="F284" s="205" t="s">
        <v>383</v>
      </c>
      <c r="G284" s="63"/>
      <c r="H284" s="63"/>
      <c r="I284" s="163"/>
      <c r="J284" s="63"/>
      <c r="K284" s="63"/>
      <c r="L284" s="61"/>
      <c r="M284" s="206"/>
      <c r="N284" s="42"/>
      <c r="O284" s="42"/>
      <c r="P284" s="42"/>
      <c r="Q284" s="42"/>
      <c r="R284" s="42"/>
      <c r="S284" s="42"/>
      <c r="T284" s="78"/>
      <c r="AT284" s="24" t="s">
        <v>157</v>
      </c>
      <c r="AU284" s="24" t="s">
        <v>83</v>
      </c>
    </row>
    <row r="285" spans="2:65" s="11" customFormat="1" ht="13.5">
      <c r="B285" s="207"/>
      <c r="C285" s="208"/>
      <c r="D285" s="204" t="s">
        <v>159</v>
      </c>
      <c r="E285" s="209" t="s">
        <v>23</v>
      </c>
      <c r="F285" s="210" t="s">
        <v>1177</v>
      </c>
      <c r="G285" s="208"/>
      <c r="H285" s="211">
        <v>65.489999999999995</v>
      </c>
      <c r="I285" s="212"/>
      <c r="J285" s="208"/>
      <c r="K285" s="208"/>
      <c r="L285" s="213"/>
      <c r="M285" s="214"/>
      <c r="N285" s="215"/>
      <c r="O285" s="215"/>
      <c r="P285" s="215"/>
      <c r="Q285" s="215"/>
      <c r="R285" s="215"/>
      <c r="S285" s="215"/>
      <c r="T285" s="216"/>
      <c r="AT285" s="217" t="s">
        <v>159</v>
      </c>
      <c r="AU285" s="217" t="s">
        <v>83</v>
      </c>
      <c r="AV285" s="11" t="s">
        <v>83</v>
      </c>
      <c r="AW285" s="11" t="s">
        <v>36</v>
      </c>
      <c r="AX285" s="11" t="s">
        <v>81</v>
      </c>
      <c r="AY285" s="217" t="s">
        <v>148</v>
      </c>
    </row>
    <row r="286" spans="2:65" s="1" customFormat="1" ht="25.5" customHeight="1">
      <c r="B286" s="41"/>
      <c r="C286" s="192" t="s">
        <v>548</v>
      </c>
      <c r="D286" s="192" t="s">
        <v>150</v>
      </c>
      <c r="E286" s="193" t="s">
        <v>386</v>
      </c>
      <c r="F286" s="194" t="s">
        <v>387</v>
      </c>
      <c r="G286" s="195" t="s">
        <v>153</v>
      </c>
      <c r="H286" s="196">
        <v>65.489999999999995</v>
      </c>
      <c r="I286" s="197"/>
      <c r="J286" s="198">
        <f>ROUND(I286*H286,2)</f>
        <v>0</v>
      </c>
      <c r="K286" s="194" t="s">
        <v>154</v>
      </c>
      <c r="L286" s="61"/>
      <c r="M286" s="199" t="s">
        <v>23</v>
      </c>
      <c r="N286" s="200" t="s">
        <v>44</v>
      </c>
      <c r="O286" s="42"/>
      <c r="P286" s="201">
        <f>O286*H286</f>
        <v>0</v>
      </c>
      <c r="Q286" s="201">
        <v>0</v>
      </c>
      <c r="R286" s="201">
        <f>Q286*H286</f>
        <v>0</v>
      </c>
      <c r="S286" s="201">
        <v>0</v>
      </c>
      <c r="T286" s="202">
        <f>S286*H286</f>
        <v>0</v>
      </c>
      <c r="AR286" s="24" t="s">
        <v>155</v>
      </c>
      <c r="AT286" s="24" t="s">
        <v>150</v>
      </c>
      <c r="AU286" s="24" t="s">
        <v>83</v>
      </c>
      <c r="AY286" s="24" t="s">
        <v>148</v>
      </c>
      <c r="BE286" s="203">
        <f>IF(N286="základní",J286,0)</f>
        <v>0</v>
      </c>
      <c r="BF286" s="203">
        <f>IF(N286="snížená",J286,0)</f>
        <v>0</v>
      </c>
      <c r="BG286" s="203">
        <f>IF(N286="zákl. přenesená",J286,0)</f>
        <v>0</v>
      </c>
      <c r="BH286" s="203">
        <f>IF(N286="sníž. přenesená",J286,0)</f>
        <v>0</v>
      </c>
      <c r="BI286" s="203">
        <f>IF(N286="nulová",J286,0)</f>
        <v>0</v>
      </c>
      <c r="BJ286" s="24" t="s">
        <v>81</v>
      </c>
      <c r="BK286" s="203">
        <f>ROUND(I286*H286,2)</f>
        <v>0</v>
      </c>
      <c r="BL286" s="24" t="s">
        <v>155</v>
      </c>
      <c r="BM286" s="24" t="s">
        <v>1178</v>
      </c>
    </row>
    <row r="287" spans="2:65" s="11" customFormat="1" ht="13.5">
      <c r="B287" s="207"/>
      <c r="C287" s="208"/>
      <c r="D287" s="204" t="s">
        <v>159</v>
      </c>
      <c r="E287" s="209" t="s">
        <v>23</v>
      </c>
      <c r="F287" s="210" t="s">
        <v>1179</v>
      </c>
      <c r="G287" s="208"/>
      <c r="H287" s="211">
        <v>65.489999999999995</v>
      </c>
      <c r="I287" s="212"/>
      <c r="J287" s="208"/>
      <c r="K287" s="208"/>
      <c r="L287" s="213"/>
      <c r="M287" s="214"/>
      <c r="N287" s="215"/>
      <c r="O287" s="215"/>
      <c r="P287" s="215"/>
      <c r="Q287" s="215"/>
      <c r="R287" s="215"/>
      <c r="S287" s="215"/>
      <c r="T287" s="216"/>
      <c r="AT287" s="217" t="s">
        <v>159</v>
      </c>
      <c r="AU287" s="217" t="s">
        <v>83</v>
      </c>
      <c r="AV287" s="11" t="s">
        <v>83</v>
      </c>
      <c r="AW287" s="11" t="s">
        <v>36</v>
      </c>
      <c r="AX287" s="11" t="s">
        <v>81</v>
      </c>
      <c r="AY287" s="217" t="s">
        <v>148</v>
      </c>
    </row>
    <row r="288" spans="2:65" s="1" customFormat="1" ht="25.5" customHeight="1">
      <c r="B288" s="41"/>
      <c r="C288" s="192" t="s">
        <v>945</v>
      </c>
      <c r="D288" s="192" t="s">
        <v>150</v>
      </c>
      <c r="E288" s="193" t="s">
        <v>391</v>
      </c>
      <c r="F288" s="194" t="s">
        <v>392</v>
      </c>
      <c r="G288" s="195" t="s">
        <v>153</v>
      </c>
      <c r="H288" s="196">
        <v>87.55</v>
      </c>
      <c r="I288" s="197"/>
      <c r="J288" s="198">
        <f>ROUND(I288*H288,2)</f>
        <v>0</v>
      </c>
      <c r="K288" s="194" t="s">
        <v>154</v>
      </c>
      <c r="L288" s="61"/>
      <c r="M288" s="199" t="s">
        <v>23</v>
      </c>
      <c r="N288" s="200" t="s">
        <v>44</v>
      </c>
      <c r="O288" s="42"/>
      <c r="P288" s="201">
        <f>O288*H288</f>
        <v>0</v>
      </c>
      <c r="Q288" s="201">
        <v>0</v>
      </c>
      <c r="R288" s="201">
        <f>Q288*H288</f>
        <v>0</v>
      </c>
      <c r="S288" s="201">
        <v>0</v>
      </c>
      <c r="T288" s="202">
        <f>S288*H288</f>
        <v>0</v>
      </c>
      <c r="AR288" s="24" t="s">
        <v>155</v>
      </c>
      <c r="AT288" s="24" t="s">
        <v>150</v>
      </c>
      <c r="AU288" s="24" t="s">
        <v>83</v>
      </c>
      <c r="AY288" s="24" t="s">
        <v>148</v>
      </c>
      <c r="BE288" s="203">
        <f>IF(N288="základní",J288,0)</f>
        <v>0</v>
      </c>
      <c r="BF288" s="203">
        <f>IF(N288="snížená",J288,0)</f>
        <v>0</v>
      </c>
      <c r="BG288" s="203">
        <f>IF(N288="zákl. přenesená",J288,0)</f>
        <v>0</v>
      </c>
      <c r="BH288" s="203">
        <f>IF(N288="sníž. přenesená",J288,0)</f>
        <v>0</v>
      </c>
      <c r="BI288" s="203">
        <f>IF(N288="nulová",J288,0)</f>
        <v>0</v>
      </c>
      <c r="BJ288" s="24" t="s">
        <v>81</v>
      </c>
      <c r="BK288" s="203">
        <f>ROUND(I288*H288,2)</f>
        <v>0</v>
      </c>
      <c r="BL288" s="24" t="s">
        <v>155</v>
      </c>
      <c r="BM288" s="24" t="s">
        <v>1180</v>
      </c>
    </row>
    <row r="289" spans="2:65" s="1" customFormat="1" ht="38.25" customHeight="1">
      <c r="B289" s="41"/>
      <c r="C289" s="192" t="s">
        <v>949</v>
      </c>
      <c r="D289" s="192" t="s">
        <v>150</v>
      </c>
      <c r="E289" s="193" t="s">
        <v>1181</v>
      </c>
      <c r="F289" s="194" t="s">
        <v>1182</v>
      </c>
      <c r="G289" s="195" t="s">
        <v>153</v>
      </c>
      <c r="H289" s="196">
        <v>87.55</v>
      </c>
      <c r="I289" s="197"/>
      <c r="J289" s="198">
        <f>ROUND(I289*H289,2)</f>
        <v>0</v>
      </c>
      <c r="K289" s="194" t="s">
        <v>154</v>
      </c>
      <c r="L289" s="61"/>
      <c r="M289" s="199" t="s">
        <v>23</v>
      </c>
      <c r="N289" s="200" t="s">
        <v>44</v>
      </c>
      <c r="O289" s="42"/>
      <c r="P289" s="201">
        <f>O289*H289</f>
        <v>0</v>
      </c>
      <c r="Q289" s="201">
        <v>0</v>
      </c>
      <c r="R289" s="201">
        <f>Q289*H289</f>
        <v>0</v>
      </c>
      <c r="S289" s="201">
        <v>0</v>
      </c>
      <c r="T289" s="202">
        <f>S289*H289</f>
        <v>0</v>
      </c>
      <c r="AR289" s="24" t="s">
        <v>155</v>
      </c>
      <c r="AT289" s="24" t="s">
        <v>150</v>
      </c>
      <c r="AU289" s="24" t="s">
        <v>83</v>
      </c>
      <c r="AY289" s="24" t="s">
        <v>148</v>
      </c>
      <c r="BE289" s="203">
        <f>IF(N289="základní",J289,0)</f>
        <v>0</v>
      </c>
      <c r="BF289" s="203">
        <f>IF(N289="snížená",J289,0)</f>
        <v>0</v>
      </c>
      <c r="BG289" s="203">
        <f>IF(N289="zákl. přenesená",J289,0)</f>
        <v>0</v>
      </c>
      <c r="BH289" s="203">
        <f>IF(N289="sníž. přenesená",J289,0)</f>
        <v>0</v>
      </c>
      <c r="BI289" s="203">
        <f>IF(N289="nulová",J289,0)</f>
        <v>0</v>
      </c>
      <c r="BJ289" s="24" t="s">
        <v>81</v>
      </c>
      <c r="BK289" s="203">
        <f>ROUND(I289*H289,2)</f>
        <v>0</v>
      </c>
      <c r="BL289" s="24" t="s">
        <v>155</v>
      </c>
      <c r="BM289" s="24" t="s">
        <v>1183</v>
      </c>
    </row>
    <row r="290" spans="2:65" s="1" customFormat="1" ht="27">
      <c r="B290" s="41"/>
      <c r="C290" s="63"/>
      <c r="D290" s="204" t="s">
        <v>157</v>
      </c>
      <c r="E290" s="63"/>
      <c r="F290" s="205" t="s">
        <v>398</v>
      </c>
      <c r="G290" s="63"/>
      <c r="H290" s="63"/>
      <c r="I290" s="163"/>
      <c r="J290" s="63"/>
      <c r="K290" s="63"/>
      <c r="L290" s="61"/>
      <c r="M290" s="206"/>
      <c r="N290" s="42"/>
      <c r="O290" s="42"/>
      <c r="P290" s="42"/>
      <c r="Q290" s="42"/>
      <c r="R290" s="42"/>
      <c r="S290" s="42"/>
      <c r="T290" s="78"/>
      <c r="AT290" s="24" t="s">
        <v>157</v>
      </c>
      <c r="AU290" s="24" t="s">
        <v>83</v>
      </c>
    </row>
    <row r="291" spans="2:65" s="1" customFormat="1" ht="25.5" customHeight="1">
      <c r="B291" s="41"/>
      <c r="C291" s="192" t="s">
        <v>952</v>
      </c>
      <c r="D291" s="192" t="s">
        <v>150</v>
      </c>
      <c r="E291" s="193" t="s">
        <v>1184</v>
      </c>
      <c r="F291" s="194" t="s">
        <v>1185</v>
      </c>
      <c r="G291" s="195" t="s">
        <v>153</v>
      </c>
      <c r="H291" s="196">
        <v>72</v>
      </c>
      <c r="I291" s="197"/>
      <c r="J291" s="198">
        <f>ROUND(I291*H291,2)</f>
        <v>0</v>
      </c>
      <c r="K291" s="194" t="s">
        <v>23</v>
      </c>
      <c r="L291" s="61"/>
      <c r="M291" s="199" t="s">
        <v>23</v>
      </c>
      <c r="N291" s="200" t="s">
        <v>44</v>
      </c>
      <c r="O291" s="42"/>
      <c r="P291" s="201">
        <f>O291*H291</f>
        <v>0</v>
      </c>
      <c r="Q291" s="201">
        <v>0</v>
      </c>
      <c r="R291" s="201">
        <f>Q291*H291</f>
        <v>0</v>
      </c>
      <c r="S291" s="201">
        <v>0</v>
      </c>
      <c r="T291" s="202">
        <f>S291*H291</f>
        <v>0</v>
      </c>
      <c r="AR291" s="24" t="s">
        <v>155</v>
      </c>
      <c r="AT291" s="24" t="s">
        <v>150</v>
      </c>
      <c r="AU291" s="24" t="s">
        <v>83</v>
      </c>
      <c r="AY291" s="24" t="s">
        <v>148</v>
      </c>
      <c r="BE291" s="203">
        <f>IF(N291="základní",J291,0)</f>
        <v>0</v>
      </c>
      <c r="BF291" s="203">
        <f>IF(N291="snížená",J291,0)</f>
        <v>0</v>
      </c>
      <c r="BG291" s="203">
        <f>IF(N291="zákl. přenesená",J291,0)</f>
        <v>0</v>
      </c>
      <c r="BH291" s="203">
        <f>IF(N291="sníž. přenesená",J291,0)</f>
        <v>0</v>
      </c>
      <c r="BI291" s="203">
        <f>IF(N291="nulová",J291,0)</f>
        <v>0</v>
      </c>
      <c r="BJ291" s="24" t="s">
        <v>81</v>
      </c>
      <c r="BK291" s="203">
        <f>ROUND(I291*H291,2)</f>
        <v>0</v>
      </c>
      <c r="BL291" s="24" t="s">
        <v>155</v>
      </c>
      <c r="BM291" s="24" t="s">
        <v>1186</v>
      </c>
    </row>
    <row r="292" spans="2:65" s="11" customFormat="1" ht="13.5">
      <c r="B292" s="207"/>
      <c r="C292" s="208"/>
      <c r="D292" s="204" t="s">
        <v>159</v>
      </c>
      <c r="E292" s="209" t="s">
        <v>23</v>
      </c>
      <c r="F292" s="210" t="s">
        <v>1187</v>
      </c>
      <c r="G292" s="208"/>
      <c r="H292" s="211">
        <v>72</v>
      </c>
      <c r="I292" s="212"/>
      <c r="J292" s="208"/>
      <c r="K292" s="208"/>
      <c r="L292" s="213"/>
      <c r="M292" s="214"/>
      <c r="N292" s="215"/>
      <c r="O292" s="215"/>
      <c r="P292" s="215"/>
      <c r="Q292" s="215"/>
      <c r="R292" s="215"/>
      <c r="S292" s="215"/>
      <c r="T292" s="216"/>
      <c r="AT292" s="217" t="s">
        <v>159</v>
      </c>
      <c r="AU292" s="217" t="s">
        <v>83</v>
      </c>
      <c r="AV292" s="11" t="s">
        <v>83</v>
      </c>
      <c r="AW292" s="11" t="s">
        <v>36</v>
      </c>
      <c r="AX292" s="11" t="s">
        <v>81</v>
      </c>
      <c r="AY292" s="217" t="s">
        <v>148</v>
      </c>
    </row>
    <row r="293" spans="2:65" s="1" customFormat="1" ht="51" customHeight="1">
      <c r="B293" s="41"/>
      <c r="C293" s="192" t="s">
        <v>955</v>
      </c>
      <c r="D293" s="192" t="s">
        <v>150</v>
      </c>
      <c r="E293" s="193" t="s">
        <v>1188</v>
      </c>
      <c r="F293" s="194" t="s">
        <v>1189</v>
      </c>
      <c r="G293" s="195" t="s">
        <v>153</v>
      </c>
      <c r="H293" s="196">
        <v>51</v>
      </c>
      <c r="I293" s="197"/>
      <c r="J293" s="198">
        <f>ROUND(I293*H293,2)</f>
        <v>0</v>
      </c>
      <c r="K293" s="194" t="s">
        <v>154</v>
      </c>
      <c r="L293" s="61"/>
      <c r="M293" s="199" t="s">
        <v>23</v>
      </c>
      <c r="N293" s="200" t="s">
        <v>44</v>
      </c>
      <c r="O293" s="42"/>
      <c r="P293" s="201">
        <f>O293*H293</f>
        <v>0</v>
      </c>
      <c r="Q293" s="201">
        <v>0.10362</v>
      </c>
      <c r="R293" s="201">
        <f>Q293*H293</f>
        <v>5.2846200000000003</v>
      </c>
      <c r="S293" s="201">
        <v>0</v>
      </c>
      <c r="T293" s="202">
        <f>S293*H293</f>
        <v>0</v>
      </c>
      <c r="AR293" s="24" t="s">
        <v>155</v>
      </c>
      <c r="AT293" s="24" t="s">
        <v>150</v>
      </c>
      <c r="AU293" s="24" t="s">
        <v>83</v>
      </c>
      <c r="AY293" s="24" t="s">
        <v>148</v>
      </c>
      <c r="BE293" s="203">
        <f>IF(N293="základní",J293,0)</f>
        <v>0</v>
      </c>
      <c r="BF293" s="203">
        <f>IF(N293="snížená",J293,0)</f>
        <v>0</v>
      </c>
      <c r="BG293" s="203">
        <f>IF(N293="zákl. přenesená",J293,0)</f>
        <v>0</v>
      </c>
      <c r="BH293" s="203">
        <f>IF(N293="sníž. přenesená",J293,0)</f>
        <v>0</v>
      </c>
      <c r="BI293" s="203">
        <f>IF(N293="nulová",J293,0)</f>
        <v>0</v>
      </c>
      <c r="BJ293" s="24" t="s">
        <v>81</v>
      </c>
      <c r="BK293" s="203">
        <f>ROUND(I293*H293,2)</f>
        <v>0</v>
      </c>
      <c r="BL293" s="24" t="s">
        <v>155</v>
      </c>
      <c r="BM293" s="24" t="s">
        <v>1190</v>
      </c>
    </row>
    <row r="294" spans="2:65" s="1" customFormat="1" ht="121.5">
      <c r="B294" s="41"/>
      <c r="C294" s="63"/>
      <c r="D294" s="204" t="s">
        <v>157</v>
      </c>
      <c r="E294" s="63"/>
      <c r="F294" s="205" t="s">
        <v>1191</v>
      </c>
      <c r="G294" s="63"/>
      <c r="H294" s="63"/>
      <c r="I294" s="163"/>
      <c r="J294" s="63"/>
      <c r="K294" s="63"/>
      <c r="L294" s="61"/>
      <c r="M294" s="206"/>
      <c r="N294" s="42"/>
      <c r="O294" s="42"/>
      <c r="P294" s="42"/>
      <c r="Q294" s="42"/>
      <c r="R294" s="42"/>
      <c r="S294" s="42"/>
      <c r="T294" s="78"/>
      <c r="AT294" s="24" t="s">
        <v>157</v>
      </c>
      <c r="AU294" s="24" t="s">
        <v>83</v>
      </c>
    </row>
    <row r="295" spans="2:65" s="1" customFormat="1" ht="16.5" customHeight="1">
      <c r="B295" s="41"/>
      <c r="C295" s="229" t="s">
        <v>958</v>
      </c>
      <c r="D295" s="229" t="s">
        <v>199</v>
      </c>
      <c r="E295" s="230" t="s">
        <v>1192</v>
      </c>
      <c r="F295" s="231" t="s">
        <v>1193</v>
      </c>
      <c r="G295" s="232" t="s">
        <v>153</v>
      </c>
      <c r="H295" s="233">
        <v>10.199999999999999</v>
      </c>
      <c r="I295" s="234"/>
      <c r="J295" s="235">
        <f>ROUND(I295*H295,2)</f>
        <v>0</v>
      </c>
      <c r="K295" s="231" t="s">
        <v>154</v>
      </c>
      <c r="L295" s="236"/>
      <c r="M295" s="237" t="s">
        <v>23</v>
      </c>
      <c r="N295" s="238" t="s">
        <v>44</v>
      </c>
      <c r="O295" s="42"/>
      <c r="P295" s="201">
        <f>O295*H295</f>
        <v>0</v>
      </c>
      <c r="Q295" s="201">
        <v>0.152</v>
      </c>
      <c r="R295" s="201">
        <f>Q295*H295</f>
        <v>1.5503999999999998</v>
      </c>
      <c r="S295" s="201">
        <v>0</v>
      </c>
      <c r="T295" s="202">
        <f>S295*H295</f>
        <v>0</v>
      </c>
      <c r="AR295" s="24" t="s">
        <v>198</v>
      </c>
      <c r="AT295" s="24" t="s">
        <v>199</v>
      </c>
      <c r="AU295" s="24" t="s">
        <v>83</v>
      </c>
      <c r="AY295" s="24" t="s">
        <v>148</v>
      </c>
      <c r="BE295" s="203">
        <f>IF(N295="základní",J295,0)</f>
        <v>0</v>
      </c>
      <c r="BF295" s="203">
        <f>IF(N295="snížená",J295,0)</f>
        <v>0</v>
      </c>
      <c r="BG295" s="203">
        <f>IF(N295="zákl. přenesená",J295,0)</f>
        <v>0</v>
      </c>
      <c r="BH295" s="203">
        <f>IF(N295="sníž. přenesená",J295,0)</f>
        <v>0</v>
      </c>
      <c r="BI295" s="203">
        <f>IF(N295="nulová",J295,0)</f>
        <v>0</v>
      </c>
      <c r="BJ295" s="24" t="s">
        <v>81</v>
      </c>
      <c r="BK295" s="203">
        <f>ROUND(I295*H295,2)</f>
        <v>0</v>
      </c>
      <c r="BL295" s="24" t="s">
        <v>155</v>
      </c>
      <c r="BM295" s="24" t="s">
        <v>1194</v>
      </c>
    </row>
    <row r="296" spans="2:65" s="11" customFormat="1" ht="13.5">
      <c r="B296" s="207"/>
      <c r="C296" s="208"/>
      <c r="D296" s="204" t="s">
        <v>159</v>
      </c>
      <c r="E296" s="209" t="s">
        <v>23</v>
      </c>
      <c r="F296" s="210" t="s">
        <v>1195</v>
      </c>
      <c r="G296" s="208"/>
      <c r="H296" s="211">
        <v>10.199999999999999</v>
      </c>
      <c r="I296" s="212"/>
      <c r="J296" s="208"/>
      <c r="K296" s="208"/>
      <c r="L296" s="213"/>
      <c r="M296" s="214"/>
      <c r="N296" s="215"/>
      <c r="O296" s="215"/>
      <c r="P296" s="215"/>
      <c r="Q296" s="215"/>
      <c r="R296" s="215"/>
      <c r="S296" s="215"/>
      <c r="T296" s="216"/>
      <c r="AT296" s="217" t="s">
        <v>159</v>
      </c>
      <c r="AU296" s="217" t="s">
        <v>83</v>
      </c>
      <c r="AV296" s="11" t="s">
        <v>83</v>
      </c>
      <c r="AW296" s="11" t="s">
        <v>36</v>
      </c>
      <c r="AX296" s="11" t="s">
        <v>81</v>
      </c>
      <c r="AY296" s="217" t="s">
        <v>148</v>
      </c>
    </row>
    <row r="297" spans="2:65" s="10" customFormat="1" ht="29.85" customHeight="1">
      <c r="B297" s="176"/>
      <c r="C297" s="177"/>
      <c r="D297" s="178" t="s">
        <v>72</v>
      </c>
      <c r="E297" s="190" t="s">
        <v>198</v>
      </c>
      <c r="F297" s="190" t="s">
        <v>1196</v>
      </c>
      <c r="G297" s="177"/>
      <c r="H297" s="177"/>
      <c r="I297" s="180"/>
      <c r="J297" s="191">
        <f>BK297</f>
        <v>0</v>
      </c>
      <c r="K297" s="177"/>
      <c r="L297" s="182"/>
      <c r="M297" s="183"/>
      <c r="N297" s="184"/>
      <c r="O297" s="184"/>
      <c r="P297" s="185">
        <f>P298</f>
        <v>0</v>
      </c>
      <c r="Q297" s="184"/>
      <c r="R297" s="185">
        <f>R298</f>
        <v>0</v>
      </c>
      <c r="S297" s="184"/>
      <c r="T297" s="186">
        <f>T298</f>
        <v>0</v>
      </c>
      <c r="AR297" s="187" t="s">
        <v>81</v>
      </c>
      <c r="AT297" s="188" t="s">
        <v>72</v>
      </c>
      <c r="AU297" s="188" t="s">
        <v>81</v>
      </c>
      <c r="AY297" s="187" t="s">
        <v>148</v>
      </c>
      <c r="BK297" s="189">
        <f>BK298</f>
        <v>0</v>
      </c>
    </row>
    <row r="298" spans="2:65" s="1" customFormat="1" ht="16.5" customHeight="1">
      <c r="B298" s="41"/>
      <c r="C298" s="192" t="s">
        <v>962</v>
      </c>
      <c r="D298" s="192" t="s">
        <v>150</v>
      </c>
      <c r="E298" s="193" t="s">
        <v>1197</v>
      </c>
      <c r="F298" s="194" t="s">
        <v>1198</v>
      </c>
      <c r="G298" s="195" t="s">
        <v>365</v>
      </c>
      <c r="H298" s="196">
        <v>1</v>
      </c>
      <c r="I298" s="197"/>
      <c r="J298" s="198">
        <f>ROUND(I298*H298,2)</f>
        <v>0</v>
      </c>
      <c r="K298" s="194" t="s">
        <v>23</v>
      </c>
      <c r="L298" s="61"/>
      <c r="M298" s="199" t="s">
        <v>23</v>
      </c>
      <c r="N298" s="200" t="s">
        <v>44</v>
      </c>
      <c r="O298" s="42"/>
      <c r="P298" s="201">
        <f>O298*H298</f>
        <v>0</v>
      </c>
      <c r="Q298" s="201">
        <v>0</v>
      </c>
      <c r="R298" s="201">
        <f>Q298*H298</f>
        <v>0</v>
      </c>
      <c r="S298" s="201">
        <v>0</v>
      </c>
      <c r="T298" s="202">
        <f>S298*H298</f>
        <v>0</v>
      </c>
      <c r="AR298" s="24" t="s">
        <v>155</v>
      </c>
      <c r="AT298" s="24" t="s">
        <v>150</v>
      </c>
      <c r="AU298" s="24" t="s">
        <v>83</v>
      </c>
      <c r="AY298" s="24" t="s">
        <v>148</v>
      </c>
      <c r="BE298" s="203">
        <f>IF(N298="základní",J298,0)</f>
        <v>0</v>
      </c>
      <c r="BF298" s="203">
        <f>IF(N298="snížená",J298,0)</f>
        <v>0</v>
      </c>
      <c r="BG298" s="203">
        <f>IF(N298="zákl. přenesená",J298,0)</f>
        <v>0</v>
      </c>
      <c r="BH298" s="203">
        <f>IF(N298="sníž. přenesená",J298,0)</f>
        <v>0</v>
      </c>
      <c r="BI298" s="203">
        <f>IF(N298="nulová",J298,0)</f>
        <v>0</v>
      </c>
      <c r="BJ298" s="24" t="s">
        <v>81</v>
      </c>
      <c r="BK298" s="203">
        <f>ROUND(I298*H298,2)</f>
        <v>0</v>
      </c>
      <c r="BL298" s="24" t="s">
        <v>155</v>
      </c>
      <c r="BM298" s="24" t="s">
        <v>1199</v>
      </c>
    </row>
    <row r="299" spans="2:65" s="10" customFormat="1" ht="29.85" customHeight="1">
      <c r="B299" s="176"/>
      <c r="C299" s="177"/>
      <c r="D299" s="178" t="s">
        <v>72</v>
      </c>
      <c r="E299" s="190" t="s">
        <v>207</v>
      </c>
      <c r="F299" s="190" t="s">
        <v>400</v>
      </c>
      <c r="G299" s="177"/>
      <c r="H299" s="177"/>
      <c r="I299" s="180"/>
      <c r="J299" s="191">
        <f>BK299</f>
        <v>0</v>
      </c>
      <c r="K299" s="177"/>
      <c r="L299" s="182"/>
      <c r="M299" s="183"/>
      <c r="N299" s="184"/>
      <c r="O299" s="184"/>
      <c r="P299" s="185">
        <f>SUM(P300:P342)</f>
        <v>0</v>
      </c>
      <c r="Q299" s="184"/>
      <c r="R299" s="185">
        <f>SUM(R300:R342)</f>
        <v>0.18389923999999999</v>
      </c>
      <c r="S299" s="184"/>
      <c r="T299" s="186">
        <f>SUM(T300:T342)</f>
        <v>95</v>
      </c>
      <c r="AR299" s="187" t="s">
        <v>81</v>
      </c>
      <c r="AT299" s="188" t="s">
        <v>72</v>
      </c>
      <c r="AU299" s="188" t="s">
        <v>81</v>
      </c>
      <c r="AY299" s="187" t="s">
        <v>148</v>
      </c>
      <c r="BK299" s="189">
        <f>SUM(BK300:BK342)</f>
        <v>0</v>
      </c>
    </row>
    <row r="300" spans="2:65" s="1" customFormat="1" ht="38.25" customHeight="1">
      <c r="B300" s="41"/>
      <c r="C300" s="192" t="s">
        <v>969</v>
      </c>
      <c r="D300" s="192" t="s">
        <v>150</v>
      </c>
      <c r="E300" s="193" t="s">
        <v>402</v>
      </c>
      <c r="F300" s="194" t="s">
        <v>403</v>
      </c>
      <c r="G300" s="195" t="s">
        <v>153</v>
      </c>
      <c r="H300" s="196">
        <v>0.72</v>
      </c>
      <c r="I300" s="197"/>
      <c r="J300" s="198">
        <f>ROUND(I300*H300,2)</f>
        <v>0</v>
      </c>
      <c r="K300" s="194" t="s">
        <v>23</v>
      </c>
      <c r="L300" s="61"/>
      <c r="M300" s="199" t="s">
        <v>23</v>
      </c>
      <c r="N300" s="200" t="s">
        <v>44</v>
      </c>
      <c r="O300" s="42"/>
      <c r="P300" s="201">
        <f>O300*H300</f>
        <v>0</v>
      </c>
      <c r="Q300" s="201">
        <v>5.3240000000000003E-2</v>
      </c>
      <c r="R300" s="201">
        <f>Q300*H300</f>
        <v>3.83328E-2</v>
      </c>
      <c r="S300" s="201">
        <v>0</v>
      </c>
      <c r="T300" s="202">
        <f>S300*H300</f>
        <v>0</v>
      </c>
      <c r="AR300" s="24" t="s">
        <v>155</v>
      </c>
      <c r="AT300" s="24" t="s">
        <v>150</v>
      </c>
      <c r="AU300" s="24" t="s">
        <v>83</v>
      </c>
      <c r="AY300" s="24" t="s">
        <v>148</v>
      </c>
      <c r="BE300" s="203">
        <f>IF(N300="základní",J300,0)</f>
        <v>0</v>
      </c>
      <c r="BF300" s="203">
        <f>IF(N300="snížená",J300,0)</f>
        <v>0</v>
      </c>
      <c r="BG300" s="203">
        <f>IF(N300="zákl. přenesená",J300,0)</f>
        <v>0</v>
      </c>
      <c r="BH300" s="203">
        <f>IF(N300="sníž. přenesená",J300,0)</f>
        <v>0</v>
      </c>
      <c r="BI300" s="203">
        <f>IF(N300="nulová",J300,0)</f>
        <v>0</v>
      </c>
      <c r="BJ300" s="24" t="s">
        <v>81</v>
      </c>
      <c r="BK300" s="203">
        <f>ROUND(I300*H300,2)</f>
        <v>0</v>
      </c>
      <c r="BL300" s="24" t="s">
        <v>155</v>
      </c>
      <c r="BM300" s="24" t="s">
        <v>1200</v>
      </c>
    </row>
    <row r="301" spans="2:65" s="11" customFormat="1" ht="13.5">
      <c r="B301" s="207"/>
      <c r="C301" s="208"/>
      <c r="D301" s="204" t="s">
        <v>159</v>
      </c>
      <c r="E301" s="209" t="s">
        <v>23</v>
      </c>
      <c r="F301" s="210" t="s">
        <v>1201</v>
      </c>
      <c r="G301" s="208"/>
      <c r="H301" s="211">
        <v>0.72</v>
      </c>
      <c r="I301" s="212"/>
      <c r="J301" s="208"/>
      <c r="K301" s="208"/>
      <c r="L301" s="213"/>
      <c r="M301" s="214"/>
      <c r="N301" s="215"/>
      <c r="O301" s="215"/>
      <c r="P301" s="215"/>
      <c r="Q301" s="215"/>
      <c r="R301" s="215"/>
      <c r="S301" s="215"/>
      <c r="T301" s="216"/>
      <c r="AT301" s="217" t="s">
        <v>159</v>
      </c>
      <c r="AU301" s="217" t="s">
        <v>83</v>
      </c>
      <c r="AV301" s="11" t="s">
        <v>83</v>
      </c>
      <c r="AW301" s="11" t="s">
        <v>36</v>
      </c>
      <c r="AX301" s="11" t="s">
        <v>81</v>
      </c>
      <c r="AY301" s="217" t="s">
        <v>148</v>
      </c>
    </row>
    <row r="302" spans="2:65" s="1" customFormat="1" ht="25.5" customHeight="1">
      <c r="B302" s="41"/>
      <c r="C302" s="192" t="s">
        <v>1202</v>
      </c>
      <c r="D302" s="192" t="s">
        <v>150</v>
      </c>
      <c r="E302" s="193" t="s">
        <v>407</v>
      </c>
      <c r="F302" s="194" t="s">
        <v>408</v>
      </c>
      <c r="G302" s="195" t="s">
        <v>244</v>
      </c>
      <c r="H302" s="196">
        <v>43</v>
      </c>
      <c r="I302" s="197"/>
      <c r="J302" s="198">
        <f>ROUND(I302*H302,2)</f>
        <v>0</v>
      </c>
      <c r="K302" s="194" t="s">
        <v>23</v>
      </c>
      <c r="L302" s="61"/>
      <c r="M302" s="199" t="s">
        <v>23</v>
      </c>
      <c r="N302" s="200" t="s">
        <v>44</v>
      </c>
      <c r="O302" s="42"/>
      <c r="P302" s="201">
        <f>O302*H302</f>
        <v>0</v>
      </c>
      <c r="Q302" s="201">
        <v>0</v>
      </c>
      <c r="R302" s="201">
        <f>Q302*H302</f>
        <v>0</v>
      </c>
      <c r="S302" s="201">
        <v>0</v>
      </c>
      <c r="T302" s="202">
        <f>S302*H302</f>
        <v>0</v>
      </c>
      <c r="AR302" s="24" t="s">
        <v>155</v>
      </c>
      <c r="AT302" s="24" t="s">
        <v>150</v>
      </c>
      <c r="AU302" s="24" t="s">
        <v>83</v>
      </c>
      <c r="AY302" s="24" t="s">
        <v>148</v>
      </c>
      <c r="BE302" s="203">
        <f>IF(N302="základní",J302,0)</f>
        <v>0</v>
      </c>
      <c r="BF302" s="203">
        <f>IF(N302="snížená",J302,0)</f>
        <v>0</v>
      </c>
      <c r="BG302" s="203">
        <f>IF(N302="zákl. přenesená",J302,0)</f>
        <v>0</v>
      </c>
      <c r="BH302" s="203">
        <f>IF(N302="sníž. přenesená",J302,0)</f>
        <v>0</v>
      </c>
      <c r="BI302" s="203">
        <f>IF(N302="nulová",J302,0)</f>
        <v>0</v>
      </c>
      <c r="BJ302" s="24" t="s">
        <v>81</v>
      </c>
      <c r="BK302" s="203">
        <f>ROUND(I302*H302,2)</f>
        <v>0</v>
      </c>
      <c r="BL302" s="24" t="s">
        <v>155</v>
      </c>
      <c r="BM302" s="24" t="s">
        <v>1203</v>
      </c>
    </row>
    <row r="303" spans="2:65" s="1" customFormat="1" ht="108">
      <c r="B303" s="41"/>
      <c r="C303" s="63"/>
      <c r="D303" s="204" t="s">
        <v>157</v>
      </c>
      <c r="E303" s="63"/>
      <c r="F303" s="205" t="s">
        <v>410</v>
      </c>
      <c r="G303" s="63"/>
      <c r="H303" s="63"/>
      <c r="I303" s="163"/>
      <c r="J303" s="63"/>
      <c r="K303" s="63"/>
      <c r="L303" s="61"/>
      <c r="M303" s="206"/>
      <c r="N303" s="42"/>
      <c r="O303" s="42"/>
      <c r="P303" s="42"/>
      <c r="Q303" s="42"/>
      <c r="R303" s="42"/>
      <c r="S303" s="42"/>
      <c r="T303" s="78"/>
      <c r="AT303" s="24" t="s">
        <v>157</v>
      </c>
      <c r="AU303" s="24" t="s">
        <v>83</v>
      </c>
    </row>
    <row r="304" spans="2:65" s="1" customFormat="1" ht="16.5" customHeight="1">
      <c r="B304" s="41"/>
      <c r="C304" s="229" t="s">
        <v>1204</v>
      </c>
      <c r="D304" s="229" t="s">
        <v>199</v>
      </c>
      <c r="E304" s="230" t="s">
        <v>412</v>
      </c>
      <c r="F304" s="231" t="s">
        <v>413</v>
      </c>
      <c r="G304" s="232" t="s">
        <v>202</v>
      </c>
      <c r="H304" s="233">
        <v>4.2999999999999997E-2</v>
      </c>
      <c r="I304" s="234"/>
      <c r="J304" s="235">
        <f>ROUND(I304*H304,2)</f>
        <v>0</v>
      </c>
      <c r="K304" s="231" t="s">
        <v>154</v>
      </c>
      <c r="L304" s="236"/>
      <c r="M304" s="237" t="s">
        <v>23</v>
      </c>
      <c r="N304" s="238" t="s">
        <v>44</v>
      </c>
      <c r="O304" s="42"/>
      <c r="P304" s="201">
        <f>O304*H304</f>
        <v>0</v>
      </c>
      <c r="Q304" s="201">
        <v>1</v>
      </c>
      <c r="R304" s="201">
        <f>Q304*H304</f>
        <v>4.2999999999999997E-2</v>
      </c>
      <c r="S304" s="201">
        <v>0</v>
      </c>
      <c r="T304" s="202">
        <f>S304*H304</f>
        <v>0</v>
      </c>
      <c r="AR304" s="24" t="s">
        <v>198</v>
      </c>
      <c r="AT304" s="24" t="s">
        <v>199</v>
      </c>
      <c r="AU304" s="24" t="s">
        <v>83</v>
      </c>
      <c r="AY304" s="24" t="s">
        <v>148</v>
      </c>
      <c r="BE304" s="203">
        <f>IF(N304="základní",J304,0)</f>
        <v>0</v>
      </c>
      <c r="BF304" s="203">
        <f>IF(N304="snížená",J304,0)</f>
        <v>0</v>
      </c>
      <c r="BG304" s="203">
        <f>IF(N304="zákl. přenesená",J304,0)</f>
        <v>0</v>
      </c>
      <c r="BH304" s="203">
        <f>IF(N304="sníž. přenesená",J304,0)</f>
        <v>0</v>
      </c>
      <c r="BI304" s="203">
        <f>IF(N304="nulová",J304,0)</f>
        <v>0</v>
      </c>
      <c r="BJ304" s="24" t="s">
        <v>81</v>
      </c>
      <c r="BK304" s="203">
        <f>ROUND(I304*H304,2)</f>
        <v>0</v>
      </c>
      <c r="BL304" s="24" t="s">
        <v>155</v>
      </c>
      <c r="BM304" s="24" t="s">
        <v>1205</v>
      </c>
    </row>
    <row r="305" spans="2:65" s="1" customFormat="1" ht="27">
      <c r="B305" s="41"/>
      <c r="C305" s="63"/>
      <c r="D305" s="204" t="s">
        <v>204</v>
      </c>
      <c r="E305" s="63"/>
      <c r="F305" s="205" t="s">
        <v>415</v>
      </c>
      <c r="G305" s="63"/>
      <c r="H305" s="63"/>
      <c r="I305" s="163"/>
      <c r="J305" s="63"/>
      <c r="K305" s="63"/>
      <c r="L305" s="61"/>
      <c r="M305" s="206"/>
      <c r="N305" s="42"/>
      <c r="O305" s="42"/>
      <c r="P305" s="42"/>
      <c r="Q305" s="42"/>
      <c r="R305" s="42"/>
      <c r="S305" s="42"/>
      <c r="T305" s="78"/>
      <c r="AT305" s="24" t="s">
        <v>204</v>
      </c>
      <c r="AU305" s="24" t="s">
        <v>83</v>
      </c>
    </row>
    <row r="306" spans="2:65" s="11" customFormat="1" ht="13.5">
      <c r="B306" s="207"/>
      <c r="C306" s="208"/>
      <c r="D306" s="204" t="s">
        <v>159</v>
      </c>
      <c r="E306" s="209" t="s">
        <v>23</v>
      </c>
      <c r="F306" s="210" t="s">
        <v>1206</v>
      </c>
      <c r="G306" s="208"/>
      <c r="H306" s="211">
        <v>4.2999999999999997E-2</v>
      </c>
      <c r="I306" s="212"/>
      <c r="J306" s="208"/>
      <c r="K306" s="208"/>
      <c r="L306" s="213"/>
      <c r="M306" s="214"/>
      <c r="N306" s="215"/>
      <c r="O306" s="215"/>
      <c r="P306" s="215"/>
      <c r="Q306" s="215"/>
      <c r="R306" s="215"/>
      <c r="S306" s="215"/>
      <c r="T306" s="216"/>
      <c r="AT306" s="217" t="s">
        <v>159</v>
      </c>
      <c r="AU306" s="217" t="s">
        <v>83</v>
      </c>
      <c r="AV306" s="11" t="s">
        <v>83</v>
      </c>
      <c r="AW306" s="11" t="s">
        <v>36</v>
      </c>
      <c r="AX306" s="11" t="s">
        <v>81</v>
      </c>
      <c r="AY306" s="217" t="s">
        <v>148</v>
      </c>
    </row>
    <row r="307" spans="2:65" s="1" customFormat="1" ht="38.25" customHeight="1">
      <c r="B307" s="41"/>
      <c r="C307" s="192" t="s">
        <v>1207</v>
      </c>
      <c r="D307" s="192" t="s">
        <v>150</v>
      </c>
      <c r="E307" s="193" t="s">
        <v>418</v>
      </c>
      <c r="F307" s="194" t="s">
        <v>419</v>
      </c>
      <c r="G307" s="195" t="s">
        <v>194</v>
      </c>
      <c r="H307" s="196">
        <v>48</v>
      </c>
      <c r="I307" s="197"/>
      <c r="J307" s="198">
        <f>ROUND(I307*H307,2)</f>
        <v>0</v>
      </c>
      <c r="K307" s="194" t="s">
        <v>154</v>
      </c>
      <c r="L307" s="61"/>
      <c r="M307" s="199" t="s">
        <v>23</v>
      </c>
      <c r="N307" s="200" t="s">
        <v>44</v>
      </c>
      <c r="O307" s="42"/>
      <c r="P307" s="201">
        <f>O307*H307</f>
        <v>0</v>
      </c>
      <c r="Q307" s="201">
        <v>6.0999999999999997E-4</v>
      </c>
      <c r="R307" s="201">
        <f>Q307*H307</f>
        <v>2.928E-2</v>
      </c>
      <c r="S307" s="201">
        <v>0</v>
      </c>
      <c r="T307" s="202">
        <f>S307*H307</f>
        <v>0</v>
      </c>
      <c r="AR307" s="24" t="s">
        <v>155</v>
      </c>
      <c r="AT307" s="24" t="s">
        <v>150</v>
      </c>
      <c r="AU307" s="24" t="s">
        <v>83</v>
      </c>
      <c r="AY307" s="24" t="s">
        <v>148</v>
      </c>
      <c r="BE307" s="203">
        <f>IF(N307="základní",J307,0)</f>
        <v>0</v>
      </c>
      <c r="BF307" s="203">
        <f>IF(N307="snížená",J307,0)</f>
        <v>0</v>
      </c>
      <c r="BG307" s="203">
        <f>IF(N307="zákl. přenesená",J307,0)</f>
        <v>0</v>
      </c>
      <c r="BH307" s="203">
        <f>IF(N307="sníž. přenesená",J307,0)</f>
        <v>0</v>
      </c>
      <c r="BI307" s="203">
        <f>IF(N307="nulová",J307,0)</f>
        <v>0</v>
      </c>
      <c r="BJ307" s="24" t="s">
        <v>81</v>
      </c>
      <c r="BK307" s="203">
        <f>ROUND(I307*H307,2)</f>
        <v>0</v>
      </c>
      <c r="BL307" s="24" t="s">
        <v>155</v>
      </c>
      <c r="BM307" s="24" t="s">
        <v>1208</v>
      </c>
    </row>
    <row r="308" spans="2:65" s="1" customFormat="1" ht="40.5">
      <c r="B308" s="41"/>
      <c r="C308" s="63"/>
      <c r="D308" s="204" t="s">
        <v>157</v>
      </c>
      <c r="E308" s="63"/>
      <c r="F308" s="205" t="s">
        <v>421</v>
      </c>
      <c r="G308" s="63"/>
      <c r="H308" s="63"/>
      <c r="I308" s="163"/>
      <c r="J308" s="63"/>
      <c r="K308" s="63"/>
      <c r="L308" s="61"/>
      <c r="M308" s="206"/>
      <c r="N308" s="42"/>
      <c r="O308" s="42"/>
      <c r="P308" s="42"/>
      <c r="Q308" s="42"/>
      <c r="R308" s="42"/>
      <c r="S308" s="42"/>
      <c r="T308" s="78"/>
      <c r="AT308" s="24" t="s">
        <v>157</v>
      </c>
      <c r="AU308" s="24" t="s">
        <v>83</v>
      </c>
    </row>
    <row r="309" spans="2:65" s="1" customFormat="1" ht="25.5" customHeight="1">
      <c r="B309" s="41"/>
      <c r="C309" s="192" t="s">
        <v>1209</v>
      </c>
      <c r="D309" s="192" t="s">
        <v>150</v>
      </c>
      <c r="E309" s="193" t="s">
        <v>424</v>
      </c>
      <c r="F309" s="194" t="s">
        <v>425</v>
      </c>
      <c r="G309" s="195" t="s">
        <v>194</v>
      </c>
      <c r="H309" s="196">
        <v>46</v>
      </c>
      <c r="I309" s="197"/>
      <c r="J309" s="198">
        <f>ROUND(I309*H309,2)</f>
        <v>0</v>
      </c>
      <c r="K309" s="194" t="s">
        <v>154</v>
      </c>
      <c r="L309" s="61"/>
      <c r="M309" s="199" t="s">
        <v>23</v>
      </c>
      <c r="N309" s="200" t="s">
        <v>44</v>
      </c>
      <c r="O309" s="42"/>
      <c r="P309" s="201">
        <f>O309*H309</f>
        <v>0</v>
      </c>
      <c r="Q309" s="201">
        <v>0</v>
      </c>
      <c r="R309" s="201">
        <f>Q309*H309</f>
        <v>0</v>
      </c>
      <c r="S309" s="201">
        <v>0</v>
      </c>
      <c r="T309" s="202">
        <f>S309*H309</f>
        <v>0</v>
      </c>
      <c r="AR309" s="24" t="s">
        <v>155</v>
      </c>
      <c r="AT309" s="24" t="s">
        <v>150</v>
      </c>
      <c r="AU309" s="24" t="s">
        <v>83</v>
      </c>
      <c r="AY309" s="24" t="s">
        <v>148</v>
      </c>
      <c r="BE309" s="203">
        <f>IF(N309="základní",J309,0)</f>
        <v>0</v>
      </c>
      <c r="BF309" s="203">
        <f>IF(N309="snížená",J309,0)</f>
        <v>0</v>
      </c>
      <c r="BG309" s="203">
        <f>IF(N309="zákl. přenesená",J309,0)</f>
        <v>0</v>
      </c>
      <c r="BH309" s="203">
        <f>IF(N309="sníž. přenesená",J309,0)</f>
        <v>0</v>
      </c>
      <c r="BI309" s="203">
        <f>IF(N309="nulová",J309,0)</f>
        <v>0</v>
      </c>
      <c r="BJ309" s="24" t="s">
        <v>81</v>
      </c>
      <c r="BK309" s="203">
        <f>ROUND(I309*H309,2)</f>
        <v>0</v>
      </c>
      <c r="BL309" s="24" t="s">
        <v>155</v>
      </c>
      <c r="BM309" s="24" t="s">
        <v>1210</v>
      </c>
    </row>
    <row r="310" spans="2:65" s="1" customFormat="1" ht="27">
      <c r="B310" s="41"/>
      <c r="C310" s="63"/>
      <c r="D310" s="204" t="s">
        <v>157</v>
      </c>
      <c r="E310" s="63"/>
      <c r="F310" s="205" t="s">
        <v>427</v>
      </c>
      <c r="G310" s="63"/>
      <c r="H310" s="63"/>
      <c r="I310" s="163"/>
      <c r="J310" s="63"/>
      <c r="K310" s="63"/>
      <c r="L310" s="61"/>
      <c r="M310" s="206"/>
      <c r="N310" s="42"/>
      <c r="O310" s="42"/>
      <c r="P310" s="42"/>
      <c r="Q310" s="42"/>
      <c r="R310" s="42"/>
      <c r="S310" s="42"/>
      <c r="T310" s="78"/>
      <c r="AT310" s="24" t="s">
        <v>157</v>
      </c>
      <c r="AU310" s="24" t="s">
        <v>83</v>
      </c>
    </row>
    <row r="311" spans="2:65" s="11" customFormat="1" ht="13.5">
      <c r="B311" s="207"/>
      <c r="C311" s="208"/>
      <c r="D311" s="204" t="s">
        <v>159</v>
      </c>
      <c r="E311" s="209" t="s">
        <v>23</v>
      </c>
      <c r="F311" s="210" t="s">
        <v>1211</v>
      </c>
      <c r="G311" s="208"/>
      <c r="H311" s="211">
        <v>46</v>
      </c>
      <c r="I311" s="212"/>
      <c r="J311" s="208"/>
      <c r="K311" s="208"/>
      <c r="L311" s="213"/>
      <c r="M311" s="214"/>
      <c r="N311" s="215"/>
      <c r="O311" s="215"/>
      <c r="P311" s="215"/>
      <c r="Q311" s="215"/>
      <c r="R311" s="215"/>
      <c r="S311" s="215"/>
      <c r="T311" s="216"/>
      <c r="AT311" s="217" t="s">
        <v>159</v>
      </c>
      <c r="AU311" s="217" t="s">
        <v>83</v>
      </c>
      <c r="AV311" s="11" t="s">
        <v>83</v>
      </c>
      <c r="AW311" s="11" t="s">
        <v>36</v>
      </c>
      <c r="AX311" s="11" t="s">
        <v>81</v>
      </c>
      <c r="AY311" s="217" t="s">
        <v>148</v>
      </c>
    </row>
    <row r="312" spans="2:65" s="1" customFormat="1" ht="16.5" customHeight="1">
      <c r="B312" s="41"/>
      <c r="C312" s="192" t="s">
        <v>1212</v>
      </c>
      <c r="D312" s="192" t="s">
        <v>150</v>
      </c>
      <c r="E312" s="193" t="s">
        <v>907</v>
      </c>
      <c r="F312" s="194" t="s">
        <v>908</v>
      </c>
      <c r="G312" s="195" t="s">
        <v>153</v>
      </c>
      <c r="H312" s="196">
        <v>10.56</v>
      </c>
      <c r="I312" s="197"/>
      <c r="J312" s="198">
        <f>ROUND(I312*H312,2)</f>
        <v>0</v>
      </c>
      <c r="K312" s="194" t="s">
        <v>154</v>
      </c>
      <c r="L312" s="61"/>
      <c r="M312" s="199" t="s">
        <v>23</v>
      </c>
      <c r="N312" s="200" t="s">
        <v>44</v>
      </c>
      <c r="O312" s="42"/>
      <c r="P312" s="201">
        <f>O312*H312</f>
        <v>0</v>
      </c>
      <c r="Q312" s="201">
        <v>9.5E-4</v>
      </c>
      <c r="R312" s="201">
        <f>Q312*H312</f>
        <v>1.0032000000000001E-2</v>
      </c>
      <c r="S312" s="201">
        <v>0</v>
      </c>
      <c r="T312" s="202">
        <f>S312*H312</f>
        <v>0</v>
      </c>
      <c r="AR312" s="24" t="s">
        <v>155</v>
      </c>
      <c r="AT312" s="24" t="s">
        <v>150</v>
      </c>
      <c r="AU312" s="24" t="s">
        <v>83</v>
      </c>
      <c r="AY312" s="24" t="s">
        <v>148</v>
      </c>
      <c r="BE312" s="203">
        <f>IF(N312="základní",J312,0)</f>
        <v>0</v>
      </c>
      <c r="BF312" s="203">
        <f>IF(N312="snížená",J312,0)</f>
        <v>0</v>
      </c>
      <c r="BG312" s="203">
        <f>IF(N312="zákl. přenesená",J312,0)</f>
        <v>0</v>
      </c>
      <c r="BH312" s="203">
        <f>IF(N312="sníž. přenesená",J312,0)</f>
        <v>0</v>
      </c>
      <c r="BI312" s="203">
        <f>IF(N312="nulová",J312,0)</f>
        <v>0</v>
      </c>
      <c r="BJ312" s="24" t="s">
        <v>81</v>
      </c>
      <c r="BK312" s="203">
        <f>ROUND(I312*H312,2)</f>
        <v>0</v>
      </c>
      <c r="BL312" s="24" t="s">
        <v>155</v>
      </c>
      <c r="BM312" s="24" t="s">
        <v>1213</v>
      </c>
    </row>
    <row r="313" spans="2:65" s="1" customFormat="1" ht="81">
      <c r="B313" s="41"/>
      <c r="C313" s="63"/>
      <c r="D313" s="204" t="s">
        <v>157</v>
      </c>
      <c r="E313" s="63"/>
      <c r="F313" s="205" t="s">
        <v>910</v>
      </c>
      <c r="G313" s="63"/>
      <c r="H313" s="63"/>
      <c r="I313" s="163"/>
      <c r="J313" s="63"/>
      <c r="K313" s="63"/>
      <c r="L313" s="61"/>
      <c r="M313" s="206"/>
      <c r="N313" s="42"/>
      <c r="O313" s="42"/>
      <c r="P313" s="42"/>
      <c r="Q313" s="42"/>
      <c r="R313" s="42"/>
      <c r="S313" s="42"/>
      <c r="T313" s="78"/>
      <c r="AT313" s="24" t="s">
        <v>157</v>
      </c>
      <c r="AU313" s="24" t="s">
        <v>83</v>
      </c>
    </row>
    <row r="314" spans="2:65" s="11" customFormat="1" ht="13.5">
      <c r="B314" s="207"/>
      <c r="C314" s="208"/>
      <c r="D314" s="204" t="s">
        <v>159</v>
      </c>
      <c r="E314" s="209" t="s">
        <v>23</v>
      </c>
      <c r="F314" s="210" t="s">
        <v>1214</v>
      </c>
      <c r="G314" s="208"/>
      <c r="H314" s="211">
        <v>10.56</v>
      </c>
      <c r="I314" s="212"/>
      <c r="J314" s="208"/>
      <c r="K314" s="208"/>
      <c r="L314" s="213"/>
      <c r="M314" s="214"/>
      <c r="N314" s="215"/>
      <c r="O314" s="215"/>
      <c r="P314" s="215"/>
      <c r="Q314" s="215"/>
      <c r="R314" s="215"/>
      <c r="S314" s="215"/>
      <c r="T314" s="216"/>
      <c r="AT314" s="217" t="s">
        <v>159</v>
      </c>
      <c r="AU314" s="217" t="s">
        <v>83</v>
      </c>
      <c r="AV314" s="11" t="s">
        <v>83</v>
      </c>
      <c r="AW314" s="11" t="s">
        <v>36</v>
      </c>
      <c r="AX314" s="11" t="s">
        <v>81</v>
      </c>
      <c r="AY314" s="217" t="s">
        <v>148</v>
      </c>
    </row>
    <row r="315" spans="2:65" s="1" customFormat="1" ht="25.5" customHeight="1">
      <c r="B315" s="41"/>
      <c r="C315" s="192" t="s">
        <v>1215</v>
      </c>
      <c r="D315" s="192" t="s">
        <v>150</v>
      </c>
      <c r="E315" s="193" t="s">
        <v>912</v>
      </c>
      <c r="F315" s="194" t="s">
        <v>913</v>
      </c>
      <c r="G315" s="195" t="s">
        <v>194</v>
      </c>
      <c r="H315" s="196">
        <v>27.3</v>
      </c>
      <c r="I315" s="197"/>
      <c r="J315" s="198">
        <f>ROUND(I315*H315,2)</f>
        <v>0</v>
      </c>
      <c r="K315" s="194" t="s">
        <v>154</v>
      </c>
      <c r="L315" s="61"/>
      <c r="M315" s="199" t="s">
        <v>23</v>
      </c>
      <c r="N315" s="200" t="s">
        <v>44</v>
      </c>
      <c r="O315" s="42"/>
      <c r="P315" s="201">
        <f>O315*H315</f>
        <v>0</v>
      </c>
      <c r="Q315" s="201">
        <v>1.7000000000000001E-4</v>
      </c>
      <c r="R315" s="201">
        <f>Q315*H315</f>
        <v>4.6410000000000002E-3</v>
      </c>
      <c r="S315" s="201">
        <v>0</v>
      </c>
      <c r="T315" s="202">
        <f>S315*H315</f>
        <v>0</v>
      </c>
      <c r="AR315" s="24" t="s">
        <v>155</v>
      </c>
      <c r="AT315" s="24" t="s">
        <v>150</v>
      </c>
      <c r="AU315" s="24" t="s">
        <v>83</v>
      </c>
      <c r="AY315" s="24" t="s">
        <v>148</v>
      </c>
      <c r="BE315" s="203">
        <f>IF(N315="základní",J315,0)</f>
        <v>0</v>
      </c>
      <c r="BF315" s="203">
        <f>IF(N315="snížená",J315,0)</f>
        <v>0</v>
      </c>
      <c r="BG315" s="203">
        <f>IF(N315="zákl. přenesená",J315,0)</f>
        <v>0</v>
      </c>
      <c r="BH315" s="203">
        <f>IF(N315="sníž. přenesená",J315,0)</f>
        <v>0</v>
      </c>
      <c r="BI315" s="203">
        <f>IF(N315="nulová",J315,0)</f>
        <v>0</v>
      </c>
      <c r="BJ315" s="24" t="s">
        <v>81</v>
      </c>
      <c r="BK315" s="203">
        <f>ROUND(I315*H315,2)</f>
        <v>0</v>
      </c>
      <c r="BL315" s="24" t="s">
        <v>155</v>
      </c>
      <c r="BM315" s="24" t="s">
        <v>1216</v>
      </c>
    </row>
    <row r="316" spans="2:65" s="1" customFormat="1" ht="310.5">
      <c r="B316" s="41"/>
      <c r="C316" s="63"/>
      <c r="D316" s="204" t="s">
        <v>157</v>
      </c>
      <c r="E316" s="63"/>
      <c r="F316" s="205" t="s">
        <v>915</v>
      </c>
      <c r="G316" s="63"/>
      <c r="H316" s="63"/>
      <c r="I316" s="163"/>
      <c r="J316" s="63"/>
      <c r="K316" s="63"/>
      <c r="L316" s="61"/>
      <c r="M316" s="206"/>
      <c r="N316" s="42"/>
      <c r="O316" s="42"/>
      <c r="P316" s="42"/>
      <c r="Q316" s="42"/>
      <c r="R316" s="42"/>
      <c r="S316" s="42"/>
      <c r="T316" s="78"/>
      <c r="AT316" s="24" t="s">
        <v>157</v>
      </c>
      <c r="AU316" s="24" t="s">
        <v>83</v>
      </c>
    </row>
    <row r="317" spans="2:65" s="11" customFormat="1" ht="13.5">
      <c r="B317" s="207"/>
      <c r="C317" s="208"/>
      <c r="D317" s="204" t="s">
        <v>159</v>
      </c>
      <c r="E317" s="209" t="s">
        <v>23</v>
      </c>
      <c r="F317" s="210" t="s">
        <v>1217</v>
      </c>
      <c r="G317" s="208"/>
      <c r="H317" s="211">
        <v>27.3</v>
      </c>
      <c r="I317" s="212"/>
      <c r="J317" s="208"/>
      <c r="K317" s="208"/>
      <c r="L317" s="213"/>
      <c r="M317" s="214"/>
      <c r="N317" s="215"/>
      <c r="O317" s="215"/>
      <c r="P317" s="215"/>
      <c r="Q317" s="215"/>
      <c r="R317" s="215"/>
      <c r="S317" s="215"/>
      <c r="T317" s="216"/>
      <c r="AT317" s="217" t="s">
        <v>159</v>
      </c>
      <c r="AU317" s="217" t="s">
        <v>83</v>
      </c>
      <c r="AV317" s="11" t="s">
        <v>83</v>
      </c>
      <c r="AW317" s="11" t="s">
        <v>36</v>
      </c>
      <c r="AX317" s="11" t="s">
        <v>81</v>
      </c>
      <c r="AY317" s="217" t="s">
        <v>148</v>
      </c>
    </row>
    <row r="318" spans="2:65" s="1" customFormat="1" ht="38.25" customHeight="1">
      <c r="B318" s="41"/>
      <c r="C318" s="192" t="s">
        <v>1218</v>
      </c>
      <c r="D318" s="192" t="s">
        <v>150</v>
      </c>
      <c r="E318" s="193" t="s">
        <v>430</v>
      </c>
      <c r="F318" s="194" t="s">
        <v>431</v>
      </c>
      <c r="G318" s="195" t="s">
        <v>153</v>
      </c>
      <c r="H318" s="196">
        <v>72.88</v>
      </c>
      <c r="I318" s="197"/>
      <c r="J318" s="198">
        <f>ROUND(I318*H318,2)</f>
        <v>0</v>
      </c>
      <c r="K318" s="194" t="s">
        <v>154</v>
      </c>
      <c r="L318" s="61"/>
      <c r="M318" s="199" t="s">
        <v>23</v>
      </c>
      <c r="N318" s="200" t="s">
        <v>44</v>
      </c>
      <c r="O318" s="42"/>
      <c r="P318" s="201">
        <f>O318*H318</f>
        <v>0</v>
      </c>
      <c r="Q318" s="201">
        <v>0</v>
      </c>
      <c r="R318" s="201">
        <f>Q318*H318</f>
        <v>0</v>
      </c>
      <c r="S318" s="201">
        <v>0</v>
      </c>
      <c r="T318" s="202">
        <f>S318*H318</f>
        <v>0</v>
      </c>
      <c r="AR318" s="24" t="s">
        <v>155</v>
      </c>
      <c r="AT318" s="24" t="s">
        <v>150</v>
      </c>
      <c r="AU318" s="24" t="s">
        <v>83</v>
      </c>
      <c r="AY318" s="24" t="s">
        <v>148</v>
      </c>
      <c r="BE318" s="203">
        <f>IF(N318="základní",J318,0)</f>
        <v>0</v>
      </c>
      <c r="BF318" s="203">
        <f>IF(N318="snížená",J318,0)</f>
        <v>0</v>
      </c>
      <c r="BG318" s="203">
        <f>IF(N318="zákl. přenesená",J318,0)</f>
        <v>0</v>
      </c>
      <c r="BH318" s="203">
        <f>IF(N318="sníž. přenesená",J318,0)</f>
        <v>0</v>
      </c>
      <c r="BI318" s="203">
        <f>IF(N318="nulová",J318,0)</f>
        <v>0</v>
      </c>
      <c r="BJ318" s="24" t="s">
        <v>81</v>
      </c>
      <c r="BK318" s="203">
        <f>ROUND(I318*H318,2)</f>
        <v>0</v>
      </c>
      <c r="BL318" s="24" t="s">
        <v>155</v>
      </c>
      <c r="BM318" s="24" t="s">
        <v>1219</v>
      </c>
    </row>
    <row r="319" spans="2:65" s="1" customFormat="1" ht="67.5">
      <c r="B319" s="41"/>
      <c r="C319" s="63"/>
      <c r="D319" s="204" t="s">
        <v>157</v>
      </c>
      <c r="E319" s="63"/>
      <c r="F319" s="205" t="s">
        <v>433</v>
      </c>
      <c r="G319" s="63"/>
      <c r="H319" s="63"/>
      <c r="I319" s="163"/>
      <c r="J319" s="63"/>
      <c r="K319" s="63"/>
      <c r="L319" s="61"/>
      <c r="M319" s="206"/>
      <c r="N319" s="42"/>
      <c r="O319" s="42"/>
      <c r="P319" s="42"/>
      <c r="Q319" s="42"/>
      <c r="R319" s="42"/>
      <c r="S319" s="42"/>
      <c r="T319" s="78"/>
      <c r="AT319" s="24" t="s">
        <v>157</v>
      </c>
      <c r="AU319" s="24" t="s">
        <v>83</v>
      </c>
    </row>
    <row r="320" spans="2:65" s="11" customFormat="1" ht="13.5">
      <c r="B320" s="207"/>
      <c r="C320" s="208"/>
      <c r="D320" s="204" t="s">
        <v>159</v>
      </c>
      <c r="E320" s="209" t="s">
        <v>23</v>
      </c>
      <c r="F320" s="210" t="s">
        <v>1220</v>
      </c>
      <c r="G320" s="208"/>
      <c r="H320" s="211">
        <v>72.88</v>
      </c>
      <c r="I320" s="212"/>
      <c r="J320" s="208"/>
      <c r="K320" s="208"/>
      <c r="L320" s="213"/>
      <c r="M320" s="214"/>
      <c r="N320" s="215"/>
      <c r="O320" s="215"/>
      <c r="P320" s="215"/>
      <c r="Q320" s="215"/>
      <c r="R320" s="215"/>
      <c r="S320" s="215"/>
      <c r="T320" s="216"/>
      <c r="AT320" s="217" t="s">
        <v>159</v>
      </c>
      <c r="AU320" s="217" t="s">
        <v>83</v>
      </c>
      <c r="AV320" s="11" t="s">
        <v>83</v>
      </c>
      <c r="AW320" s="11" t="s">
        <v>36</v>
      </c>
      <c r="AX320" s="11" t="s">
        <v>81</v>
      </c>
      <c r="AY320" s="217" t="s">
        <v>148</v>
      </c>
    </row>
    <row r="321" spans="2:65" s="1" customFormat="1" ht="38.25" customHeight="1">
      <c r="B321" s="41"/>
      <c r="C321" s="192" t="s">
        <v>1221</v>
      </c>
      <c r="D321" s="192" t="s">
        <v>150</v>
      </c>
      <c r="E321" s="193" t="s">
        <v>436</v>
      </c>
      <c r="F321" s="194" t="s">
        <v>437</v>
      </c>
      <c r="G321" s="195" t="s">
        <v>153</v>
      </c>
      <c r="H321" s="196">
        <v>2186.4</v>
      </c>
      <c r="I321" s="197"/>
      <c r="J321" s="198">
        <f>ROUND(I321*H321,2)</f>
        <v>0</v>
      </c>
      <c r="K321" s="194" t="s">
        <v>154</v>
      </c>
      <c r="L321" s="61"/>
      <c r="M321" s="199" t="s">
        <v>23</v>
      </c>
      <c r="N321" s="200" t="s">
        <v>44</v>
      </c>
      <c r="O321" s="42"/>
      <c r="P321" s="201">
        <f>O321*H321</f>
        <v>0</v>
      </c>
      <c r="Q321" s="201">
        <v>0</v>
      </c>
      <c r="R321" s="201">
        <f>Q321*H321</f>
        <v>0</v>
      </c>
      <c r="S321" s="201">
        <v>0</v>
      </c>
      <c r="T321" s="202">
        <f>S321*H321</f>
        <v>0</v>
      </c>
      <c r="AR321" s="24" t="s">
        <v>155</v>
      </c>
      <c r="AT321" s="24" t="s">
        <v>150</v>
      </c>
      <c r="AU321" s="24" t="s">
        <v>83</v>
      </c>
      <c r="AY321" s="24" t="s">
        <v>148</v>
      </c>
      <c r="BE321" s="203">
        <f>IF(N321="základní",J321,0)</f>
        <v>0</v>
      </c>
      <c r="BF321" s="203">
        <f>IF(N321="snížená",J321,0)</f>
        <v>0</v>
      </c>
      <c r="BG321" s="203">
        <f>IF(N321="zákl. přenesená",J321,0)</f>
        <v>0</v>
      </c>
      <c r="BH321" s="203">
        <f>IF(N321="sníž. přenesená",J321,0)</f>
        <v>0</v>
      </c>
      <c r="BI321" s="203">
        <f>IF(N321="nulová",J321,0)</f>
        <v>0</v>
      </c>
      <c r="BJ321" s="24" t="s">
        <v>81</v>
      </c>
      <c r="BK321" s="203">
        <f>ROUND(I321*H321,2)</f>
        <v>0</v>
      </c>
      <c r="BL321" s="24" t="s">
        <v>155</v>
      </c>
      <c r="BM321" s="24" t="s">
        <v>1222</v>
      </c>
    </row>
    <row r="322" spans="2:65" s="1" customFormat="1" ht="67.5">
      <c r="B322" s="41"/>
      <c r="C322" s="63"/>
      <c r="D322" s="204" t="s">
        <v>157</v>
      </c>
      <c r="E322" s="63"/>
      <c r="F322" s="205" t="s">
        <v>433</v>
      </c>
      <c r="G322" s="63"/>
      <c r="H322" s="63"/>
      <c r="I322" s="163"/>
      <c r="J322" s="63"/>
      <c r="K322" s="63"/>
      <c r="L322" s="61"/>
      <c r="M322" s="206"/>
      <c r="N322" s="42"/>
      <c r="O322" s="42"/>
      <c r="P322" s="42"/>
      <c r="Q322" s="42"/>
      <c r="R322" s="42"/>
      <c r="S322" s="42"/>
      <c r="T322" s="78"/>
      <c r="AT322" s="24" t="s">
        <v>157</v>
      </c>
      <c r="AU322" s="24" t="s">
        <v>83</v>
      </c>
    </row>
    <row r="323" spans="2:65" s="11" customFormat="1" ht="13.5">
      <c r="B323" s="207"/>
      <c r="C323" s="208"/>
      <c r="D323" s="204" t="s">
        <v>159</v>
      </c>
      <c r="E323" s="209" t="s">
        <v>23</v>
      </c>
      <c r="F323" s="210" t="s">
        <v>1223</v>
      </c>
      <c r="G323" s="208"/>
      <c r="H323" s="211">
        <v>2186.4</v>
      </c>
      <c r="I323" s="212"/>
      <c r="J323" s="208"/>
      <c r="K323" s="208"/>
      <c r="L323" s="213"/>
      <c r="M323" s="214"/>
      <c r="N323" s="215"/>
      <c r="O323" s="215"/>
      <c r="P323" s="215"/>
      <c r="Q323" s="215"/>
      <c r="R323" s="215"/>
      <c r="S323" s="215"/>
      <c r="T323" s="216"/>
      <c r="AT323" s="217" t="s">
        <v>159</v>
      </c>
      <c r="AU323" s="217" t="s">
        <v>83</v>
      </c>
      <c r="AV323" s="11" t="s">
        <v>83</v>
      </c>
      <c r="AW323" s="11" t="s">
        <v>36</v>
      </c>
      <c r="AX323" s="11" t="s">
        <v>81</v>
      </c>
      <c r="AY323" s="217" t="s">
        <v>148</v>
      </c>
    </row>
    <row r="324" spans="2:65" s="1" customFormat="1" ht="38.25" customHeight="1">
      <c r="B324" s="41"/>
      <c r="C324" s="192" t="s">
        <v>1224</v>
      </c>
      <c r="D324" s="192" t="s">
        <v>150</v>
      </c>
      <c r="E324" s="193" t="s">
        <v>441</v>
      </c>
      <c r="F324" s="194" t="s">
        <v>442</v>
      </c>
      <c r="G324" s="195" t="s">
        <v>153</v>
      </c>
      <c r="H324" s="196">
        <v>72.88</v>
      </c>
      <c r="I324" s="197"/>
      <c r="J324" s="198">
        <f>ROUND(I324*H324,2)</f>
        <v>0</v>
      </c>
      <c r="K324" s="194" t="s">
        <v>154</v>
      </c>
      <c r="L324" s="61"/>
      <c r="M324" s="199" t="s">
        <v>23</v>
      </c>
      <c r="N324" s="200" t="s">
        <v>44</v>
      </c>
      <c r="O324" s="42"/>
      <c r="P324" s="201">
        <f>O324*H324</f>
        <v>0</v>
      </c>
      <c r="Q324" s="201">
        <v>0</v>
      </c>
      <c r="R324" s="201">
        <f>Q324*H324</f>
        <v>0</v>
      </c>
      <c r="S324" s="201">
        <v>0</v>
      </c>
      <c r="T324" s="202">
        <f>S324*H324</f>
        <v>0</v>
      </c>
      <c r="AR324" s="24" t="s">
        <v>155</v>
      </c>
      <c r="AT324" s="24" t="s">
        <v>150</v>
      </c>
      <c r="AU324" s="24" t="s">
        <v>83</v>
      </c>
      <c r="AY324" s="24" t="s">
        <v>148</v>
      </c>
      <c r="BE324" s="203">
        <f>IF(N324="základní",J324,0)</f>
        <v>0</v>
      </c>
      <c r="BF324" s="203">
        <f>IF(N324="snížená",J324,0)</f>
        <v>0</v>
      </c>
      <c r="BG324" s="203">
        <f>IF(N324="zákl. přenesená",J324,0)</f>
        <v>0</v>
      </c>
      <c r="BH324" s="203">
        <f>IF(N324="sníž. přenesená",J324,0)</f>
        <v>0</v>
      </c>
      <c r="BI324" s="203">
        <f>IF(N324="nulová",J324,0)</f>
        <v>0</v>
      </c>
      <c r="BJ324" s="24" t="s">
        <v>81</v>
      </c>
      <c r="BK324" s="203">
        <f>ROUND(I324*H324,2)</f>
        <v>0</v>
      </c>
      <c r="BL324" s="24" t="s">
        <v>155</v>
      </c>
      <c r="BM324" s="24" t="s">
        <v>1225</v>
      </c>
    </row>
    <row r="325" spans="2:65" s="1" customFormat="1" ht="27">
      <c r="B325" s="41"/>
      <c r="C325" s="63"/>
      <c r="D325" s="204" t="s">
        <v>157</v>
      </c>
      <c r="E325" s="63"/>
      <c r="F325" s="205" t="s">
        <v>444</v>
      </c>
      <c r="G325" s="63"/>
      <c r="H325" s="63"/>
      <c r="I325" s="163"/>
      <c r="J325" s="63"/>
      <c r="K325" s="63"/>
      <c r="L325" s="61"/>
      <c r="M325" s="206"/>
      <c r="N325" s="42"/>
      <c r="O325" s="42"/>
      <c r="P325" s="42"/>
      <c r="Q325" s="42"/>
      <c r="R325" s="42"/>
      <c r="S325" s="42"/>
      <c r="T325" s="78"/>
      <c r="AT325" s="24" t="s">
        <v>157</v>
      </c>
      <c r="AU325" s="24" t="s">
        <v>83</v>
      </c>
    </row>
    <row r="326" spans="2:65" s="1" customFormat="1" ht="25.5" customHeight="1">
      <c r="B326" s="41"/>
      <c r="C326" s="192" t="s">
        <v>1226</v>
      </c>
      <c r="D326" s="192" t="s">
        <v>150</v>
      </c>
      <c r="E326" s="193" t="s">
        <v>446</v>
      </c>
      <c r="F326" s="194" t="s">
        <v>447</v>
      </c>
      <c r="G326" s="195" t="s">
        <v>365</v>
      </c>
      <c r="H326" s="196">
        <v>72</v>
      </c>
      <c r="I326" s="197"/>
      <c r="J326" s="198">
        <f>ROUND(I326*H326,2)</f>
        <v>0</v>
      </c>
      <c r="K326" s="194" t="s">
        <v>154</v>
      </c>
      <c r="L326" s="61"/>
      <c r="M326" s="199" t="s">
        <v>23</v>
      </c>
      <c r="N326" s="200" t="s">
        <v>44</v>
      </c>
      <c r="O326" s="42"/>
      <c r="P326" s="201">
        <f>O326*H326</f>
        <v>0</v>
      </c>
      <c r="Q326" s="201">
        <v>1.0000000000000001E-5</v>
      </c>
      <c r="R326" s="201">
        <f>Q326*H326</f>
        <v>7.2000000000000005E-4</v>
      </c>
      <c r="S326" s="201">
        <v>0</v>
      </c>
      <c r="T326" s="202">
        <f>S326*H326</f>
        <v>0</v>
      </c>
      <c r="AR326" s="24" t="s">
        <v>155</v>
      </c>
      <c r="AT326" s="24" t="s">
        <v>150</v>
      </c>
      <c r="AU326" s="24" t="s">
        <v>83</v>
      </c>
      <c r="AY326" s="24" t="s">
        <v>148</v>
      </c>
      <c r="BE326" s="203">
        <f>IF(N326="základní",J326,0)</f>
        <v>0</v>
      </c>
      <c r="BF326" s="203">
        <f>IF(N326="snížená",J326,0)</f>
        <v>0</v>
      </c>
      <c r="BG326" s="203">
        <f>IF(N326="zákl. přenesená",J326,0)</f>
        <v>0</v>
      </c>
      <c r="BH326" s="203">
        <f>IF(N326="sníž. přenesená",J326,0)</f>
        <v>0</v>
      </c>
      <c r="BI326" s="203">
        <f>IF(N326="nulová",J326,0)</f>
        <v>0</v>
      </c>
      <c r="BJ326" s="24" t="s">
        <v>81</v>
      </c>
      <c r="BK326" s="203">
        <f>ROUND(I326*H326,2)</f>
        <v>0</v>
      </c>
      <c r="BL326" s="24" t="s">
        <v>155</v>
      </c>
      <c r="BM326" s="24" t="s">
        <v>1227</v>
      </c>
    </row>
    <row r="327" spans="2:65" s="1" customFormat="1" ht="94.5">
      <c r="B327" s="41"/>
      <c r="C327" s="63"/>
      <c r="D327" s="204" t="s">
        <v>157</v>
      </c>
      <c r="E327" s="63"/>
      <c r="F327" s="205" t="s">
        <v>449</v>
      </c>
      <c r="G327" s="63"/>
      <c r="H327" s="63"/>
      <c r="I327" s="163"/>
      <c r="J327" s="63"/>
      <c r="K327" s="63"/>
      <c r="L327" s="61"/>
      <c r="M327" s="206"/>
      <c r="N327" s="42"/>
      <c r="O327" s="42"/>
      <c r="P327" s="42"/>
      <c r="Q327" s="42"/>
      <c r="R327" s="42"/>
      <c r="S327" s="42"/>
      <c r="T327" s="78"/>
      <c r="AT327" s="24" t="s">
        <v>157</v>
      </c>
      <c r="AU327" s="24" t="s">
        <v>83</v>
      </c>
    </row>
    <row r="328" spans="2:65" s="11" customFormat="1" ht="13.5">
      <c r="B328" s="207"/>
      <c r="C328" s="208"/>
      <c r="D328" s="204" t="s">
        <v>159</v>
      </c>
      <c r="E328" s="209" t="s">
        <v>23</v>
      </c>
      <c r="F328" s="210" t="s">
        <v>1228</v>
      </c>
      <c r="G328" s="208"/>
      <c r="H328" s="211">
        <v>72</v>
      </c>
      <c r="I328" s="212"/>
      <c r="J328" s="208"/>
      <c r="K328" s="208"/>
      <c r="L328" s="213"/>
      <c r="M328" s="214"/>
      <c r="N328" s="215"/>
      <c r="O328" s="215"/>
      <c r="P328" s="215"/>
      <c r="Q328" s="215"/>
      <c r="R328" s="215"/>
      <c r="S328" s="215"/>
      <c r="T328" s="216"/>
      <c r="AT328" s="217" t="s">
        <v>159</v>
      </c>
      <c r="AU328" s="217" t="s">
        <v>83</v>
      </c>
      <c r="AV328" s="11" t="s">
        <v>83</v>
      </c>
      <c r="AW328" s="11" t="s">
        <v>36</v>
      </c>
      <c r="AX328" s="11" t="s">
        <v>81</v>
      </c>
      <c r="AY328" s="217" t="s">
        <v>148</v>
      </c>
    </row>
    <row r="329" spans="2:65" s="1" customFormat="1" ht="25.5" customHeight="1">
      <c r="B329" s="41"/>
      <c r="C329" s="192" t="s">
        <v>1229</v>
      </c>
      <c r="D329" s="192" t="s">
        <v>150</v>
      </c>
      <c r="E329" s="193" t="s">
        <v>452</v>
      </c>
      <c r="F329" s="194" t="s">
        <v>453</v>
      </c>
      <c r="G329" s="195" t="s">
        <v>365</v>
      </c>
      <c r="H329" s="196">
        <v>72</v>
      </c>
      <c r="I329" s="197"/>
      <c r="J329" s="198">
        <f>ROUND(I329*H329,2)</f>
        <v>0</v>
      </c>
      <c r="K329" s="194" t="s">
        <v>23</v>
      </c>
      <c r="L329" s="61"/>
      <c r="M329" s="199" t="s">
        <v>23</v>
      </c>
      <c r="N329" s="200" t="s">
        <v>44</v>
      </c>
      <c r="O329" s="42"/>
      <c r="P329" s="201">
        <f>O329*H329</f>
        <v>0</v>
      </c>
      <c r="Q329" s="201">
        <v>5.9999999999999995E-4</v>
      </c>
      <c r="R329" s="201">
        <f>Q329*H329</f>
        <v>4.3199999999999995E-2</v>
      </c>
      <c r="S329" s="201">
        <v>0</v>
      </c>
      <c r="T329" s="202">
        <f>S329*H329</f>
        <v>0</v>
      </c>
      <c r="AR329" s="24" t="s">
        <v>155</v>
      </c>
      <c r="AT329" s="24" t="s">
        <v>150</v>
      </c>
      <c r="AU329" s="24" t="s">
        <v>83</v>
      </c>
      <c r="AY329" s="24" t="s">
        <v>148</v>
      </c>
      <c r="BE329" s="203">
        <f>IF(N329="základní",J329,0)</f>
        <v>0</v>
      </c>
      <c r="BF329" s="203">
        <f>IF(N329="snížená",J329,0)</f>
        <v>0</v>
      </c>
      <c r="BG329" s="203">
        <f>IF(N329="zákl. přenesená",J329,0)</f>
        <v>0</v>
      </c>
      <c r="BH329" s="203">
        <f>IF(N329="sníž. přenesená",J329,0)</f>
        <v>0</v>
      </c>
      <c r="BI329" s="203">
        <f>IF(N329="nulová",J329,0)</f>
        <v>0</v>
      </c>
      <c r="BJ329" s="24" t="s">
        <v>81</v>
      </c>
      <c r="BK329" s="203">
        <f>ROUND(I329*H329,2)</f>
        <v>0</v>
      </c>
      <c r="BL329" s="24" t="s">
        <v>155</v>
      </c>
      <c r="BM329" s="24" t="s">
        <v>1230</v>
      </c>
    </row>
    <row r="330" spans="2:65" s="1" customFormat="1" ht="94.5">
      <c r="B330" s="41"/>
      <c r="C330" s="63"/>
      <c r="D330" s="204" t="s">
        <v>157</v>
      </c>
      <c r="E330" s="63"/>
      <c r="F330" s="205" t="s">
        <v>449</v>
      </c>
      <c r="G330" s="63"/>
      <c r="H330" s="63"/>
      <c r="I330" s="163"/>
      <c r="J330" s="63"/>
      <c r="K330" s="63"/>
      <c r="L330" s="61"/>
      <c r="M330" s="206"/>
      <c r="N330" s="42"/>
      <c r="O330" s="42"/>
      <c r="P330" s="42"/>
      <c r="Q330" s="42"/>
      <c r="R330" s="42"/>
      <c r="S330" s="42"/>
      <c r="T330" s="78"/>
      <c r="AT330" s="24" t="s">
        <v>157</v>
      </c>
      <c r="AU330" s="24" t="s">
        <v>83</v>
      </c>
    </row>
    <row r="331" spans="2:65" s="1" customFormat="1" ht="16.5" customHeight="1">
      <c r="B331" s="41"/>
      <c r="C331" s="192" t="s">
        <v>1231</v>
      </c>
      <c r="D331" s="192" t="s">
        <v>150</v>
      </c>
      <c r="E331" s="193" t="s">
        <v>456</v>
      </c>
      <c r="F331" s="194" t="s">
        <v>457</v>
      </c>
      <c r="G331" s="195" t="s">
        <v>176</v>
      </c>
      <c r="H331" s="196">
        <v>38</v>
      </c>
      <c r="I331" s="197"/>
      <c r="J331" s="198">
        <f>ROUND(I331*H331,2)</f>
        <v>0</v>
      </c>
      <c r="K331" s="194" t="s">
        <v>154</v>
      </c>
      <c r="L331" s="61"/>
      <c r="M331" s="199" t="s">
        <v>23</v>
      </c>
      <c r="N331" s="200" t="s">
        <v>44</v>
      </c>
      <c r="O331" s="42"/>
      <c r="P331" s="201">
        <f>O331*H331</f>
        <v>0</v>
      </c>
      <c r="Q331" s="201">
        <v>0</v>
      </c>
      <c r="R331" s="201">
        <f>Q331*H331</f>
        <v>0</v>
      </c>
      <c r="S331" s="201">
        <v>2.5</v>
      </c>
      <c r="T331" s="202">
        <f>S331*H331</f>
        <v>95</v>
      </c>
      <c r="AR331" s="24" t="s">
        <v>155</v>
      </c>
      <c r="AT331" s="24" t="s">
        <v>150</v>
      </c>
      <c r="AU331" s="24" t="s">
        <v>83</v>
      </c>
      <c r="AY331" s="24" t="s">
        <v>148</v>
      </c>
      <c r="BE331" s="203">
        <f>IF(N331="základní",J331,0)</f>
        <v>0</v>
      </c>
      <c r="BF331" s="203">
        <f>IF(N331="snížená",J331,0)</f>
        <v>0</v>
      </c>
      <c r="BG331" s="203">
        <f>IF(N331="zákl. přenesená",J331,0)</f>
        <v>0</v>
      </c>
      <c r="BH331" s="203">
        <f>IF(N331="sníž. přenesená",J331,0)</f>
        <v>0</v>
      </c>
      <c r="BI331" s="203">
        <f>IF(N331="nulová",J331,0)</f>
        <v>0</v>
      </c>
      <c r="BJ331" s="24" t="s">
        <v>81</v>
      </c>
      <c r="BK331" s="203">
        <f>ROUND(I331*H331,2)</f>
        <v>0</v>
      </c>
      <c r="BL331" s="24" t="s">
        <v>155</v>
      </c>
      <c r="BM331" s="24" t="s">
        <v>1232</v>
      </c>
    </row>
    <row r="332" spans="2:65" s="13" customFormat="1" ht="13.5">
      <c r="B332" s="239"/>
      <c r="C332" s="240"/>
      <c r="D332" s="204" t="s">
        <v>159</v>
      </c>
      <c r="E332" s="241" t="s">
        <v>23</v>
      </c>
      <c r="F332" s="242" t="s">
        <v>459</v>
      </c>
      <c r="G332" s="240"/>
      <c r="H332" s="241" t="s">
        <v>23</v>
      </c>
      <c r="I332" s="243"/>
      <c r="J332" s="240"/>
      <c r="K332" s="240"/>
      <c r="L332" s="244"/>
      <c r="M332" s="245"/>
      <c r="N332" s="246"/>
      <c r="O332" s="246"/>
      <c r="P332" s="246"/>
      <c r="Q332" s="246"/>
      <c r="R332" s="246"/>
      <c r="S332" s="246"/>
      <c r="T332" s="247"/>
      <c r="AT332" s="248" t="s">
        <v>159</v>
      </c>
      <c r="AU332" s="248" t="s">
        <v>83</v>
      </c>
      <c r="AV332" s="13" t="s">
        <v>81</v>
      </c>
      <c r="AW332" s="13" t="s">
        <v>36</v>
      </c>
      <c r="AX332" s="13" t="s">
        <v>73</v>
      </c>
      <c r="AY332" s="248" t="s">
        <v>148</v>
      </c>
    </row>
    <row r="333" spans="2:65" s="11" customFormat="1" ht="13.5">
      <c r="B333" s="207"/>
      <c r="C333" s="208"/>
      <c r="D333" s="204" t="s">
        <v>159</v>
      </c>
      <c r="E333" s="209" t="s">
        <v>23</v>
      </c>
      <c r="F333" s="210" t="s">
        <v>1233</v>
      </c>
      <c r="G333" s="208"/>
      <c r="H333" s="211">
        <v>38</v>
      </c>
      <c r="I333" s="212"/>
      <c r="J333" s="208"/>
      <c r="K333" s="208"/>
      <c r="L333" s="213"/>
      <c r="M333" s="214"/>
      <c r="N333" s="215"/>
      <c r="O333" s="215"/>
      <c r="P333" s="215"/>
      <c r="Q333" s="215"/>
      <c r="R333" s="215"/>
      <c r="S333" s="215"/>
      <c r="T333" s="216"/>
      <c r="AT333" s="217" t="s">
        <v>159</v>
      </c>
      <c r="AU333" s="217" t="s">
        <v>83</v>
      </c>
      <c r="AV333" s="11" t="s">
        <v>83</v>
      </c>
      <c r="AW333" s="11" t="s">
        <v>36</v>
      </c>
      <c r="AX333" s="11" t="s">
        <v>81</v>
      </c>
      <c r="AY333" s="217" t="s">
        <v>148</v>
      </c>
    </row>
    <row r="334" spans="2:65" s="1" customFormat="1" ht="25.5" customHeight="1">
      <c r="B334" s="41"/>
      <c r="C334" s="192" t="s">
        <v>1234</v>
      </c>
      <c r="D334" s="192" t="s">
        <v>150</v>
      </c>
      <c r="E334" s="193" t="s">
        <v>1235</v>
      </c>
      <c r="F334" s="194" t="s">
        <v>1236</v>
      </c>
      <c r="G334" s="195" t="s">
        <v>194</v>
      </c>
      <c r="H334" s="196">
        <v>7.056</v>
      </c>
      <c r="I334" s="197"/>
      <c r="J334" s="198">
        <f>ROUND(I334*H334,2)</f>
        <v>0</v>
      </c>
      <c r="K334" s="194" t="s">
        <v>154</v>
      </c>
      <c r="L334" s="61"/>
      <c r="M334" s="199" t="s">
        <v>23</v>
      </c>
      <c r="N334" s="200" t="s">
        <v>44</v>
      </c>
      <c r="O334" s="42"/>
      <c r="P334" s="201">
        <f>O334*H334</f>
        <v>0</v>
      </c>
      <c r="Q334" s="201">
        <v>2.4000000000000001E-4</v>
      </c>
      <c r="R334" s="201">
        <f>Q334*H334</f>
        <v>1.69344E-3</v>
      </c>
      <c r="S334" s="201">
        <v>0</v>
      </c>
      <c r="T334" s="202">
        <f>S334*H334</f>
        <v>0</v>
      </c>
      <c r="AR334" s="24" t="s">
        <v>155</v>
      </c>
      <c r="AT334" s="24" t="s">
        <v>150</v>
      </c>
      <c r="AU334" s="24" t="s">
        <v>83</v>
      </c>
      <c r="AY334" s="24" t="s">
        <v>148</v>
      </c>
      <c r="BE334" s="203">
        <f>IF(N334="základní",J334,0)</f>
        <v>0</v>
      </c>
      <c r="BF334" s="203">
        <f>IF(N334="snížená",J334,0)</f>
        <v>0</v>
      </c>
      <c r="BG334" s="203">
        <f>IF(N334="zákl. přenesená",J334,0)</f>
        <v>0</v>
      </c>
      <c r="BH334" s="203">
        <f>IF(N334="sníž. přenesená",J334,0)</f>
        <v>0</v>
      </c>
      <c r="BI334" s="203">
        <f>IF(N334="nulová",J334,0)</f>
        <v>0</v>
      </c>
      <c r="BJ334" s="24" t="s">
        <v>81</v>
      </c>
      <c r="BK334" s="203">
        <f>ROUND(I334*H334,2)</f>
        <v>0</v>
      </c>
      <c r="BL334" s="24" t="s">
        <v>155</v>
      </c>
      <c r="BM334" s="24" t="s">
        <v>1237</v>
      </c>
    </row>
    <row r="335" spans="2:65" s="1" customFormat="1" ht="67.5">
      <c r="B335" s="41"/>
      <c r="C335" s="63"/>
      <c r="D335" s="204" t="s">
        <v>157</v>
      </c>
      <c r="E335" s="63"/>
      <c r="F335" s="205" t="s">
        <v>727</v>
      </c>
      <c r="G335" s="63"/>
      <c r="H335" s="63"/>
      <c r="I335" s="163"/>
      <c r="J335" s="63"/>
      <c r="K335" s="63"/>
      <c r="L335" s="61"/>
      <c r="M335" s="206"/>
      <c r="N335" s="42"/>
      <c r="O335" s="42"/>
      <c r="P335" s="42"/>
      <c r="Q335" s="42"/>
      <c r="R335" s="42"/>
      <c r="S335" s="42"/>
      <c r="T335" s="78"/>
      <c r="AT335" s="24" t="s">
        <v>157</v>
      </c>
      <c r="AU335" s="24" t="s">
        <v>83</v>
      </c>
    </row>
    <row r="336" spans="2:65" s="13" customFormat="1" ht="13.5">
      <c r="B336" s="239"/>
      <c r="C336" s="240"/>
      <c r="D336" s="204" t="s">
        <v>159</v>
      </c>
      <c r="E336" s="241" t="s">
        <v>23</v>
      </c>
      <c r="F336" s="242" t="s">
        <v>1238</v>
      </c>
      <c r="G336" s="240"/>
      <c r="H336" s="241" t="s">
        <v>23</v>
      </c>
      <c r="I336" s="243"/>
      <c r="J336" s="240"/>
      <c r="K336" s="240"/>
      <c r="L336" s="244"/>
      <c r="M336" s="245"/>
      <c r="N336" s="246"/>
      <c r="O336" s="246"/>
      <c r="P336" s="246"/>
      <c r="Q336" s="246"/>
      <c r="R336" s="246"/>
      <c r="S336" s="246"/>
      <c r="T336" s="247"/>
      <c r="AT336" s="248" t="s">
        <v>159</v>
      </c>
      <c r="AU336" s="248" t="s">
        <v>83</v>
      </c>
      <c r="AV336" s="13" t="s">
        <v>81</v>
      </c>
      <c r="AW336" s="13" t="s">
        <v>36</v>
      </c>
      <c r="AX336" s="13" t="s">
        <v>73</v>
      </c>
      <c r="AY336" s="248" t="s">
        <v>148</v>
      </c>
    </row>
    <row r="337" spans="2:65" s="11" customFormat="1" ht="13.5">
      <c r="B337" s="207"/>
      <c r="C337" s="208"/>
      <c r="D337" s="204" t="s">
        <v>159</v>
      </c>
      <c r="E337" s="209" t="s">
        <v>23</v>
      </c>
      <c r="F337" s="210" t="s">
        <v>1239</v>
      </c>
      <c r="G337" s="208"/>
      <c r="H337" s="211">
        <v>7.056</v>
      </c>
      <c r="I337" s="212"/>
      <c r="J337" s="208"/>
      <c r="K337" s="208"/>
      <c r="L337" s="213"/>
      <c r="M337" s="214"/>
      <c r="N337" s="215"/>
      <c r="O337" s="215"/>
      <c r="P337" s="215"/>
      <c r="Q337" s="215"/>
      <c r="R337" s="215"/>
      <c r="S337" s="215"/>
      <c r="T337" s="216"/>
      <c r="AT337" s="217" t="s">
        <v>159</v>
      </c>
      <c r="AU337" s="217" t="s">
        <v>83</v>
      </c>
      <c r="AV337" s="11" t="s">
        <v>83</v>
      </c>
      <c r="AW337" s="11" t="s">
        <v>36</v>
      </c>
      <c r="AX337" s="11" t="s">
        <v>73</v>
      </c>
      <c r="AY337" s="217" t="s">
        <v>148</v>
      </c>
    </row>
    <row r="338" spans="2:65" s="12" customFormat="1" ht="13.5">
      <c r="B338" s="218"/>
      <c r="C338" s="219"/>
      <c r="D338" s="204" t="s">
        <v>159</v>
      </c>
      <c r="E338" s="220" t="s">
        <v>23</v>
      </c>
      <c r="F338" s="221" t="s">
        <v>162</v>
      </c>
      <c r="G338" s="219"/>
      <c r="H338" s="222">
        <v>7.056</v>
      </c>
      <c r="I338" s="223"/>
      <c r="J338" s="219"/>
      <c r="K338" s="219"/>
      <c r="L338" s="224"/>
      <c r="M338" s="225"/>
      <c r="N338" s="226"/>
      <c r="O338" s="226"/>
      <c r="P338" s="226"/>
      <c r="Q338" s="226"/>
      <c r="R338" s="226"/>
      <c r="S338" s="226"/>
      <c r="T338" s="227"/>
      <c r="AT338" s="228" t="s">
        <v>159</v>
      </c>
      <c r="AU338" s="228" t="s">
        <v>83</v>
      </c>
      <c r="AV338" s="12" t="s">
        <v>155</v>
      </c>
      <c r="AW338" s="12" t="s">
        <v>36</v>
      </c>
      <c r="AX338" s="12" t="s">
        <v>81</v>
      </c>
      <c r="AY338" s="228" t="s">
        <v>148</v>
      </c>
    </row>
    <row r="339" spans="2:65" s="1" customFormat="1" ht="16.5" customHeight="1">
      <c r="B339" s="41"/>
      <c r="C339" s="229" t="s">
        <v>1240</v>
      </c>
      <c r="D339" s="229" t="s">
        <v>199</v>
      </c>
      <c r="E339" s="230" t="s">
        <v>730</v>
      </c>
      <c r="F339" s="231" t="s">
        <v>731</v>
      </c>
      <c r="G339" s="232" t="s">
        <v>202</v>
      </c>
      <c r="H339" s="233">
        <v>1.2999999999999999E-2</v>
      </c>
      <c r="I339" s="234"/>
      <c r="J339" s="235">
        <f>ROUND(I339*H339,2)</f>
        <v>0</v>
      </c>
      <c r="K339" s="231" t="s">
        <v>154</v>
      </c>
      <c r="L339" s="236"/>
      <c r="M339" s="237" t="s">
        <v>23</v>
      </c>
      <c r="N339" s="238" t="s">
        <v>44</v>
      </c>
      <c r="O339" s="42"/>
      <c r="P339" s="201">
        <f>O339*H339</f>
        <v>0</v>
      </c>
      <c r="Q339" s="201">
        <v>1</v>
      </c>
      <c r="R339" s="201">
        <f>Q339*H339</f>
        <v>1.2999999999999999E-2</v>
      </c>
      <c r="S339" s="201">
        <v>0</v>
      </c>
      <c r="T339" s="202">
        <f>S339*H339</f>
        <v>0</v>
      </c>
      <c r="AR339" s="24" t="s">
        <v>198</v>
      </c>
      <c r="AT339" s="24" t="s">
        <v>199</v>
      </c>
      <c r="AU339" s="24" t="s">
        <v>83</v>
      </c>
      <c r="AY339" s="24" t="s">
        <v>148</v>
      </c>
      <c r="BE339" s="203">
        <f>IF(N339="základní",J339,0)</f>
        <v>0</v>
      </c>
      <c r="BF339" s="203">
        <f>IF(N339="snížená",J339,0)</f>
        <v>0</v>
      </c>
      <c r="BG339" s="203">
        <f>IF(N339="zákl. přenesená",J339,0)</f>
        <v>0</v>
      </c>
      <c r="BH339" s="203">
        <f>IF(N339="sníž. přenesená",J339,0)</f>
        <v>0</v>
      </c>
      <c r="BI339" s="203">
        <f>IF(N339="nulová",J339,0)</f>
        <v>0</v>
      </c>
      <c r="BJ339" s="24" t="s">
        <v>81</v>
      </c>
      <c r="BK339" s="203">
        <f>ROUND(I339*H339,2)</f>
        <v>0</v>
      </c>
      <c r="BL339" s="24" t="s">
        <v>155</v>
      </c>
      <c r="BM339" s="24" t="s">
        <v>1241</v>
      </c>
    </row>
    <row r="340" spans="2:65" s="1" customFormat="1" ht="27">
      <c r="B340" s="41"/>
      <c r="C340" s="63"/>
      <c r="D340" s="204" t="s">
        <v>204</v>
      </c>
      <c r="E340" s="63"/>
      <c r="F340" s="205" t="s">
        <v>935</v>
      </c>
      <c r="G340" s="63"/>
      <c r="H340" s="63"/>
      <c r="I340" s="163"/>
      <c r="J340" s="63"/>
      <c r="K340" s="63"/>
      <c r="L340" s="61"/>
      <c r="M340" s="206"/>
      <c r="N340" s="42"/>
      <c r="O340" s="42"/>
      <c r="P340" s="42"/>
      <c r="Q340" s="42"/>
      <c r="R340" s="42"/>
      <c r="S340" s="42"/>
      <c r="T340" s="78"/>
      <c r="AT340" s="24" t="s">
        <v>204</v>
      </c>
      <c r="AU340" s="24" t="s">
        <v>83</v>
      </c>
    </row>
    <row r="341" spans="2:65" s="11" customFormat="1" ht="13.5">
      <c r="B341" s="207"/>
      <c r="C341" s="208"/>
      <c r="D341" s="204" t="s">
        <v>159</v>
      </c>
      <c r="E341" s="209" t="s">
        <v>23</v>
      </c>
      <c r="F341" s="210" t="s">
        <v>1242</v>
      </c>
      <c r="G341" s="208"/>
      <c r="H341" s="211">
        <v>1.2999999999999999E-2</v>
      </c>
      <c r="I341" s="212"/>
      <c r="J341" s="208"/>
      <c r="K341" s="208"/>
      <c r="L341" s="213"/>
      <c r="M341" s="214"/>
      <c r="N341" s="215"/>
      <c r="O341" s="215"/>
      <c r="P341" s="215"/>
      <c r="Q341" s="215"/>
      <c r="R341" s="215"/>
      <c r="S341" s="215"/>
      <c r="T341" s="216"/>
      <c r="AT341" s="217" t="s">
        <v>159</v>
      </c>
      <c r="AU341" s="217" t="s">
        <v>83</v>
      </c>
      <c r="AV341" s="11" t="s">
        <v>83</v>
      </c>
      <c r="AW341" s="11" t="s">
        <v>36</v>
      </c>
      <c r="AX341" s="11" t="s">
        <v>73</v>
      </c>
      <c r="AY341" s="217" t="s">
        <v>148</v>
      </c>
    </row>
    <row r="342" spans="2:65" s="12" customFormat="1" ht="13.5">
      <c r="B342" s="218"/>
      <c r="C342" s="219"/>
      <c r="D342" s="204" t="s">
        <v>159</v>
      </c>
      <c r="E342" s="220" t="s">
        <v>23</v>
      </c>
      <c r="F342" s="221" t="s">
        <v>162</v>
      </c>
      <c r="G342" s="219"/>
      <c r="H342" s="222">
        <v>1.2999999999999999E-2</v>
      </c>
      <c r="I342" s="223"/>
      <c r="J342" s="219"/>
      <c r="K342" s="219"/>
      <c r="L342" s="224"/>
      <c r="M342" s="225"/>
      <c r="N342" s="226"/>
      <c r="O342" s="226"/>
      <c r="P342" s="226"/>
      <c r="Q342" s="226"/>
      <c r="R342" s="226"/>
      <c r="S342" s="226"/>
      <c r="T342" s="227"/>
      <c r="AT342" s="228" t="s">
        <v>159</v>
      </c>
      <c r="AU342" s="228" t="s">
        <v>83</v>
      </c>
      <c r="AV342" s="12" t="s">
        <v>155</v>
      </c>
      <c r="AW342" s="12" t="s">
        <v>36</v>
      </c>
      <c r="AX342" s="12" t="s">
        <v>81</v>
      </c>
      <c r="AY342" s="228" t="s">
        <v>148</v>
      </c>
    </row>
    <row r="343" spans="2:65" s="10" customFormat="1" ht="29.85" customHeight="1">
      <c r="B343" s="176"/>
      <c r="C343" s="177"/>
      <c r="D343" s="178" t="s">
        <v>72</v>
      </c>
      <c r="E343" s="190" t="s">
        <v>467</v>
      </c>
      <c r="F343" s="190" t="s">
        <v>468</v>
      </c>
      <c r="G343" s="177"/>
      <c r="H343" s="177"/>
      <c r="I343" s="180"/>
      <c r="J343" s="191">
        <f>BK343</f>
        <v>0</v>
      </c>
      <c r="K343" s="177"/>
      <c r="L343" s="182"/>
      <c r="M343" s="183"/>
      <c r="N343" s="184"/>
      <c r="O343" s="184"/>
      <c r="P343" s="185">
        <f>SUM(P344:P366)</f>
        <v>0</v>
      </c>
      <c r="Q343" s="184"/>
      <c r="R343" s="185">
        <f>SUM(R344:R366)</f>
        <v>0</v>
      </c>
      <c r="S343" s="184"/>
      <c r="T343" s="186">
        <f>SUM(T344:T366)</f>
        <v>0</v>
      </c>
      <c r="AR343" s="187" t="s">
        <v>81</v>
      </c>
      <c r="AT343" s="188" t="s">
        <v>72</v>
      </c>
      <c r="AU343" s="188" t="s">
        <v>81</v>
      </c>
      <c r="AY343" s="187" t="s">
        <v>148</v>
      </c>
      <c r="BK343" s="189">
        <f>SUM(BK344:BK366)</f>
        <v>0</v>
      </c>
    </row>
    <row r="344" spans="2:65" s="1" customFormat="1" ht="25.5" customHeight="1">
      <c r="B344" s="41"/>
      <c r="C344" s="192" t="s">
        <v>1243</v>
      </c>
      <c r="D344" s="192" t="s">
        <v>150</v>
      </c>
      <c r="E344" s="193" t="s">
        <v>470</v>
      </c>
      <c r="F344" s="194" t="s">
        <v>471</v>
      </c>
      <c r="G344" s="195" t="s">
        <v>202</v>
      </c>
      <c r="H344" s="196">
        <v>95</v>
      </c>
      <c r="I344" s="197"/>
      <c r="J344" s="198">
        <f>ROUND(I344*H344,2)</f>
        <v>0</v>
      </c>
      <c r="K344" s="194" t="s">
        <v>154</v>
      </c>
      <c r="L344" s="61"/>
      <c r="M344" s="199" t="s">
        <v>23</v>
      </c>
      <c r="N344" s="200" t="s">
        <v>44</v>
      </c>
      <c r="O344" s="42"/>
      <c r="P344" s="201">
        <f>O344*H344</f>
        <v>0</v>
      </c>
      <c r="Q344" s="201">
        <v>0</v>
      </c>
      <c r="R344" s="201">
        <f>Q344*H344</f>
        <v>0</v>
      </c>
      <c r="S344" s="201">
        <v>0</v>
      </c>
      <c r="T344" s="202">
        <f>S344*H344</f>
        <v>0</v>
      </c>
      <c r="AR344" s="24" t="s">
        <v>155</v>
      </c>
      <c r="AT344" s="24" t="s">
        <v>150</v>
      </c>
      <c r="AU344" s="24" t="s">
        <v>83</v>
      </c>
      <c r="AY344" s="24" t="s">
        <v>148</v>
      </c>
      <c r="BE344" s="203">
        <f>IF(N344="základní",J344,0)</f>
        <v>0</v>
      </c>
      <c r="BF344" s="203">
        <f>IF(N344="snížená",J344,0)</f>
        <v>0</v>
      </c>
      <c r="BG344" s="203">
        <f>IF(N344="zákl. přenesená",J344,0)</f>
        <v>0</v>
      </c>
      <c r="BH344" s="203">
        <f>IF(N344="sníž. přenesená",J344,0)</f>
        <v>0</v>
      </c>
      <c r="BI344" s="203">
        <f>IF(N344="nulová",J344,0)</f>
        <v>0</v>
      </c>
      <c r="BJ344" s="24" t="s">
        <v>81</v>
      </c>
      <c r="BK344" s="203">
        <f>ROUND(I344*H344,2)</f>
        <v>0</v>
      </c>
      <c r="BL344" s="24" t="s">
        <v>155</v>
      </c>
      <c r="BM344" s="24" t="s">
        <v>1244</v>
      </c>
    </row>
    <row r="345" spans="2:65" s="1" customFormat="1" ht="81">
      <c r="B345" s="41"/>
      <c r="C345" s="63"/>
      <c r="D345" s="204" t="s">
        <v>157</v>
      </c>
      <c r="E345" s="63"/>
      <c r="F345" s="205" t="s">
        <v>473</v>
      </c>
      <c r="G345" s="63"/>
      <c r="H345" s="63"/>
      <c r="I345" s="163"/>
      <c r="J345" s="63"/>
      <c r="K345" s="63"/>
      <c r="L345" s="61"/>
      <c r="M345" s="206"/>
      <c r="N345" s="42"/>
      <c r="O345" s="42"/>
      <c r="P345" s="42"/>
      <c r="Q345" s="42"/>
      <c r="R345" s="42"/>
      <c r="S345" s="42"/>
      <c r="T345" s="78"/>
      <c r="AT345" s="24" t="s">
        <v>157</v>
      </c>
      <c r="AU345" s="24" t="s">
        <v>83</v>
      </c>
    </row>
    <row r="346" spans="2:65" s="1" customFormat="1" ht="25.5" customHeight="1">
      <c r="B346" s="41"/>
      <c r="C346" s="192" t="s">
        <v>1245</v>
      </c>
      <c r="D346" s="192" t="s">
        <v>150</v>
      </c>
      <c r="E346" s="193" t="s">
        <v>476</v>
      </c>
      <c r="F346" s="194" t="s">
        <v>477</v>
      </c>
      <c r="G346" s="195" t="s">
        <v>202</v>
      </c>
      <c r="H346" s="196">
        <v>1330</v>
      </c>
      <c r="I346" s="197"/>
      <c r="J346" s="198">
        <f>ROUND(I346*H346,2)</f>
        <v>0</v>
      </c>
      <c r="K346" s="194" t="s">
        <v>154</v>
      </c>
      <c r="L346" s="61"/>
      <c r="M346" s="199" t="s">
        <v>23</v>
      </c>
      <c r="N346" s="200" t="s">
        <v>44</v>
      </c>
      <c r="O346" s="42"/>
      <c r="P346" s="201">
        <f>O346*H346</f>
        <v>0</v>
      </c>
      <c r="Q346" s="201">
        <v>0</v>
      </c>
      <c r="R346" s="201">
        <f>Q346*H346</f>
        <v>0</v>
      </c>
      <c r="S346" s="201">
        <v>0</v>
      </c>
      <c r="T346" s="202">
        <f>S346*H346</f>
        <v>0</v>
      </c>
      <c r="AR346" s="24" t="s">
        <v>155</v>
      </c>
      <c r="AT346" s="24" t="s">
        <v>150</v>
      </c>
      <c r="AU346" s="24" t="s">
        <v>83</v>
      </c>
      <c r="AY346" s="24" t="s">
        <v>148</v>
      </c>
      <c r="BE346" s="203">
        <f>IF(N346="základní",J346,0)</f>
        <v>0</v>
      </c>
      <c r="BF346" s="203">
        <f>IF(N346="snížená",J346,0)</f>
        <v>0</v>
      </c>
      <c r="BG346" s="203">
        <f>IF(N346="zákl. přenesená",J346,0)</f>
        <v>0</v>
      </c>
      <c r="BH346" s="203">
        <f>IF(N346="sníž. přenesená",J346,0)</f>
        <v>0</v>
      </c>
      <c r="BI346" s="203">
        <f>IF(N346="nulová",J346,0)</f>
        <v>0</v>
      </c>
      <c r="BJ346" s="24" t="s">
        <v>81</v>
      </c>
      <c r="BK346" s="203">
        <f>ROUND(I346*H346,2)</f>
        <v>0</v>
      </c>
      <c r="BL346" s="24" t="s">
        <v>155</v>
      </c>
      <c r="BM346" s="24" t="s">
        <v>1246</v>
      </c>
    </row>
    <row r="347" spans="2:65" s="1" customFormat="1" ht="81">
      <c r="B347" s="41"/>
      <c r="C347" s="63"/>
      <c r="D347" s="204" t="s">
        <v>157</v>
      </c>
      <c r="E347" s="63"/>
      <c r="F347" s="205" t="s">
        <v>473</v>
      </c>
      <c r="G347" s="63"/>
      <c r="H347" s="63"/>
      <c r="I347" s="163"/>
      <c r="J347" s="63"/>
      <c r="K347" s="63"/>
      <c r="L347" s="61"/>
      <c r="M347" s="206"/>
      <c r="N347" s="42"/>
      <c r="O347" s="42"/>
      <c r="P347" s="42"/>
      <c r="Q347" s="42"/>
      <c r="R347" s="42"/>
      <c r="S347" s="42"/>
      <c r="T347" s="78"/>
      <c r="AT347" s="24" t="s">
        <v>157</v>
      </c>
      <c r="AU347" s="24" t="s">
        <v>83</v>
      </c>
    </row>
    <row r="348" spans="2:65" s="11" customFormat="1" ht="13.5">
      <c r="B348" s="207"/>
      <c r="C348" s="208"/>
      <c r="D348" s="204" t="s">
        <v>159</v>
      </c>
      <c r="E348" s="208"/>
      <c r="F348" s="210" t="s">
        <v>1247</v>
      </c>
      <c r="G348" s="208"/>
      <c r="H348" s="211">
        <v>1330</v>
      </c>
      <c r="I348" s="212"/>
      <c r="J348" s="208"/>
      <c r="K348" s="208"/>
      <c r="L348" s="213"/>
      <c r="M348" s="214"/>
      <c r="N348" s="215"/>
      <c r="O348" s="215"/>
      <c r="P348" s="215"/>
      <c r="Q348" s="215"/>
      <c r="R348" s="215"/>
      <c r="S348" s="215"/>
      <c r="T348" s="216"/>
      <c r="AT348" s="217" t="s">
        <v>159</v>
      </c>
      <c r="AU348" s="217" t="s">
        <v>83</v>
      </c>
      <c r="AV348" s="11" t="s">
        <v>83</v>
      </c>
      <c r="AW348" s="11" t="s">
        <v>6</v>
      </c>
      <c r="AX348" s="11" t="s">
        <v>81</v>
      </c>
      <c r="AY348" s="217" t="s">
        <v>148</v>
      </c>
    </row>
    <row r="349" spans="2:65" s="1" customFormat="1" ht="25.5" customHeight="1">
      <c r="B349" s="41"/>
      <c r="C349" s="192" t="s">
        <v>1248</v>
      </c>
      <c r="D349" s="192" t="s">
        <v>150</v>
      </c>
      <c r="E349" s="193" t="s">
        <v>481</v>
      </c>
      <c r="F349" s="194" t="s">
        <v>482</v>
      </c>
      <c r="G349" s="195" t="s">
        <v>202</v>
      </c>
      <c r="H349" s="196">
        <v>95</v>
      </c>
      <c r="I349" s="197"/>
      <c r="J349" s="198">
        <f>ROUND(I349*H349,2)</f>
        <v>0</v>
      </c>
      <c r="K349" s="194" t="s">
        <v>154</v>
      </c>
      <c r="L349" s="61"/>
      <c r="M349" s="199" t="s">
        <v>23</v>
      </c>
      <c r="N349" s="200" t="s">
        <v>44</v>
      </c>
      <c r="O349" s="42"/>
      <c r="P349" s="201">
        <f>O349*H349</f>
        <v>0</v>
      </c>
      <c r="Q349" s="201">
        <v>0</v>
      </c>
      <c r="R349" s="201">
        <f>Q349*H349</f>
        <v>0</v>
      </c>
      <c r="S349" s="201">
        <v>0</v>
      </c>
      <c r="T349" s="202">
        <f>S349*H349</f>
        <v>0</v>
      </c>
      <c r="AR349" s="24" t="s">
        <v>155</v>
      </c>
      <c r="AT349" s="24" t="s">
        <v>150</v>
      </c>
      <c r="AU349" s="24" t="s">
        <v>83</v>
      </c>
      <c r="AY349" s="24" t="s">
        <v>148</v>
      </c>
      <c r="BE349" s="203">
        <f>IF(N349="základní",J349,0)</f>
        <v>0</v>
      </c>
      <c r="BF349" s="203">
        <f>IF(N349="snížená",J349,0)</f>
        <v>0</v>
      </c>
      <c r="BG349" s="203">
        <f>IF(N349="zákl. přenesená",J349,0)</f>
        <v>0</v>
      </c>
      <c r="BH349" s="203">
        <f>IF(N349="sníž. přenesená",J349,0)</f>
        <v>0</v>
      </c>
      <c r="BI349" s="203">
        <f>IF(N349="nulová",J349,0)</f>
        <v>0</v>
      </c>
      <c r="BJ349" s="24" t="s">
        <v>81</v>
      </c>
      <c r="BK349" s="203">
        <f>ROUND(I349*H349,2)</f>
        <v>0</v>
      </c>
      <c r="BL349" s="24" t="s">
        <v>155</v>
      </c>
      <c r="BM349" s="24" t="s">
        <v>1249</v>
      </c>
    </row>
    <row r="350" spans="2:65" s="1" customFormat="1" ht="81">
      <c r="B350" s="41"/>
      <c r="C350" s="63"/>
      <c r="D350" s="204" t="s">
        <v>157</v>
      </c>
      <c r="E350" s="63"/>
      <c r="F350" s="205" t="s">
        <v>484</v>
      </c>
      <c r="G350" s="63"/>
      <c r="H350" s="63"/>
      <c r="I350" s="163"/>
      <c r="J350" s="63"/>
      <c r="K350" s="63"/>
      <c r="L350" s="61"/>
      <c r="M350" s="206"/>
      <c r="N350" s="42"/>
      <c r="O350" s="42"/>
      <c r="P350" s="42"/>
      <c r="Q350" s="42"/>
      <c r="R350" s="42"/>
      <c r="S350" s="42"/>
      <c r="T350" s="78"/>
      <c r="AT350" s="24" t="s">
        <v>157</v>
      </c>
      <c r="AU350" s="24" t="s">
        <v>83</v>
      </c>
    </row>
    <row r="351" spans="2:65" s="1" customFormat="1" ht="25.5" customHeight="1">
      <c r="B351" s="41"/>
      <c r="C351" s="192" t="s">
        <v>1250</v>
      </c>
      <c r="D351" s="192" t="s">
        <v>150</v>
      </c>
      <c r="E351" s="193" t="s">
        <v>486</v>
      </c>
      <c r="F351" s="194" t="s">
        <v>487</v>
      </c>
      <c r="G351" s="195" t="s">
        <v>202</v>
      </c>
      <c r="H351" s="196">
        <v>28.773</v>
      </c>
      <c r="I351" s="197"/>
      <c r="J351" s="198">
        <f>ROUND(I351*H351,2)</f>
        <v>0</v>
      </c>
      <c r="K351" s="194" t="s">
        <v>154</v>
      </c>
      <c r="L351" s="61"/>
      <c r="M351" s="199" t="s">
        <v>23</v>
      </c>
      <c r="N351" s="200" t="s">
        <v>44</v>
      </c>
      <c r="O351" s="42"/>
      <c r="P351" s="201">
        <f>O351*H351</f>
        <v>0</v>
      </c>
      <c r="Q351" s="201">
        <v>0</v>
      </c>
      <c r="R351" s="201">
        <f>Q351*H351</f>
        <v>0</v>
      </c>
      <c r="S351" s="201">
        <v>0</v>
      </c>
      <c r="T351" s="202">
        <f>S351*H351</f>
        <v>0</v>
      </c>
      <c r="AR351" s="24" t="s">
        <v>155</v>
      </c>
      <c r="AT351" s="24" t="s">
        <v>150</v>
      </c>
      <c r="AU351" s="24" t="s">
        <v>83</v>
      </c>
      <c r="AY351" s="24" t="s">
        <v>148</v>
      </c>
      <c r="BE351" s="203">
        <f>IF(N351="základní",J351,0)</f>
        <v>0</v>
      </c>
      <c r="BF351" s="203">
        <f>IF(N351="snížená",J351,0)</f>
        <v>0</v>
      </c>
      <c r="BG351" s="203">
        <f>IF(N351="zákl. přenesená",J351,0)</f>
        <v>0</v>
      </c>
      <c r="BH351" s="203">
        <f>IF(N351="sníž. přenesená",J351,0)</f>
        <v>0</v>
      </c>
      <c r="BI351" s="203">
        <f>IF(N351="nulová",J351,0)</f>
        <v>0</v>
      </c>
      <c r="BJ351" s="24" t="s">
        <v>81</v>
      </c>
      <c r="BK351" s="203">
        <f>ROUND(I351*H351,2)</f>
        <v>0</v>
      </c>
      <c r="BL351" s="24" t="s">
        <v>155</v>
      </c>
      <c r="BM351" s="24" t="s">
        <v>1251</v>
      </c>
    </row>
    <row r="352" spans="2:65" s="1" customFormat="1" ht="94.5">
      <c r="B352" s="41"/>
      <c r="C352" s="63"/>
      <c r="D352" s="204" t="s">
        <v>157</v>
      </c>
      <c r="E352" s="63"/>
      <c r="F352" s="205" t="s">
        <v>489</v>
      </c>
      <c r="G352" s="63"/>
      <c r="H352" s="63"/>
      <c r="I352" s="163"/>
      <c r="J352" s="63"/>
      <c r="K352" s="63"/>
      <c r="L352" s="61"/>
      <c r="M352" s="206"/>
      <c r="N352" s="42"/>
      <c r="O352" s="42"/>
      <c r="P352" s="42"/>
      <c r="Q352" s="42"/>
      <c r="R352" s="42"/>
      <c r="S352" s="42"/>
      <c r="T352" s="78"/>
      <c r="AT352" s="24" t="s">
        <v>157</v>
      </c>
      <c r="AU352" s="24" t="s">
        <v>83</v>
      </c>
    </row>
    <row r="353" spans="2:65" s="11" customFormat="1" ht="13.5">
      <c r="B353" s="207"/>
      <c r="C353" s="208"/>
      <c r="D353" s="204" t="s">
        <v>159</v>
      </c>
      <c r="E353" s="209" t="s">
        <v>23</v>
      </c>
      <c r="F353" s="210" t="s">
        <v>1252</v>
      </c>
      <c r="G353" s="208"/>
      <c r="H353" s="211">
        <v>14.256</v>
      </c>
      <c r="I353" s="212"/>
      <c r="J353" s="208"/>
      <c r="K353" s="208"/>
      <c r="L353" s="213"/>
      <c r="M353" s="214"/>
      <c r="N353" s="215"/>
      <c r="O353" s="215"/>
      <c r="P353" s="215"/>
      <c r="Q353" s="215"/>
      <c r="R353" s="215"/>
      <c r="S353" s="215"/>
      <c r="T353" s="216"/>
      <c r="AT353" s="217" t="s">
        <v>159</v>
      </c>
      <c r="AU353" s="217" t="s">
        <v>83</v>
      </c>
      <c r="AV353" s="11" t="s">
        <v>83</v>
      </c>
      <c r="AW353" s="11" t="s">
        <v>36</v>
      </c>
      <c r="AX353" s="11" t="s">
        <v>73</v>
      </c>
      <c r="AY353" s="217" t="s">
        <v>148</v>
      </c>
    </row>
    <row r="354" spans="2:65" s="11" customFormat="1" ht="13.5">
      <c r="B354" s="207"/>
      <c r="C354" s="208"/>
      <c r="D354" s="204" t="s">
        <v>159</v>
      </c>
      <c r="E354" s="209" t="s">
        <v>23</v>
      </c>
      <c r="F354" s="210" t="s">
        <v>1253</v>
      </c>
      <c r="G354" s="208"/>
      <c r="H354" s="211">
        <v>7.6429999999999998</v>
      </c>
      <c r="I354" s="212"/>
      <c r="J354" s="208"/>
      <c r="K354" s="208"/>
      <c r="L354" s="213"/>
      <c r="M354" s="214"/>
      <c r="N354" s="215"/>
      <c r="O354" s="215"/>
      <c r="P354" s="215"/>
      <c r="Q354" s="215"/>
      <c r="R354" s="215"/>
      <c r="S354" s="215"/>
      <c r="T354" s="216"/>
      <c r="AT354" s="217" t="s">
        <v>159</v>
      </c>
      <c r="AU354" s="217" t="s">
        <v>83</v>
      </c>
      <c r="AV354" s="11" t="s">
        <v>83</v>
      </c>
      <c r="AW354" s="11" t="s">
        <v>36</v>
      </c>
      <c r="AX354" s="11" t="s">
        <v>73</v>
      </c>
      <c r="AY354" s="217" t="s">
        <v>148</v>
      </c>
    </row>
    <row r="355" spans="2:65" s="11" customFormat="1" ht="13.5">
      <c r="B355" s="207"/>
      <c r="C355" s="208"/>
      <c r="D355" s="204" t="s">
        <v>159</v>
      </c>
      <c r="E355" s="209" t="s">
        <v>23</v>
      </c>
      <c r="F355" s="210" t="s">
        <v>1254</v>
      </c>
      <c r="G355" s="208"/>
      <c r="H355" s="211">
        <v>6.8739999999999997</v>
      </c>
      <c r="I355" s="212"/>
      <c r="J355" s="208"/>
      <c r="K355" s="208"/>
      <c r="L355" s="213"/>
      <c r="M355" s="214"/>
      <c r="N355" s="215"/>
      <c r="O355" s="215"/>
      <c r="P355" s="215"/>
      <c r="Q355" s="215"/>
      <c r="R355" s="215"/>
      <c r="S355" s="215"/>
      <c r="T355" s="216"/>
      <c r="AT355" s="217" t="s">
        <v>159</v>
      </c>
      <c r="AU355" s="217" t="s">
        <v>83</v>
      </c>
      <c r="AV355" s="11" t="s">
        <v>83</v>
      </c>
      <c r="AW355" s="11" t="s">
        <v>36</v>
      </c>
      <c r="AX355" s="11" t="s">
        <v>73</v>
      </c>
      <c r="AY355" s="217" t="s">
        <v>148</v>
      </c>
    </row>
    <row r="356" spans="2:65" s="12" customFormat="1" ht="13.5">
      <c r="B356" s="218"/>
      <c r="C356" s="219"/>
      <c r="D356" s="204" t="s">
        <v>159</v>
      </c>
      <c r="E356" s="220" t="s">
        <v>23</v>
      </c>
      <c r="F356" s="221" t="s">
        <v>162</v>
      </c>
      <c r="G356" s="219"/>
      <c r="H356" s="222">
        <v>28.773</v>
      </c>
      <c r="I356" s="223"/>
      <c r="J356" s="219"/>
      <c r="K356" s="219"/>
      <c r="L356" s="224"/>
      <c r="M356" s="225"/>
      <c r="N356" s="226"/>
      <c r="O356" s="226"/>
      <c r="P356" s="226"/>
      <c r="Q356" s="226"/>
      <c r="R356" s="226"/>
      <c r="S356" s="226"/>
      <c r="T356" s="227"/>
      <c r="AT356" s="228" t="s">
        <v>159</v>
      </c>
      <c r="AU356" s="228" t="s">
        <v>83</v>
      </c>
      <c r="AV356" s="12" t="s">
        <v>155</v>
      </c>
      <c r="AW356" s="12" t="s">
        <v>36</v>
      </c>
      <c r="AX356" s="12" t="s">
        <v>81</v>
      </c>
      <c r="AY356" s="228" t="s">
        <v>148</v>
      </c>
    </row>
    <row r="357" spans="2:65" s="1" customFormat="1" ht="25.5" customHeight="1">
      <c r="B357" s="41"/>
      <c r="C357" s="192" t="s">
        <v>1255</v>
      </c>
      <c r="D357" s="192" t="s">
        <v>150</v>
      </c>
      <c r="E357" s="193" t="s">
        <v>493</v>
      </c>
      <c r="F357" s="194" t="s">
        <v>494</v>
      </c>
      <c r="G357" s="195" t="s">
        <v>202</v>
      </c>
      <c r="H357" s="196">
        <v>402.822</v>
      </c>
      <c r="I357" s="197"/>
      <c r="J357" s="198">
        <f>ROUND(I357*H357,2)</f>
        <v>0</v>
      </c>
      <c r="K357" s="194" t="s">
        <v>154</v>
      </c>
      <c r="L357" s="61"/>
      <c r="M357" s="199" t="s">
        <v>23</v>
      </c>
      <c r="N357" s="200" t="s">
        <v>44</v>
      </c>
      <c r="O357" s="42"/>
      <c r="P357" s="201">
        <f>O357*H357</f>
        <v>0</v>
      </c>
      <c r="Q357" s="201">
        <v>0</v>
      </c>
      <c r="R357" s="201">
        <f>Q357*H357</f>
        <v>0</v>
      </c>
      <c r="S357" s="201">
        <v>0</v>
      </c>
      <c r="T357" s="202">
        <f>S357*H357</f>
        <v>0</v>
      </c>
      <c r="AR357" s="24" t="s">
        <v>155</v>
      </c>
      <c r="AT357" s="24" t="s">
        <v>150</v>
      </c>
      <c r="AU357" s="24" t="s">
        <v>83</v>
      </c>
      <c r="AY357" s="24" t="s">
        <v>148</v>
      </c>
      <c r="BE357" s="203">
        <f>IF(N357="základní",J357,0)</f>
        <v>0</v>
      </c>
      <c r="BF357" s="203">
        <f>IF(N357="snížená",J357,0)</f>
        <v>0</v>
      </c>
      <c r="BG357" s="203">
        <f>IF(N357="zákl. přenesená",J357,0)</f>
        <v>0</v>
      </c>
      <c r="BH357" s="203">
        <f>IF(N357="sníž. přenesená",J357,0)</f>
        <v>0</v>
      </c>
      <c r="BI357" s="203">
        <f>IF(N357="nulová",J357,0)</f>
        <v>0</v>
      </c>
      <c r="BJ357" s="24" t="s">
        <v>81</v>
      </c>
      <c r="BK357" s="203">
        <f>ROUND(I357*H357,2)</f>
        <v>0</v>
      </c>
      <c r="BL357" s="24" t="s">
        <v>155</v>
      </c>
      <c r="BM357" s="24" t="s">
        <v>1256</v>
      </c>
    </row>
    <row r="358" spans="2:65" s="1" customFormat="1" ht="94.5">
      <c r="B358" s="41"/>
      <c r="C358" s="63"/>
      <c r="D358" s="204" t="s">
        <v>157</v>
      </c>
      <c r="E358" s="63"/>
      <c r="F358" s="205" t="s">
        <v>489</v>
      </c>
      <c r="G358" s="63"/>
      <c r="H358" s="63"/>
      <c r="I358" s="163"/>
      <c r="J358" s="63"/>
      <c r="K358" s="63"/>
      <c r="L358" s="61"/>
      <c r="M358" s="206"/>
      <c r="N358" s="42"/>
      <c r="O358" s="42"/>
      <c r="P358" s="42"/>
      <c r="Q358" s="42"/>
      <c r="R358" s="42"/>
      <c r="S358" s="42"/>
      <c r="T358" s="78"/>
      <c r="AT358" s="24" t="s">
        <v>157</v>
      </c>
      <c r="AU358" s="24" t="s">
        <v>83</v>
      </c>
    </row>
    <row r="359" spans="2:65" s="11" customFormat="1" ht="13.5">
      <c r="B359" s="207"/>
      <c r="C359" s="208"/>
      <c r="D359" s="204" t="s">
        <v>159</v>
      </c>
      <c r="E359" s="208"/>
      <c r="F359" s="210" t="s">
        <v>1257</v>
      </c>
      <c r="G359" s="208"/>
      <c r="H359" s="211">
        <v>402.822</v>
      </c>
      <c r="I359" s="212"/>
      <c r="J359" s="208"/>
      <c r="K359" s="208"/>
      <c r="L359" s="213"/>
      <c r="M359" s="214"/>
      <c r="N359" s="215"/>
      <c r="O359" s="215"/>
      <c r="P359" s="215"/>
      <c r="Q359" s="215"/>
      <c r="R359" s="215"/>
      <c r="S359" s="215"/>
      <c r="T359" s="216"/>
      <c r="AT359" s="217" t="s">
        <v>159</v>
      </c>
      <c r="AU359" s="217" t="s">
        <v>83</v>
      </c>
      <c r="AV359" s="11" t="s">
        <v>83</v>
      </c>
      <c r="AW359" s="11" t="s">
        <v>6</v>
      </c>
      <c r="AX359" s="11" t="s">
        <v>81</v>
      </c>
      <c r="AY359" s="217" t="s">
        <v>148</v>
      </c>
    </row>
    <row r="360" spans="2:65" s="1" customFormat="1" ht="25.5" customHeight="1">
      <c r="B360" s="41"/>
      <c r="C360" s="192" t="s">
        <v>1258</v>
      </c>
      <c r="D360" s="192" t="s">
        <v>150</v>
      </c>
      <c r="E360" s="193" t="s">
        <v>507</v>
      </c>
      <c r="F360" s="194" t="s">
        <v>508</v>
      </c>
      <c r="G360" s="195" t="s">
        <v>202</v>
      </c>
      <c r="H360" s="196">
        <v>14.516999999999999</v>
      </c>
      <c r="I360" s="197"/>
      <c r="J360" s="198">
        <f>ROUND(I360*H360,2)</f>
        <v>0</v>
      </c>
      <c r="K360" s="194" t="s">
        <v>154</v>
      </c>
      <c r="L360" s="61"/>
      <c r="M360" s="199" t="s">
        <v>23</v>
      </c>
      <c r="N360" s="200" t="s">
        <v>44</v>
      </c>
      <c r="O360" s="42"/>
      <c r="P360" s="201">
        <f>O360*H360</f>
        <v>0</v>
      </c>
      <c r="Q360" s="201">
        <v>0</v>
      </c>
      <c r="R360" s="201">
        <f>Q360*H360</f>
        <v>0</v>
      </c>
      <c r="S360" s="201">
        <v>0</v>
      </c>
      <c r="T360" s="202">
        <f>S360*H360</f>
        <v>0</v>
      </c>
      <c r="AR360" s="24" t="s">
        <v>155</v>
      </c>
      <c r="AT360" s="24" t="s">
        <v>150</v>
      </c>
      <c r="AU360" s="24" t="s">
        <v>83</v>
      </c>
      <c r="AY360" s="24" t="s">
        <v>148</v>
      </c>
      <c r="BE360" s="203">
        <f>IF(N360="základní",J360,0)</f>
        <v>0</v>
      </c>
      <c r="BF360" s="203">
        <f>IF(N360="snížená",J360,0)</f>
        <v>0</v>
      </c>
      <c r="BG360" s="203">
        <f>IF(N360="zákl. přenesená",J360,0)</f>
        <v>0</v>
      </c>
      <c r="BH360" s="203">
        <f>IF(N360="sníž. přenesená",J360,0)</f>
        <v>0</v>
      </c>
      <c r="BI360" s="203">
        <f>IF(N360="nulová",J360,0)</f>
        <v>0</v>
      </c>
      <c r="BJ360" s="24" t="s">
        <v>81</v>
      </c>
      <c r="BK360" s="203">
        <f>ROUND(I360*H360,2)</f>
        <v>0</v>
      </c>
      <c r="BL360" s="24" t="s">
        <v>155</v>
      </c>
      <c r="BM360" s="24" t="s">
        <v>1259</v>
      </c>
    </row>
    <row r="361" spans="2:65" s="1" customFormat="1" ht="81">
      <c r="B361" s="41"/>
      <c r="C361" s="63"/>
      <c r="D361" s="204" t="s">
        <v>157</v>
      </c>
      <c r="E361" s="63"/>
      <c r="F361" s="205" t="s">
        <v>510</v>
      </c>
      <c r="G361" s="63"/>
      <c r="H361" s="63"/>
      <c r="I361" s="163"/>
      <c r="J361" s="63"/>
      <c r="K361" s="63"/>
      <c r="L361" s="61"/>
      <c r="M361" s="206"/>
      <c r="N361" s="42"/>
      <c r="O361" s="42"/>
      <c r="P361" s="42"/>
      <c r="Q361" s="42"/>
      <c r="R361" s="42"/>
      <c r="S361" s="42"/>
      <c r="T361" s="78"/>
      <c r="AT361" s="24" t="s">
        <v>157</v>
      </c>
      <c r="AU361" s="24" t="s">
        <v>83</v>
      </c>
    </row>
    <row r="362" spans="2:65" s="11" customFormat="1" ht="13.5">
      <c r="B362" s="207"/>
      <c r="C362" s="208"/>
      <c r="D362" s="204" t="s">
        <v>159</v>
      </c>
      <c r="E362" s="209" t="s">
        <v>23</v>
      </c>
      <c r="F362" s="210" t="s">
        <v>1253</v>
      </c>
      <c r="G362" s="208"/>
      <c r="H362" s="211">
        <v>7.6429999999999998</v>
      </c>
      <c r="I362" s="212"/>
      <c r="J362" s="208"/>
      <c r="K362" s="208"/>
      <c r="L362" s="213"/>
      <c r="M362" s="214"/>
      <c r="N362" s="215"/>
      <c r="O362" s="215"/>
      <c r="P362" s="215"/>
      <c r="Q362" s="215"/>
      <c r="R362" s="215"/>
      <c r="S362" s="215"/>
      <c r="T362" s="216"/>
      <c r="AT362" s="217" t="s">
        <v>159</v>
      </c>
      <c r="AU362" s="217" t="s">
        <v>83</v>
      </c>
      <c r="AV362" s="11" t="s">
        <v>83</v>
      </c>
      <c r="AW362" s="11" t="s">
        <v>36</v>
      </c>
      <c r="AX362" s="11" t="s">
        <v>73</v>
      </c>
      <c r="AY362" s="217" t="s">
        <v>148</v>
      </c>
    </row>
    <row r="363" spans="2:65" s="11" customFormat="1" ht="13.5">
      <c r="B363" s="207"/>
      <c r="C363" s="208"/>
      <c r="D363" s="204" t="s">
        <v>159</v>
      </c>
      <c r="E363" s="209" t="s">
        <v>23</v>
      </c>
      <c r="F363" s="210" t="s">
        <v>1254</v>
      </c>
      <c r="G363" s="208"/>
      <c r="H363" s="211">
        <v>6.8739999999999997</v>
      </c>
      <c r="I363" s="212"/>
      <c r="J363" s="208"/>
      <c r="K363" s="208"/>
      <c r="L363" s="213"/>
      <c r="M363" s="214"/>
      <c r="N363" s="215"/>
      <c r="O363" s="215"/>
      <c r="P363" s="215"/>
      <c r="Q363" s="215"/>
      <c r="R363" s="215"/>
      <c r="S363" s="215"/>
      <c r="T363" s="216"/>
      <c r="AT363" s="217" t="s">
        <v>159</v>
      </c>
      <c r="AU363" s="217" t="s">
        <v>83</v>
      </c>
      <c r="AV363" s="11" t="s">
        <v>83</v>
      </c>
      <c r="AW363" s="11" t="s">
        <v>36</v>
      </c>
      <c r="AX363" s="11" t="s">
        <v>73</v>
      </c>
      <c r="AY363" s="217" t="s">
        <v>148</v>
      </c>
    </row>
    <row r="364" spans="2:65" s="12" customFormat="1" ht="13.5">
      <c r="B364" s="218"/>
      <c r="C364" s="219"/>
      <c r="D364" s="204" t="s">
        <v>159</v>
      </c>
      <c r="E364" s="220" t="s">
        <v>23</v>
      </c>
      <c r="F364" s="221" t="s">
        <v>162</v>
      </c>
      <c r="G364" s="219"/>
      <c r="H364" s="222">
        <v>14.516999999999999</v>
      </c>
      <c r="I364" s="223"/>
      <c r="J364" s="219"/>
      <c r="K364" s="219"/>
      <c r="L364" s="224"/>
      <c r="M364" s="225"/>
      <c r="N364" s="226"/>
      <c r="O364" s="226"/>
      <c r="P364" s="226"/>
      <c r="Q364" s="226"/>
      <c r="R364" s="226"/>
      <c r="S364" s="226"/>
      <c r="T364" s="227"/>
      <c r="AT364" s="228" t="s">
        <v>159</v>
      </c>
      <c r="AU364" s="228" t="s">
        <v>83</v>
      </c>
      <c r="AV364" s="12" t="s">
        <v>155</v>
      </c>
      <c r="AW364" s="12" t="s">
        <v>36</v>
      </c>
      <c r="AX364" s="12" t="s">
        <v>81</v>
      </c>
      <c r="AY364" s="228" t="s">
        <v>148</v>
      </c>
    </row>
    <row r="365" spans="2:65" s="1" customFormat="1" ht="25.5" customHeight="1">
      <c r="B365" s="41"/>
      <c r="C365" s="192" t="s">
        <v>1260</v>
      </c>
      <c r="D365" s="192" t="s">
        <v>150</v>
      </c>
      <c r="E365" s="193" t="s">
        <v>513</v>
      </c>
      <c r="F365" s="194" t="s">
        <v>514</v>
      </c>
      <c r="G365" s="195" t="s">
        <v>202</v>
      </c>
      <c r="H365" s="196">
        <v>14.256</v>
      </c>
      <c r="I365" s="197"/>
      <c r="J365" s="198">
        <f>ROUND(I365*H365,2)</f>
        <v>0</v>
      </c>
      <c r="K365" s="194" t="s">
        <v>154</v>
      </c>
      <c r="L365" s="61"/>
      <c r="M365" s="199" t="s">
        <v>23</v>
      </c>
      <c r="N365" s="200" t="s">
        <v>44</v>
      </c>
      <c r="O365" s="42"/>
      <c r="P365" s="201">
        <f>O365*H365</f>
        <v>0</v>
      </c>
      <c r="Q365" s="201">
        <v>0</v>
      </c>
      <c r="R365" s="201">
        <f>Q365*H365</f>
        <v>0</v>
      </c>
      <c r="S365" s="201">
        <v>0</v>
      </c>
      <c r="T365" s="202">
        <f>S365*H365</f>
        <v>0</v>
      </c>
      <c r="AR365" s="24" t="s">
        <v>155</v>
      </c>
      <c r="AT365" s="24" t="s">
        <v>150</v>
      </c>
      <c r="AU365" s="24" t="s">
        <v>83</v>
      </c>
      <c r="AY365" s="24" t="s">
        <v>148</v>
      </c>
      <c r="BE365" s="203">
        <f>IF(N365="základní",J365,0)</f>
        <v>0</v>
      </c>
      <c r="BF365" s="203">
        <f>IF(N365="snížená",J365,0)</f>
        <v>0</v>
      </c>
      <c r="BG365" s="203">
        <f>IF(N365="zákl. přenesená",J365,0)</f>
        <v>0</v>
      </c>
      <c r="BH365" s="203">
        <f>IF(N365="sníž. přenesená",J365,0)</f>
        <v>0</v>
      </c>
      <c r="BI365" s="203">
        <f>IF(N365="nulová",J365,0)</f>
        <v>0</v>
      </c>
      <c r="BJ365" s="24" t="s">
        <v>81</v>
      </c>
      <c r="BK365" s="203">
        <f>ROUND(I365*H365,2)</f>
        <v>0</v>
      </c>
      <c r="BL365" s="24" t="s">
        <v>155</v>
      </c>
      <c r="BM365" s="24" t="s">
        <v>1261</v>
      </c>
    </row>
    <row r="366" spans="2:65" s="1" customFormat="1" ht="81">
      <c r="B366" s="41"/>
      <c r="C366" s="63"/>
      <c r="D366" s="204" t="s">
        <v>157</v>
      </c>
      <c r="E366" s="63"/>
      <c r="F366" s="205" t="s">
        <v>510</v>
      </c>
      <c r="G366" s="63"/>
      <c r="H366" s="63"/>
      <c r="I366" s="163"/>
      <c r="J366" s="63"/>
      <c r="K366" s="63"/>
      <c r="L366" s="61"/>
      <c r="M366" s="206"/>
      <c r="N366" s="42"/>
      <c r="O366" s="42"/>
      <c r="P366" s="42"/>
      <c r="Q366" s="42"/>
      <c r="R366" s="42"/>
      <c r="S366" s="42"/>
      <c r="T366" s="78"/>
      <c r="AT366" s="24" t="s">
        <v>157</v>
      </c>
      <c r="AU366" s="24" t="s">
        <v>83</v>
      </c>
    </row>
    <row r="367" spans="2:65" s="10" customFormat="1" ht="29.85" customHeight="1">
      <c r="B367" s="176"/>
      <c r="C367" s="177"/>
      <c r="D367" s="178" t="s">
        <v>72</v>
      </c>
      <c r="E367" s="190" t="s">
        <v>516</v>
      </c>
      <c r="F367" s="190" t="s">
        <v>517</v>
      </c>
      <c r="G367" s="177"/>
      <c r="H367" s="177"/>
      <c r="I367" s="180"/>
      <c r="J367" s="191">
        <f>BK367</f>
        <v>0</v>
      </c>
      <c r="K367" s="177"/>
      <c r="L367" s="182"/>
      <c r="M367" s="183"/>
      <c r="N367" s="184"/>
      <c r="O367" s="184"/>
      <c r="P367" s="185">
        <f>P368</f>
        <v>0</v>
      </c>
      <c r="Q367" s="184"/>
      <c r="R367" s="185">
        <f>R368</f>
        <v>0</v>
      </c>
      <c r="S367" s="184"/>
      <c r="T367" s="186">
        <f>T368</f>
        <v>0</v>
      </c>
      <c r="AR367" s="187" t="s">
        <v>81</v>
      </c>
      <c r="AT367" s="188" t="s">
        <v>72</v>
      </c>
      <c r="AU367" s="188" t="s">
        <v>81</v>
      </c>
      <c r="AY367" s="187" t="s">
        <v>148</v>
      </c>
      <c r="BK367" s="189">
        <f>BK368</f>
        <v>0</v>
      </c>
    </row>
    <row r="368" spans="2:65" s="1" customFormat="1" ht="38.25" customHeight="1">
      <c r="B368" s="41"/>
      <c r="C368" s="192" t="s">
        <v>1262</v>
      </c>
      <c r="D368" s="192" t="s">
        <v>150</v>
      </c>
      <c r="E368" s="193" t="s">
        <v>519</v>
      </c>
      <c r="F368" s="194" t="s">
        <v>520</v>
      </c>
      <c r="G368" s="195" t="s">
        <v>202</v>
      </c>
      <c r="H368" s="196">
        <v>16.716000000000001</v>
      </c>
      <c r="I368" s="197"/>
      <c r="J368" s="198">
        <f>ROUND(I368*H368,2)</f>
        <v>0</v>
      </c>
      <c r="K368" s="194" t="s">
        <v>154</v>
      </c>
      <c r="L368" s="61"/>
      <c r="M368" s="199" t="s">
        <v>23</v>
      </c>
      <c r="N368" s="200" t="s">
        <v>44</v>
      </c>
      <c r="O368" s="42"/>
      <c r="P368" s="201">
        <f>O368*H368</f>
        <v>0</v>
      </c>
      <c r="Q368" s="201">
        <v>0</v>
      </c>
      <c r="R368" s="201">
        <f>Q368*H368</f>
        <v>0</v>
      </c>
      <c r="S368" s="201">
        <v>0</v>
      </c>
      <c r="T368" s="202">
        <f>S368*H368</f>
        <v>0</v>
      </c>
      <c r="AR368" s="24" t="s">
        <v>155</v>
      </c>
      <c r="AT368" s="24" t="s">
        <v>150</v>
      </c>
      <c r="AU368" s="24" t="s">
        <v>83</v>
      </c>
      <c r="AY368" s="24" t="s">
        <v>148</v>
      </c>
      <c r="BE368" s="203">
        <f>IF(N368="základní",J368,0)</f>
        <v>0</v>
      </c>
      <c r="BF368" s="203">
        <f>IF(N368="snížená",J368,0)</f>
        <v>0</v>
      </c>
      <c r="BG368" s="203">
        <f>IF(N368="zákl. přenesená",J368,0)</f>
        <v>0</v>
      </c>
      <c r="BH368" s="203">
        <f>IF(N368="sníž. přenesená",J368,0)</f>
        <v>0</v>
      </c>
      <c r="BI368" s="203">
        <f>IF(N368="nulová",J368,0)</f>
        <v>0</v>
      </c>
      <c r="BJ368" s="24" t="s">
        <v>81</v>
      </c>
      <c r="BK368" s="203">
        <f>ROUND(I368*H368,2)</f>
        <v>0</v>
      </c>
      <c r="BL368" s="24" t="s">
        <v>155</v>
      </c>
      <c r="BM368" s="24" t="s">
        <v>1263</v>
      </c>
    </row>
    <row r="369" spans="2:65" s="10" customFormat="1" ht="37.35" customHeight="1">
      <c r="B369" s="176"/>
      <c r="C369" s="177"/>
      <c r="D369" s="178" t="s">
        <v>72</v>
      </c>
      <c r="E369" s="179" t="s">
        <v>522</v>
      </c>
      <c r="F369" s="179" t="s">
        <v>523</v>
      </c>
      <c r="G369" s="177"/>
      <c r="H369" s="177"/>
      <c r="I369" s="180"/>
      <c r="J369" s="181">
        <f>BK369</f>
        <v>0</v>
      </c>
      <c r="K369" s="177"/>
      <c r="L369" s="182"/>
      <c r="M369" s="183"/>
      <c r="N369" s="184"/>
      <c r="O369" s="184"/>
      <c r="P369" s="185">
        <f>P370</f>
        <v>0</v>
      </c>
      <c r="Q369" s="184"/>
      <c r="R369" s="185">
        <f>R370</f>
        <v>9.9999999999999992E-2</v>
      </c>
      <c r="S369" s="184"/>
      <c r="T369" s="186">
        <f>T370</f>
        <v>0</v>
      </c>
      <c r="AR369" s="187" t="s">
        <v>83</v>
      </c>
      <c r="AT369" s="188" t="s">
        <v>72</v>
      </c>
      <c r="AU369" s="188" t="s">
        <v>73</v>
      </c>
      <c r="AY369" s="187" t="s">
        <v>148</v>
      </c>
      <c r="BK369" s="189">
        <f>BK370</f>
        <v>0</v>
      </c>
    </row>
    <row r="370" spans="2:65" s="10" customFormat="1" ht="19.899999999999999" customHeight="1">
      <c r="B370" s="176"/>
      <c r="C370" s="177"/>
      <c r="D370" s="178" t="s">
        <v>72</v>
      </c>
      <c r="E370" s="190" t="s">
        <v>524</v>
      </c>
      <c r="F370" s="190" t="s">
        <v>525</v>
      </c>
      <c r="G370" s="177"/>
      <c r="H370" s="177"/>
      <c r="I370" s="180"/>
      <c r="J370" s="191">
        <f>BK370</f>
        <v>0</v>
      </c>
      <c r="K370" s="177"/>
      <c r="L370" s="182"/>
      <c r="M370" s="183"/>
      <c r="N370" s="184"/>
      <c r="O370" s="184"/>
      <c r="P370" s="185">
        <f>SUM(P371:P387)</f>
        <v>0</v>
      </c>
      <c r="Q370" s="184"/>
      <c r="R370" s="185">
        <f>SUM(R371:R387)</f>
        <v>9.9999999999999992E-2</v>
      </c>
      <c r="S370" s="184"/>
      <c r="T370" s="186">
        <f>SUM(T371:T387)</f>
        <v>0</v>
      </c>
      <c r="AR370" s="187" t="s">
        <v>83</v>
      </c>
      <c r="AT370" s="188" t="s">
        <v>72</v>
      </c>
      <c r="AU370" s="188" t="s">
        <v>81</v>
      </c>
      <c r="AY370" s="187" t="s">
        <v>148</v>
      </c>
      <c r="BK370" s="189">
        <f>SUM(BK371:BK387)</f>
        <v>0</v>
      </c>
    </row>
    <row r="371" spans="2:65" s="1" customFormat="1" ht="25.5" customHeight="1">
      <c r="B371" s="41"/>
      <c r="C371" s="192" t="s">
        <v>1264</v>
      </c>
      <c r="D371" s="192" t="s">
        <v>150</v>
      </c>
      <c r="E371" s="193" t="s">
        <v>527</v>
      </c>
      <c r="F371" s="194" t="s">
        <v>528</v>
      </c>
      <c r="G371" s="195" t="s">
        <v>153</v>
      </c>
      <c r="H371" s="196">
        <v>79.677000000000007</v>
      </c>
      <c r="I371" s="197"/>
      <c r="J371" s="198">
        <f>ROUND(I371*H371,2)</f>
        <v>0</v>
      </c>
      <c r="K371" s="194" t="s">
        <v>154</v>
      </c>
      <c r="L371" s="61"/>
      <c r="M371" s="199" t="s">
        <v>23</v>
      </c>
      <c r="N371" s="200" t="s">
        <v>44</v>
      </c>
      <c r="O371" s="42"/>
      <c r="P371" s="201">
        <f>O371*H371</f>
        <v>0</v>
      </c>
      <c r="Q371" s="201">
        <v>0</v>
      </c>
      <c r="R371" s="201">
        <f>Q371*H371</f>
        <v>0</v>
      </c>
      <c r="S371" s="201">
        <v>0</v>
      </c>
      <c r="T371" s="202">
        <f>S371*H371</f>
        <v>0</v>
      </c>
      <c r="AR371" s="24" t="s">
        <v>248</v>
      </c>
      <c r="AT371" s="24" t="s">
        <v>150</v>
      </c>
      <c r="AU371" s="24" t="s">
        <v>83</v>
      </c>
      <c r="AY371" s="24" t="s">
        <v>148</v>
      </c>
      <c r="BE371" s="203">
        <f>IF(N371="základní",J371,0)</f>
        <v>0</v>
      </c>
      <c r="BF371" s="203">
        <f>IF(N371="snížená",J371,0)</f>
        <v>0</v>
      </c>
      <c r="BG371" s="203">
        <f>IF(N371="zákl. přenesená",J371,0)</f>
        <v>0</v>
      </c>
      <c r="BH371" s="203">
        <f>IF(N371="sníž. přenesená",J371,0)</f>
        <v>0</v>
      </c>
      <c r="BI371" s="203">
        <f>IF(N371="nulová",J371,0)</f>
        <v>0</v>
      </c>
      <c r="BJ371" s="24" t="s">
        <v>81</v>
      </c>
      <c r="BK371" s="203">
        <f>ROUND(I371*H371,2)</f>
        <v>0</v>
      </c>
      <c r="BL371" s="24" t="s">
        <v>248</v>
      </c>
      <c r="BM371" s="24" t="s">
        <v>1265</v>
      </c>
    </row>
    <row r="372" spans="2:65" s="1" customFormat="1" ht="40.5">
      <c r="B372" s="41"/>
      <c r="C372" s="63"/>
      <c r="D372" s="204" t="s">
        <v>157</v>
      </c>
      <c r="E372" s="63"/>
      <c r="F372" s="205" t="s">
        <v>530</v>
      </c>
      <c r="G372" s="63"/>
      <c r="H372" s="63"/>
      <c r="I372" s="163"/>
      <c r="J372" s="63"/>
      <c r="K372" s="63"/>
      <c r="L372" s="61"/>
      <c r="M372" s="206"/>
      <c r="N372" s="42"/>
      <c r="O372" s="42"/>
      <c r="P372" s="42"/>
      <c r="Q372" s="42"/>
      <c r="R372" s="42"/>
      <c r="S372" s="42"/>
      <c r="T372" s="78"/>
      <c r="AT372" s="24" t="s">
        <v>157</v>
      </c>
      <c r="AU372" s="24" t="s">
        <v>83</v>
      </c>
    </row>
    <row r="373" spans="2:65" s="11" customFormat="1" ht="13.5">
      <c r="B373" s="207"/>
      <c r="C373" s="208"/>
      <c r="D373" s="204" t="s">
        <v>159</v>
      </c>
      <c r="E373" s="209" t="s">
        <v>23</v>
      </c>
      <c r="F373" s="210" t="s">
        <v>1266</v>
      </c>
      <c r="G373" s="208"/>
      <c r="H373" s="211">
        <v>79.677000000000007</v>
      </c>
      <c r="I373" s="212"/>
      <c r="J373" s="208"/>
      <c r="K373" s="208"/>
      <c r="L373" s="213"/>
      <c r="M373" s="214"/>
      <c r="N373" s="215"/>
      <c r="O373" s="215"/>
      <c r="P373" s="215"/>
      <c r="Q373" s="215"/>
      <c r="R373" s="215"/>
      <c r="S373" s="215"/>
      <c r="T373" s="216"/>
      <c r="AT373" s="217" t="s">
        <v>159</v>
      </c>
      <c r="AU373" s="217" t="s">
        <v>83</v>
      </c>
      <c r="AV373" s="11" t="s">
        <v>83</v>
      </c>
      <c r="AW373" s="11" t="s">
        <v>36</v>
      </c>
      <c r="AX373" s="11" t="s">
        <v>81</v>
      </c>
      <c r="AY373" s="217" t="s">
        <v>148</v>
      </c>
    </row>
    <row r="374" spans="2:65" s="1" customFormat="1" ht="16.5" customHeight="1">
      <c r="B374" s="41"/>
      <c r="C374" s="229" t="s">
        <v>1267</v>
      </c>
      <c r="D374" s="229" t="s">
        <v>199</v>
      </c>
      <c r="E374" s="230" t="s">
        <v>534</v>
      </c>
      <c r="F374" s="231" t="s">
        <v>535</v>
      </c>
      <c r="G374" s="232" t="s">
        <v>202</v>
      </c>
      <c r="H374" s="233">
        <v>2.8000000000000001E-2</v>
      </c>
      <c r="I374" s="234"/>
      <c r="J374" s="235">
        <f>ROUND(I374*H374,2)</f>
        <v>0</v>
      </c>
      <c r="K374" s="231" t="s">
        <v>154</v>
      </c>
      <c r="L374" s="236"/>
      <c r="M374" s="237" t="s">
        <v>23</v>
      </c>
      <c r="N374" s="238" t="s">
        <v>44</v>
      </c>
      <c r="O374" s="42"/>
      <c r="P374" s="201">
        <f>O374*H374</f>
        <v>0</v>
      </c>
      <c r="Q374" s="201">
        <v>1</v>
      </c>
      <c r="R374" s="201">
        <f>Q374*H374</f>
        <v>2.8000000000000001E-2</v>
      </c>
      <c r="S374" s="201">
        <v>0</v>
      </c>
      <c r="T374" s="202">
        <f>S374*H374</f>
        <v>0</v>
      </c>
      <c r="AR374" s="24" t="s">
        <v>258</v>
      </c>
      <c r="AT374" s="24" t="s">
        <v>199</v>
      </c>
      <c r="AU374" s="24" t="s">
        <v>83</v>
      </c>
      <c r="AY374" s="24" t="s">
        <v>148</v>
      </c>
      <c r="BE374" s="203">
        <f>IF(N374="základní",J374,0)</f>
        <v>0</v>
      </c>
      <c r="BF374" s="203">
        <f>IF(N374="snížená",J374,0)</f>
        <v>0</v>
      </c>
      <c r="BG374" s="203">
        <f>IF(N374="zákl. přenesená",J374,0)</f>
        <v>0</v>
      </c>
      <c r="BH374" s="203">
        <f>IF(N374="sníž. přenesená",J374,0)</f>
        <v>0</v>
      </c>
      <c r="BI374" s="203">
        <f>IF(N374="nulová",J374,0)</f>
        <v>0</v>
      </c>
      <c r="BJ374" s="24" t="s">
        <v>81</v>
      </c>
      <c r="BK374" s="203">
        <f>ROUND(I374*H374,2)</f>
        <v>0</v>
      </c>
      <c r="BL374" s="24" t="s">
        <v>248</v>
      </c>
      <c r="BM374" s="24" t="s">
        <v>1268</v>
      </c>
    </row>
    <row r="375" spans="2:65" s="11" customFormat="1" ht="13.5">
      <c r="B375" s="207"/>
      <c r="C375" s="208"/>
      <c r="D375" s="204" t="s">
        <v>159</v>
      </c>
      <c r="E375" s="208"/>
      <c r="F375" s="210" t="s">
        <v>1269</v>
      </c>
      <c r="G375" s="208"/>
      <c r="H375" s="211">
        <v>2.8000000000000001E-2</v>
      </c>
      <c r="I375" s="212"/>
      <c r="J375" s="208"/>
      <c r="K375" s="208"/>
      <c r="L375" s="213"/>
      <c r="M375" s="214"/>
      <c r="N375" s="215"/>
      <c r="O375" s="215"/>
      <c r="P375" s="215"/>
      <c r="Q375" s="215"/>
      <c r="R375" s="215"/>
      <c r="S375" s="215"/>
      <c r="T375" s="216"/>
      <c r="AT375" s="217" t="s">
        <v>159</v>
      </c>
      <c r="AU375" s="217" t="s">
        <v>83</v>
      </c>
      <c r="AV375" s="11" t="s">
        <v>83</v>
      </c>
      <c r="AW375" s="11" t="s">
        <v>6</v>
      </c>
      <c r="AX375" s="11" t="s">
        <v>81</v>
      </c>
      <c r="AY375" s="217" t="s">
        <v>148</v>
      </c>
    </row>
    <row r="376" spans="2:65" s="1" customFormat="1" ht="25.5" customHeight="1">
      <c r="B376" s="41"/>
      <c r="C376" s="192" t="s">
        <v>1270</v>
      </c>
      <c r="D376" s="192" t="s">
        <v>150</v>
      </c>
      <c r="E376" s="193" t="s">
        <v>539</v>
      </c>
      <c r="F376" s="194" t="s">
        <v>540</v>
      </c>
      <c r="G376" s="195" t="s">
        <v>153</v>
      </c>
      <c r="H376" s="196">
        <v>159.35400000000001</v>
      </c>
      <c r="I376" s="197"/>
      <c r="J376" s="198">
        <f>ROUND(I376*H376,2)</f>
        <v>0</v>
      </c>
      <c r="K376" s="194" t="s">
        <v>154</v>
      </c>
      <c r="L376" s="61"/>
      <c r="M376" s="199" t="s">
        <v>23</v>
      </c>
      <c r="N376" s="200" t="s">
        <v>44</v>
      </c>
      <c r="O376" s="42"/>
      <c r="P376" s="201">
        <f>O376*H376</f>
        <v>0</v>
      </c>
      <c r="Q376" s="201">
        <v>0</v>
      </c>
      <c r="R376" s="201">
        <f>Q376*H376</f>
        <v>0</v>
      </c>
      <c r="S376" s="201">
        <v>0</v>
      </c>
      <c r="T376" s="202">
        <f>S376*H376</f>
        <v>0</v>
      </c>
      <c r="AR376" s="24" t="s">
        <v>248</v>
      </c>
      <c r="AT376" s="24" t="s">
        <v>150</v>
      </c>
      <c r="AU376" s="24" t="s">
        <v>83</v>
      </c>
      <c r="AY376" s="24" t="s">
        <v>148</v>
      </c>
      <c r="BE376" s="203">
        <f>IF(N376="základní",J376,0)</f>
        <v>0</v>
      </c>
      <c r="BF376" s="203">
        <f>IF(N376="snížená",J376,0)</f>
        <v>0</v>
      </c>
      <c r="BG376" s="203">
        <f>IF(N376="zákl. přenesená",J376,0)</f>
        <v>0</v>
      </c>
      <c r="BH376" s="203">
        <f>IF(N376="sníž. přenesená",J376,0)</f>
        <v>0</v>
      </c>
      <c r="BI376" s="203">
        <f>IF(N376="nulová",J376,0)</f>
        <v>0</v>
      </c>
      <c r="BJ376" s="24" t="s">
        <v>81</v>
      </c>
      <c r="BK376" s="203">
        <f>ROUND(I376*H376,2)</f>
        <v>0</v>
      </c>
      <c r="BL376" s="24" t="s">
        <v>248</v>
      </c>
      <c r="BM376" s="24" t="s">
        <v>1271</v>
      </c>
    </row>
    <row r="377" spans="2:65" s="1" customFormat="1" ht="40.5">
      <c r="B377" s="41"/>
      <c r="C377" s="63"/>
      <c r="D377" s="204" t="s">
        <v>157</v>
      </c>
      <c r="E377" s="63"/>
      <c r="F377" s="205" t="s">
        <v>530</v>
      </c>
      <c r="G377" s="63"/>
      <c r="H377" s="63"/>
      <c r="I377" s="163"/>
      <c r="J377" s="63"/>
      <c r="K377" s="63"/>
      <c r="L377" s="61"/>
      <c r="M377" s="206"/>
      <c r="N377" s="42"/>
      <c r="O377" s="42"/>
      <c r="P377" s="42"/>
      <c r="Q377" s="42"/>
      <c r="R377" s="42"/>
      <c r="S377" s="42"/>
      <c r="T377" s="78"/>
      <c r="AT377" s="24" t="s">
        <v>157</v>
      </c>
      <c r="AU377" s="24" t="s">
        <v>83</v>
      </c>
    </row>
    <row r="378" spans="2:65" s="11" customFormat="1" ht="13.5">
      <c r="B378" s="207"/>
      <c r="C378" s="208"/>
      <c r="D378" s="204" t="s">
        <v>159</v>
      </c>
      <c r="E378" s="209" t="s">
        <v>23</v>
      </c>
      <c r="F378" s="210" t="s">
        <v>1272</v>
      </c>
      <c r="G378" s="208"/>
      <c r="H378" s="211">
        <v>159.35400000000001</v>
      </c>
      <c r="I378" s="212"/>
      <c r="J378" s="208"/>
      <c r="K378" s="208"/>
      <c r="L378" s="213"/>
      <c r="M378" s="214"/>
      <c r="N378" s="215"/>
      <c r="O378" s="215"/>
      <c r="P378" s="215"/>
      <c r="Q378" s="215"/>
      <c r="R378" s="215"/>
      <c r="S378" s="215"/>
      <c r="T378" s="216"/>
      <c r="AT378" s="217" t="s">
        <v>159</v>
      </c>
      <c r="AU378" s="217" t="s">
        <v>83</v>
      </c>
      <c r="AV378" s="11" t="s">
        <v>83</v>
      </c>
      <c r="AW378" s="11" t="s">
        <v>36</v>
      </c>
      <c r="AX378" s="11" t="s">
        <v>81</v>
      </c>
      <c r="AY378" s="217" t="s">
        <v>148</v>
      </c>
    </row>
    <row r="379" spans="2:65" s="1" customFormat="1" ht="16.5" customHeight="1">
      <c r="B379" s="41"/>
      <c r="C379" s="229" t="s">
        <v>1273</v>
      </c>
      <c r="D379" s="229" t="s">
        <v>199</v>
      </c>
      <c r="E379" s="230" t="s">
        <v>544</v>
      </c>
      <c r="F379" s="231" t="s">
        <v>545</v>
      </c>
      <c r="G379" s="232" t="s">
        <v>202</v>
      </c>
      <c r="H379" s="233">
        <v>7.1999999999999995E-2</v>
      </c>
      <c r="I379" s="234"/>
      <c r="J379" s="235">
        <f>ROUND(I379*H379,2)</f>
        <v>0</v>
      </c>
      <c r="K379" s="231" t="s">
        <v>154</v>
      </c>
      <c r="L379" s="236"/>
      <c r="M379" s="237" t="s">
        <v>23</v>
      </c>
      <c r="N379" s="238" t="s">
        <v>44</v>
      </c>
      <c r="O379" s="42"/>
      <c r="P379" s="201">
        <f>O379*H379</f>
        <v>0</v>
      </c>
      <c r="Q379" s="201">
        <v>1</v>
      </c>
      <c r="R379" s="201">
        <f>Q379*H379</f>
        <v>7.1999999999999995E-2</v>
      </c>
      <c r="S379" s="201">
        <v>0</v>
      </c>
      <c r="T379" s="202">
        <f>S379*H379</f>
        <v>0</v>
      </c>
      <c r="AR379" s="24" t="s">
        <v>258</v>
      </c>
      <c r="AT379" s="24" t="s">
        <v>199</v>
      </c>
      <c r="AU379" s="24" t="s">
        <v>83</v>
      </c>
      <c r="AY379" s="24" t="s">
        <v>148</v>
      </c>
      <c r="BE379" s="203">
        <f>IF(N379="základní",J379,0)</f>
        <v>0</v>
      </c>
      <c r="BF379" s="203">
        <f>IF(N379="snížená",J379,0)</f>
        <v>0</v>
      </c>
      <c r="BG379" s="203">
        <f>IF(N379="zákl. přenesená",J379,0)</f>
        <v>0</v>
      </c>
      <c r="BH379" s="203">
        <f>IF(N379="sníž. přenesená",J379,0)</f>
        <v>0</v>
      </c>
      <c r="BI379" s="203">
        <f>IF(N379="nulová",J379,0)</f>
        <v>0</v>
      </c>
      <c r="BJ379" s="24" t="s">
        <v>81</v>
      </c>
      <c r="BK379" s="203">
        <f>ROUND(I379*H379,2)</f>
        <v>0</v>
      </c>
      <c r="BL379" s="24" t="s">
        <v>248</v>
      </c>
      <c r="BM379" s="24" t="s">
        <v>1274</v>
      </c>
    </row>
    <row r="380" spans="2:65" s="11" customFormat="1" ht="13.5">
      <c r="B380" s="207"/>
      <c r="C380" s="208"/>
      <c r="D380" s="204" t="s">
        <v>159</v>
      </c>
      <c r="E380" s="208"/>
      <c r="F380" s="210" t="s">
        <v>1275</v>
      </c>
      <c r="G380" s="208"/>
      <c r="H380" s="211">
        <v>7.1999999999999995E-2</v>
      </c>
      <c r="I380" s="212"/>
      <c r="J380" s="208"/>
      <c r="K380" s="208"/>
      <c r="L380" s="213"/>
      <c r="M380" s="214"/>
      <c r="N380" s="215"/>
      <c r="O380" s="215"/>
      <c r="P380" s="215"/>
      <c r="Q380" s="215"/>
      <c r="R380" s="215"/>
      <c r="S380" s="215"/>
      <c r="T380" s="216"/>
      <c r="AT380" s="217" t="s">
        <v>159</v>
      </c>
      <c r="AU380" s="217" t="s">
        <v>83</v>
      </c>
      <c r="AV380" s="11" t="s">
        <v>83</v>
      </c>
      <c r="AW380" s="11" t="s">
        <v>6</v>
      </c>
      <c r="AX380" s="11" t="s">
        <v>81</v>
      </c>
      <c r="AY380" s="217" t="s">
        <v>148</v>
      </c>
    </row>
    <row r="381" spans="2:65" s="1" customFormat="1" ht="25.5" customHeight="1">
      <c r="B381" s="41"/>
      <c r="C381" s="192" t="s">
        <v>1276</v>
      </c>
      <c r="D381" s="192" t="s">
        <v>150</v>
      </c>
      <c r="E381" s="193" t="s">
        <v>1277</v>
      </c>
      <c r="F381" s="194" t="s">
        <v>1278</v>
      </c>
      <c r="G381" s="195" t="s">
        <v>153</v>
      </c>
      <c r="H381" s="196">
        <v>20.9</v>
      </c>
      <c r="I381" s="197"/>
      <c r="J381" s="198">
        <f>ROUND(I381*H381,2)</f>
        <v>0</v>
      </c>
      <c r="K381" s="194" t="s">
        <v>154</v>
      </c>
      <c r="L381" s="61"/>
      <c r="M381" s="199" t="s">
        <v>23</v>
      </c>
      <c r="N381" s="200" t="s">
        <v>44</v>
      </c>
      <c r="O381" s="42"/>
      <c r="P381" s="201">
        <f>O381*H381</f>
        <v>0</v>
      </c>
      <c r="Q381" s="201">
        <v>0</v>
      </c>
      <c r="R381" s="201">
        <f>Q381*H381</f>
        <v>0</v>
      </c>
      <c r="S381" s="201">
        <v>0</v>
      </c>
      <c r="T381" s="202">
        <f>S381*H381</f>
        <v>0</v>
      </c>
      <c r="AR381" s="24" t="s">
        <v>248</v>
      </c>
      <c r="AT381" s="24" t="s">
        <v>150</v>
      </c>
      <c r="AU381" s="24" t="s">
        <v>83</v>
      </c>
      <c r="AY381" s="24" t="s">
        <v>148</v>
      </c>
      <c r="BE381" s="203">
        <f>IF(N381="základní",J381,0)</f>
        <v>0</v>
      </c>
      <c r="BF381" s="203">
        <f>IF(N381="snížená",J381,0)</f>
        <v>0</v>
      </c>
      <c r="BG381" s="203">
        <f>IF(N381="zákl. přenesená",J381,0)</f>
        <v>0</v>
      </c>
      <c r="BH381" s="203">
        <f>IF(N381="sníž. přenesená",J381,0)</f>
        <v>0</v>
      </c>
      <c r="BI381" s="203">
        <f>IF(N381="nulová",J381,0)</f>
        <v>0</v>
      </c>
      <c r="BJ381" s="24" t="s">
        <v>81</v>
      </c>
      <c r="BK381" s="203">
        <f>ROUND(I381*H381,2)</f>
        <v>0</v>
      </c>
      <c r="BL381" s="24" t="s">
        <v>248</v>
      </c>
      <c r="BM381" s="24" t="s">
        <v>1279</v>
      </c>
    </row>
    <row r="382" spans="2:65" s="1" customFormat="1" ht="40.5">
      <c r="B382" s="41"/>
      <c r="C382" s="63"/>
      <c r="D382" s="204" t="s">
        <v>157</v>
      </c>
      <c r="E382" s="63"/>
      <c r="F382" s="205" t="s">
        <v>1280</v>
      </c>
      <c r="G382" s="63"/>
      <c r="H382" s="63"/>
      <c r="I382" s="163"/>
      <c r="J382" s="63"/>
      <c r="K382" s="63"/>
      <c r="L382" s="61"/>
      <c r="M382" s="206"/>
      <c r="N382" s="42"/>
      <c r="O382" s="42"/>
      <c r="P382" s="42"/>
      <c r="Q382" s="42"/>
      <c r="R382" s="42"/>
      <c r="S382" s="42"/>
      <c r="T382" s="78"/>
      <c r="AT382" s="24" t="s">
        <v>157</v>
      </c>
      <c r="AU382" s="24" t="s">
        <v>83</v>
      </c>
    </row>
    <row r="383" spans="2:65" s="11" customFormat="1" ht="13.5">
      <c r="B383" s="207"/>
      <c r="C383" s="208"/>
      <c r="D383" s="204" t="s">
        <v>159</v>
      </c>
      <c r="E383" s="209" t="s">
        <v>23</v>
      </c>
      <c r="F383" s="210" t="s">
        <v>1281</v>
      </c>
      <c r="G383" s="208"/>
      <c r="H383" s="211">
        <v>20.9</v>
      </c>
      <c r="I383" s="212"/>
      <c r="J383" s="208"/>
      <c r="K383" s="208"/>
      <c r="L383" s="213"/>
      <c r="M383" s="214"/>
      <c r="N383" s="215"/>
      <c r="O383" s="215"/>
      <c r="P383" s="215"/>
      <c r="Q383" s="215"/>
      <c r="R383" s="215"/>
      <c r="S383" s="215"/>
      <c r="T383" s="216"/>
      <c r="AT383" s="217" t="s">
        <v>159</v>
      </c>
      <c r="AU383" s="217" t="s">
        <v>83</v>
      </c>
      <c r="AV383" s="11" t="s">
        <v>83</v>
      </c>
      <c r="AW383" s="11" t="s">
        <v>36</v>
      </c>
      <c r="AX383" s="11" t="s">
        <v>81</v>
      </c>
      <c r="AY383" s="217" t="s">
        <v>148</v>
      </c>
    </row>
    <row r="384" spans="2:65" s="1" customFormat="1" ht="16.5" customHeight="1">
      <c r="B384" s="41"/>
      <c r="C384" s="229" t="s">
        <v>1282</v>
      </c>
      <c r="D384" s="229" t="s">
        <v>199</v>
      </c>
      <c r="E384" s="230" t="s">
        <v>1283</v>
      </c>
      <c r="F384" s="231" t="s">
        <v>1284</v>
      </c>
      <c r="G384" s="232" t="s">
        <v>1285</v>
      </c>
      <c r="H384" s="233">
        <v>22.99</v>
      </c>
      <c r="I384" s="234"/>
      <c r="J384" s="235">
        <f>ROUND(I384*H384,2)</f>
        <v>0</v>
      </c>
      <c r="K384" s="231" t="s">
        <v>23</v>
      </c>
      <c r="L384" s="236"/>
      <c r="M384" s="237" t="s">
        <v>23</v>
      </c>
      <c r="N384" s="238" t="s">
        <v>44</v>
      </c>
      <c r="O384" s="42"/>
      <c r="P384" s="201">
        <f>O384*H384</f>
        <v>0</v>
      </c>
      <c r="Q384" s="201">
        <v>0</v>
      </c>
      <c r="R384" s="201">
        <f>Q384*H384</f>
        <v>0</v>
      </c>
      <c r="S384" s="201">
        <v>0</v>
      </c>
      <c r="T384" s="202">
        <f>S384*H384</f>
        <v>0</v>
      </c>
      <c r="AR384" s="24" t="s">
        <v>198</v>
      </c>
      <c r="AT384" s="24" t="s">
        <v>199</v>
      </c>
      <c r="AU384" s="24" t="s">
        <v>83</v>
      </c>
      <c r="AY384" s="24" t="s">
        <v>148</v>
      </c>
      <c r="BE384" s="203">
        <f>IF(N384="základní",J384,0)</f>
        <v>0</v>
      </c>
      <c r="BF384" s="203">
        <f>IF(N384="snížená",J384,0)</f>
        <v>0</v>
      </c>
      <c r="BG384" s="203">
        <f>IF(N384="zákl. přenesená",J384,0)</f>
        <v>0</v>
      </c>
      <c r="BH384" s="203">
        <f>IF(N384="sníž. přenesená",J384,0)</f>
        <v>0</v>
      </c>
      <c r="BI384" s="203">
        <f>IF(N384="nulová",J384,0)</f>
        <v>0</v>
      </c>
      <c r="BJ384" s="24" t="s">
        <v>81</v>
      </c>
      <c r="BK384" s="203">
        <f>ROUND(I384*H384,2)</f>
        <v>0</v>
      </c>
      <c r="BL384" s="24" t="s">
        <v>155</v>
      </c>
      <c r="BM384" s="24" t="s">
        <v>1286</v>
      </c>
    </row>
    <row r="385" spans="2:65" s="11" customFormat="1" ht="13.5">
      <c r="B385" s="207"/>
      <c r="C385" s="208"/>
      <c r="D385" s="204" t="s">
        <v>159</v>
      </c>
      <c r="E385" s="208"/>
      <c r="F385" s="210" t="s">
        <v>1287</v>
      </c>
      <c r="G385" s="208"/>
      <c r="H385" s="211">
        <v>22.99</v>
      </c>
      <c r="I385" s="212"/>
      <c r="J385" s="208"/>
      <c r="K385" s="208"/>
      <c r="L385" s="213"/>
      <c r="M385" s="214"/>
      <c r="N385" s="215"/>
      <c r="O385" s="215"/>
      <c r="P385" s="215"/>
      <c r="Q385" s="215"/>
      <c r="R385" s="215"/>
      <c r="S385" s="215"/>
      <c r="T385" s="216"/>
      <c r="AT385" s="217" t="s">
        <v>159</v>
      </c>
      <c r="AU385" s="217" t="s">
        <v>83</v>
      </c>
      <c r="AV385" s="11" t="s">
        <v>83</v>
      </c>
      <c r="AW385" s="11" t="s">
        <v>6</v>
      </c>
      <c r="AX385" s="11" t="s">
        <v>81</v>
      </c>
      <c r="AY385" s="217" t="s">
        <v>148</v>
      </c>
    </row>
    <row r="386" spans="2:65" s="1" customFormat="1" ht="38.25" customHeight="1">
      <c r="B386" s="41"/>
      <c r="C386" s="192" t="s">
        <v>1288</v>
      </c>
      <c r="D386" s="192" t="s">
        <v>150</v>
      </c>
      <c r="E386" s="193" t="s">
        <v>549</v>
      </c>
      <c r="F386" s="194" t="s">
        <v>550</v>
      </c>
      <c r="G386" s="195" t="s">
        <v>202</v>
      </c>
      <c r="H386" s="196">
        <v>0.1</v>
      </c>
      <c r="I386" s="197"/>
      <c r="J386" s="198">
        <f>ROUND(I386*H386,2)</f>
        <v>0</v>
      </c>
      <c r="K386" s="194" t="s">
        <v>154</v>
      </c>
      <c r="L386" s="61"/>
      <c r="M386" s="199" t="s">
        <v>23</v>
      </c>
      <c r="N386" s="200" t="s">
        <v>44</v>
      </c>
      <c r="O386" s="42"/>
      <c r="P386" s="201">
        <f>O386*H386</f>
        <v>0</v>
      </c>
      <c r="Q386" s="201">
        <v>0</v>
      </c>
      <c r="R386" s="201">
        <f>Q386*H386</f>
        <v>0</v>
      </c>
      <c r="S386" s="201">
        <v>0</v>
      </c>
      <c r="T386" s="202">
        <f>S386*H386</f>
        <v>0</v>
      </c>
      <c r="AR386" s="24" t="s">
        <v>248</v>
      </c>
      <c r="AT386" s="24" t="s">
        <v>150</v>
      </c>
      <c r="AU386" s="24" t="s">
        <v>83</v>
      </c>
      <c r="AY386" s="24" t="s">
        <v>148</v>
      </c>
      <c r="BE386" s="203">
        <f>IF(N386="základní",J386,0)</f>
        <v>0</v>
      </c>
      <c r="BF386" s="203">
        <f>IF(N386="snížená",J386,0)</f>
        <v>0</v>
      </c>
      <c r="BG386" s="203">
        <f>IF(N386="zákl. přenesená",J386,0)</f>
        <v>0</v>
      </c>
      <c r="BH386" s="203">
        <f>IF(N386="sníž. přenesená",J386,0)</f>
        <v>0</v>
      </c>
      <c r="BI386" s="203">
        <f>IF(N386="nulová",J386,0)</f>
        <v>0</v>
      </c>
      <c r="BJ386" s="24" t="s">
        <v>81</v>
      </c>
      <c r="BK386" s="203">
        <f>ROUND(I386*H386,2)</f>
        <v>0</v>
      </c>
      <c r="BL386" s="24" t="s">
        <v>248</v>
      </c>
      <c r="BM386" s="24" t="s">
        <v>1289</v>
      </c>
    </row>
    <row r="387" spans="2:65" s="1" customFormat="1" ht="121.5">
      <c r="B387" s="41"/>
      <c r="C387" s="63"/>
      <c r="D387" s="204" t="s">
        <v>157</v>
      </c>
      <c r="E387" s="63"/>
      <c r="F387" s="205" t="s">
        <v>552</v>
      </c>
      <c r="G387" s="63"/>
      <c r="H387" s="63"/>
      <c r="I387" s="163"/>
      <c r="J387" s="63"/>
      <c r="K387" s="63"/>
      <c r="L387" s="61"/>
      <c r="M387" s="249"/>
      <c r="N387" s="250"/>
      <c r="O387" s="250"/>
      <c r="P387" s="250"/>
      <c r="Q387" s="250"/>
      <c r="R387" s="250"/>
      <c r="S387" s="250"/>
      <c r="T387" s="251"/>
      <c r="AT387" s="24" t="s">
        <v>157</v>
      </c>
      <c r="AU387" s="24" t="s">
        <v>83</v>
      </c>
    </row>
    <row r="388" spans="2:65" s="1" customFormat="1" ht="6.95" customHeight="1">
      <c r="B388" s="56"/>
      <c r="C388" s="57"/>
      <c r="D388" s="57"/>
      <c r="E388" s="57"/>
      <c r="F388" s="57"/>
      <c r="G388" s="57"/>
      <c r="H388" s="57"/>
      <c r="I388" s="139"/>
      <c r="J388" s="57"/>
      <c r="K388" s="57"/>
      <c r="L388" s="61"/>
    </row>
  </sheetData>
  <sheetProtection algorithmName="SHA-512" hashValue="14DVcOLbmwj8riJGM85K1t5poxefMz4gyweg6Q8UilfCnCTh92gtSkhzszlwGxs7wONitZZtl8YT+0Au6ZOG9w==" saltValue="cWnRrO2NtZCgF4dngK6b0nlRSURNdOvGqKJGLR2RG/Om5acj1WWnbmRG98duJJYHCUinaLe6ni8l+O85/cN4iw==" spinCount="100000" sheet="1" objects="1" scenarios="1" formatColumns="0" formatRows="0" autoFilter="0"/>
  <autoFilter ref="C87:K387"/>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109</v>
      </c>
      <c r="G1" s="393" t="s">
        <v>110</v>
      </c>
      <c r="H1" s="393"/>
      <c r="I1" s="115"/>
      <c r="J1" s="114" t="s">
        <v>111</v>
      </c>
      <c r="K1" s="113" t="s">
        <v>112</v>
      </c>
      <c r="L1" s="114" t="s">
        <v>113</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95</v>
      </c>
    </row>
    <row r="3" spans="1:70" ht="6.95" customHeight="1">
      <c r="B3" s="25"/>
      <c r="C3" s="26"/>
      <c r="D3" s="26"/>
      <c r="E3" s="26"/>
      <c r="F3" s="26"/>
      <c r="G3" s="26"/>
      <c r="H3" s="26"/>
      <c r="I3" s="116"/>
      <c r="J3" s="26"/>
      <c r="K3" s="27"/>
      <c r="AT3" s="24" t="s">
        <v>83</v>
      </c>
    </row>
    <row r="4" spans="1:70" ht="36.950000000000003" customHeight="1">
      <c r="B4" s="28"/>
      <c r="C4" s="29"/>
      <c r="D4" s="30" t="s">
        <v>114</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5" t="str">
        <f>'Rekapitulace stavby'!K6</f>
        <v>Opravy opěrných zdí</v>
      </c>
      <c r="F7" s="386"/>
      <c r="G7" s="386"/>
      <c r="H7" s="386"/>
      <c r="I7" s="117"/>
      <c r="J7" s="29"/>
      <c r="K7" s="31"/>
    </row>
    <row r="8" spans="1:70" s="1" customFormat="1">
      <c r="B8" s="41"/>
      <c r="C8" s="42"/>
      <c r="D8" s="37" t="s">
        <v>115</v>
      </c>
      <c r="E8" s="42"/>
      <c r="F8" s="42"/>
      <c r="G8" s="42"/>
      <c r="H8" s="42"/>
      <c r="I8" s="118"/>
      <c r="J8" s="42"/>
      <c r="K8" s="45"/>
    </row>
    <row r="9" spans="1:70" s="1" customFormat="1" ht="36.950000000000003" customHeight="1">
      <c r="B9" s="41"/>
      <c r="C9" s="42"/>
      <c r="D9" s="42"/>
      <c r="E9" s="387" t="s">
        <v>1290</v>
      </c>
      <c r="F9" s="388"/>
      <c r="G9" s="388"/>
      <c r="H9" s="388"/>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23</v>
      </c>
      <c r="G11" s="42"/>
      <c r="H11" s="42"/>
      <c r="I11" s="119" t="s">
        <v>22</v>
      </c>
      <c r="J11" s="35" t="s">
        <v>23</v>
      </c>
      <c r="K11" s="45"/>
    </row>
    <row r="12" spans="1:70" s="1" customFormat="1" ht="14.45" customHeight="1">
      <c r="B12" s="41"/>
      <c r="C12" s="42"/>
      <c r="D12" s="37" t="s">
        <v>24</v>
      </c>
      <c r="E12" s="42"/>
      <c r="F12" s="35" t="s">
        <v>1291</v>
      </c>
      <c r="G12" s="42"/>
      <c r="H12" s="42"/>
      <c r="I12" s="119" t="s">
        <v>26</v>
      </c>
      <c r="J12" s="120" t="str">
        <f>'Rekapitulace stavby'!AN8</f>
        <v>13. 4. 2018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tr">
        <f>IF('Rekapitulace stavby'!AN10="","",'Rekapitulace stavby'!AN10)</f>
        <v/>
      </c>
      <c r="K14" s="45"/>
    </row>
    <row r="15" spans="1:70" s="1" customFormat="1" ht="18" customHeight="1">
      <c r="B15" s="41"/>
      <c r="C15" s="42"/>
      <c r="D15" s="42"/>
      <c r="E15" s="35" t="str">
        <f>IF('Rekapitulace stavby'!E11="","",'Rekapitulace stavby'!E11)</f>
        <v>Statutární město Ústí nad Labem</v>
      </c>
      <c r="F15" s="42"/>
      <c r="G15" s="42"/>
      <c r="H15" s="42"/>
      <c r="I15" s="119" t="s">
        <v>31</v>
      </c>
      <c r="J15" s="35" t="str">
        <f>IF('Rekapitulace stavby'!AN11="","",'Rekapitulace stavby'!AN11)</f>
        <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29</v>
      </c>
      <c r="J20" s="35" t="str">
        <f>IF('Rekapitulace stavby'!AN16="","",'Rekapitulace stavby'!AN16)</f>
        <v/>
      </c>
      <c r="K20" s="45"/>
    </row>
    <row r="21" spans="2:11" s="1" customFormat="1" ht="18" customHeight="1">
      <c r="B21" s="41"/>
      <c r="C21" s="42"/>
      <c r="D21" s="42"/>
      <c r="E21" s="35" t="str">
        <f>IF('Rekapitulace stavby'!E17="","",'Rekapitulace stavby'!E17)</f>
        <v>AZ Consult spol. s r.o.</v>
      </c>
      <c r="F21" s="42"/>
      <c r="G21" s="42"/>
      <c r="H21" s="42"/>
      <c r="I21" s="119" t="s">
        <v>31</v>
      </c>
      <c r="J21" s="35" t="str">
        <f>IF('Rekapitulace stavby'!AN17="","",'Rekapitulace stavby'!AN17)</f>
        <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54" t="s">
        <v>23</v>
      </c>
      <c r="F24" s="354"/>
      <c r="G24" s="354"/>
      <c r="H24" s="354"/>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ROUND(SUM(BE86:BE283), 2)</f>
        <v>0</v>
      </c>
      <c r="G30" s="42"/>
      <c r="H30" s="42"/>
      <c r="I30" s="131">
        <v>0.21</v>
      </c>
      <c r="J30" s="130">
        <f>ROUND(ROUND((SUM(BE86:BE283)), 2)*I30, 2)</f>
        <v>0</v>
      </c>
      <c r="K30" s="45"/>
    </row>
    <row r="31" spans="2:11" s="1" customFormat="1" ht="14.45" customHeight="1">
      <c r="B31" s="41"/>
      <c r="C31" s="42"/>
      <c r="D31" s="42"/>
      <c r="E31" s="49" t="s">
        <v>45</v>
      </c>
      <c r="F31" s="130">
        <f>ROUND(SUM(BF86:BF283), 2)</f>
        <v>0</v>
      </c>
      <c r="G31" s="42"/>
      <c r="H31" s="42"/>
      <c r="I31" s="131">
        <v>0.15</v>
      </c>
      <c r="J31" s="130">
        <f>ROUND(ROUND((SUM(BF86:BF283)), 2)*I31, 2)</f>
        <v>0</v>
      </c>
      <c r="K31" s="45"/>
    </row>
    <row r="32" spans="2:11" s="1" customFormat="1" ht="14.45" hidden="1" customHeight="1">
      <c r="B32" s="41"/>
      <c r="C32" s="42"/>
      <c r="D32" s="42"/>
      <c r="E32" s="49" t="s">
        <v>46</v>
      </c>
      <c r="F32" s="130">
        <f>ROUND(SUM(BG86:BG283), 2)</f>
        <v>0</v>
      </c>
      <c r="G32" s="42"/>
      <c r="H32" s="42"/>
      <c r="I32" s="131">
        <v>0.21</v>
      </c>
      <c r="J32" s="130">
        <v>0</v>
      </c>
      <c r="K32" s="45"/>
    </row>
    <row r="33" spans="2:11" s="1" customFormat="1" ht="14.45" hidden="1" customHeight="1">
      <c r="B33" s="41"/>
      <c r="C33" s="42"/>
      <c r="D33" s="42"/>
      <c r="E33" s="49" t="s">
        <v>47</v>
      </c>
      <c r="F33" s="130">
        <f>ROUND(SUM(BH86:BH283), 2)</f>
        <v>0</v>
      </c>
      <c r="G33" s="42"/>
      <c r="H33" s="42"/>
      <c r="I33" s="131">
        <v>0.15</v>
      </c>
      <c r="J33" s="130">
        <v>0</v>
      </c>
      <c r="K33" s="45"/>
    </row>
    <row r="34" spans="2:11" s="1" customFormat="1" ht="14.45" hidden="1" customHeight="1">
      <c r="B34" s="41"/>
      <c r="C34" s="42"/>
      <c r="D34" s="42"/>
      <c r="E34" s="49" t="s">
        <v>48</v>
      </c>
      <c r="F34" s="130">
        <f>ROUND(SUM(BI86:BI283),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117</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5" t="str">
        <f>E7</f>
        <v>Opravy opěrných zdí</v>
      </c>
      <c r="F45" s="386"/>
      <c r="G45" s="386"/>
      <c r="H45" s="386"/>
      <c r="I45" s="118"/>
      <c r="J45" s="42"/>
      <c r="K45" s="45"/>
    </row>
    <row r="46" spans="2:11" s="1" customFormat="1" ht="14.45" customHeight="1">
      <c r="B46" s="41"/>
      <c r="C46" s="37" t="s">
        <v>115</v>
      </c>
      <c r="D46" s="42"/>
      <c r="E46" s="42"/>
      <c r="F46" s="42"/>
      <c r="G46" s="42"/>
      <c r="H46" s="42"/>
      <c r="I46" s="118"/>
      <c r="J46" s="42"/>
      <c r="K46" s="45"/>
    </row>
    <row r="47" spans="2:11" s="1" customFormat="1" ht="17.25" customHeight="1">
      <c r="B47" s="41"/>
      <c r="C47" s="42"/>
      <c r="D47" s="42"/>
      <c r="E47" s="387" t="str">
        <f>E9</f>
        <v>SO 04.1 - Přeložka plynovodu</v>
      </c>
      <c r="F47" s="388"/>
      <c r="G47" s="388"/>
      <c r="H47" s="388"/>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 xml:space="preserve"> </v>
      </c>
      <c r="G49" s="42"/>
      <c r="H49" s="42"/>
      <c r="I49" s="119" t="s">
        <v>26</v>
      </c>
      <c r="J49" s="120" t="str">
        <f>IF(J12="","",J12)</f>
        <v>13. 4. 2018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Ústí nad Labem</v>
      </c>
      <c r="G51" s="42"/>
      <c r="H51" s="42"/>
      <c r="I51" s="119" t="s">
        <v>34</v>
      </c>
      <c r="J51" s="354" t="str">
        <f>E21</f>
        <v>AZ Consult spol. s r.o.</v>
      </c>
      <c r="K51" s="45"/>
    </row>
    <row r="52" spans="2:47" s="1" customFormat="1" ht="14.45" customHeight="1">
      <c r="B52" s="41"/>
      <c r="C52" s="37" t="s">
        <v>32</v>
      </c>
      <c r="D52" s="42"/>
      <c r="E52" s="42"/>
      <c r="F52" s="35" t="str">
        <f>IF(E18="","",E18)</f>
        <v/>
      </c>
      <c r="G52" s="42"/>
      <c r="H52" s="42"/>
      <c r="I52" s="118"/>
      <c r="J52" s="389"/>
      <c r="K52" s="45"/>
    </row>
    <row r="53" spans="2:47" s="1" customFormat="1" ht="10.35" customHeight="1">
      <c r="B53" s="41"/>
      <c r="C53" s="42"/>
      <c r="D53" s="42"/>
      <c r="E53" s="42"/>
      <c r="F53" s="42"/>
      <c r="G53" s="42"/>
      <c r="H53" s="42"/>
      <c r="I53" s="118"/>
      <c r="J53" s="42"/>
      <c r="K53" s="45"/>
    </row>
    <row r="54" spans="2:47" s="1" customFormat="1" ht="29.25" customHeight="1">
      <c r="B54" s="41"/>
      <c r="C54" s="144" t="s">
        <v>118</v>
      </c>
      <c r="D54" s="132"/>
      <c r="E54" s="132"/>
      <c r="F54" s="132"/>
      <c r="G54" s="132"/>
      <c r="H54" s="132"/>
      <c r="I54" s="145"/>
      <c r="J54" s="146" t="s">
        <v>119</v>
      </c>
      <c r="K54" s="147"/>
    </row>
    <row r="55" spans="2:47" s="1" customFormat="1" ht="10.35" customHeight="1">
      <c r="B55" s="41"/>
      <c r="C55" s="42"/>
      <c r="D55" s="42"/>
      <c r="E55" s="42"/>
      <c r="F55" s="42"/>
      <c r="G55" s="42"/>
      <c r="H55" s="42"/>
      <c r="I55" s="118"/>
      <c r="J55" s="42"/>
      <c r="K55" s="45"/>
    </row>
    <row r="56" spans="2:47" s="1" customFormat="1" ht="29.25" customHeight="1">
      <c r="B56" s="41"/>
      <c r="C56" s="148" t="s">
        <v>120</v>
      </c>
      <c r="D56" s="42"/>
      <c r="E56" s="42"/>
      <c r="F56" s="42"/>
      <c r="G56" s="42"/>
      <c r="H56" s="42"/>
      <c r="I56" s="118"/>
      <c r="J56" s="128">
        <f>J86</f>
        <v>0</v>
      </c>
      <c r="K56" s="45"/>
      <c r="AU56" s="24" t="s">
        <v>121</v>
      </c>
    </row>
    <row r="57" spans="2:47" s="7" customFormat="1" ht="24.95" customHeight="1">
      <c r="B57" s="149"/>
      <c r="C57" s="150"/>
      <c r="D57" s="151" t="s">
        <v>1292</v>
      </c>
      <c r="E57" s="152"/>
      <c r="F57" s="152"/>
      <c r="G57" s="152"/>
      <c r="H57" s="152"/>
      <c r="I57" s="153"/>
      <c r="J57" s="154">
        <f>J87</f>
        <v>0</v>
      </c>
      <c r="K57" s="155"/>
    </row>
    <row r="58" spans="2:47" s="7" customFormat="1" ht="24.95" customHeight="1">
      <c r="B58" s="149"/>
      <c r="C58" s="150"/>
      <c r="D58" s="151" t="s">
        <v>1293</v>
      </c>
      <c r="E58" s="152"/>
      <c r="F58" s="152"/>
      <c r="G58" s="152"/>
      <c r="H58" s="152"/>
      <c r="I58" s="153"/>
      <c r="J58" s="154">
        <f>J99</f>
        <v>0</v>
      </c>
      <c r="K58" s="155"/>
    </row>
    <row r="59" spans="2:47" s="7" customFormat="1" ht="24.95" customHeight="1">
      <c r="B59" s="149"/>
      <c r="C59" s="150"/>
      <c r="D59" s="151" t="s">
        <v>1294</v>
      </c>
      <c r="E59" s="152"/>
      <c r="F59" s="152"/>
      <c r="G59" s="152"/>
      <c r="H59" s="152"/>
      <c r="I59" s="153"/>
      <c r="J59" s="154">
        <f>J136</f>
        <v>0</v>
      </c>
      <c r="K59" s="155"/>
    </row>
    <row r="60" spans="2:47" s="7" customFormat="1" ht="24.95" customHeight="1">
      <c r="B60" s="149"/>
      <c r="C60" s="150"/>
      <c r="D60" s="151" t="s">
        <v>1295</v>
      </c>
      <c r="E60" s="152"/>
      <c r="F60" s="152"/>
      <c r="G60" s="152"/>
      <c r="H60" s="152"/>
      <c r="I60" s="153"/>
      <c r="J60" s="154">
        <f>J153</f>
        <v>0</v>
      </c>
      <c r="K60" s="155"/>
    </row>
    <row r="61" spans="2:47" s="7" customFormat="1" ht="24.95" customHeight="1">
      <c r="B61" s="149"/>
      <c r="C61" s="150"/>
      <c r="D61" s="151" t="s">
        <v>1296</v>
      </c>
      <c r="E61" s="152"/>
      <c r="F61" s="152"/>
      <c r="G61" s="152"/>
      <c r="H61" s="152"/>
      <c r="I61" s="153"/>
      <c r="J61" s="154">
        <f>J187</f>
        <v>0</v>
      </c>
      <c r="K61" s="155"/>
    </row>
    <row r="62" spans="2:47" s="7" customFormat="1" ht="24.95" customHeight="1">
      <c r="B62" s="149"/>
      <c r="C62" s="150"/>
      <c r="D62" s="151" t="s">
        <v>1297</v>
      </c>
      <c r="E62" s="152"/>
      <c r="F62" s="152"/>
      <c r="G62" s="152"/>
      <c r="H62" s="152"/>
      <c r="I62" s="153"/>
      <c r="J62" s="154">
        <f>J192</f>
        <v>0</v>
      </c>
      <c r="K62" s="155"/>
    </row>
    <row r="63" spans="2:47" s="7" customFormat="1" ht="24.95" customHeight="1">
      <c r="B63" s="149"/>
      <c r="C63" s="150"/>
      <c r="D63" s="151" t="s">
        <v>1298</v>
      </c>
      <c r="E63" s="152"/>
      <c r="F63" s="152"/>
      <c r="G63" s="152"/>
      <c r="H63" s="152"/>
      <c r="I63" s="153"/>
      <c r="J63" s="154">
        <f>J194</f>
        <v>0</v>
      </c>
      <c r="K63" s="155"/>
    </row>
    <row r="64" spans="2:47" s="7" customFormat="1" ht="24.95" customHeight="1">
      <c r="B64" s="149"/>
      <c r="C64" s="150"/>
      <c r="D64" s="151" t="s">
        <v>1294</v>
      </c>
      <c r="E64" s="152"/>
      <c r="F64" s="152"/>
      <c r="G64" s="152"/>
      <c r="H64" s="152"/>
      <c r="I64" s="153"/>
      <c r="J64" s="154">
        <f>J227</f>
        <v>0</v>
      </c>
      <c r="K64" s="155"/>
    </row>
    <row r="65" spans="2:12" s="7" customFormat="1" ht="24.95" customHeight="1">
      <c r="B65" s="149"/>
      <c r="C65" s="150"/>
      <c r="D65" s="151" t="s">
        <v>1299</v>
      </c>
      <c r="E65" s="152"/>
      <c r="F65" s="152"/>
      <c r="G65" s="152"/>
      <c r="H65" s="152"/>
      <c r="I65" s="153"/>
      <c r="J65" s="154">
        <f>J234</f>
        <v>0</v>
      </c>
      <c r="K65" s="155"/>
    </row>
    <row r="66" spans="2:12" s="7" customFormat="1" ht="24.95" customHeight="1">
      <c r="B66" s="149"/>
      <c r="C66" s="150"/>
      <c r="D66" s="151" t="s">
        <v>1300</v>
      </c>
      <c r="E66" s="152"/>
      <c r="F66" s="152"/>
      <c r="G66" s="152"/>
      <c r="H66" s="152"/>
      <c r="I66" s="153"/>
      <c r="J66" s="154">
        <f>J273</f>
        <v>0</v>
      </c>
      <c r="K66" s="155"/>
    </row>
    <row r="67" spans="2:12" s="1" customFormat="1" ht="21.75" customHeight="1">
      <c r="B67" s="41"/>
      <c r="C67" s="42"/>
      <c r="D67" s="42"/>
      <c r="E67" s="42"/>
      <c r="F67" s="42"/>
      <c r="G67" s="42"/>
      <c r="H67" s="42"/>
      <c r="I67" s="118"/>
      <c r="J67" s="42"/>
      <c r="K67" s="45"/>
    </row>
    <row r="68" spans="2:12" s="1" customFormat="1" ht="6.95" customHeight="1">
      <c r="B68" s="56"/>
      <c r="C68" s="57"/>
      <c r="D68" s="57"/>
      <c r="E68" s="57"/>
      <c r="F68" s="57"/>
      <c r="G68" s="57"/>
      <c r="H68" s="57"/>
      <c r="I68" s="139"/>
      <c r="J68" s="57"/>
      <c r="K68" s="58"/>
    </row>
    <row r="72" spans="2:12" s="1" customFormat="1" ht="6.95" customHeight="1">
      <c r="B72" s="59"/>
      <c r="C72" s="60"/>
      <c r="D72" s="60"/>
      <c r="E72" s="60"/>
      <c r="F72" s="60"/>
      <c r="G72" s="60"/>
      <c r="H72" s="60"/>
      <c r="I72" s="142"/>
      <c r="J72" s="60"/>
      <c r="K72" s="60"/>
      <c r="L72" s="61"/>
    </row>
    <row r="73" spans="2:12" s="1" customFormat="1" ht="36.950000000000003" customHeight="1">
      <c r="B73" s="41"/>
      <c r="C73" s="62" t="s">
        <v>132</v>
      </c>
      <c r="D73" s="63"/>
      <c r="E73" s="63"/>
      <c r="F73" s="63"/>
      <c r="G73" s="63"/>
      <c r="H73" s="63"/>
      <c r="I73" s="163"/>
      <c r="J73" s="63"/>
      <c r="K73" s="63"/>
      <c r="L73" s="61"/>
    </row>
    <row r="74" spans="2:12" s="1" customFormat="1" ht="6.95" customHeight="1">
      <c r="B74" s="41"/>
      <c r="C74" s="63"/>
      <c r="D74" s="63"/>
      <c r="E74" s="63"/>
      <c r="F74" s="63"/>
      <c r="G74" s="63"/>
      <c r="H74" s="63"/>
      <c r="I74" s="163"/>
      <c r="J74" s="63"/>
      <c r="K74" s="63"/>
      <c r="L74" s="61"/>
    </row>
    <row r="75" spans="2:12" s="1" customFormat="1" ht="14.45" customHeight="1">
      <c r="B75" s="41"/>
      <c r="C75" s="65" t="s">
        <v>18</v>
      </c>
      <c r="D75" s="63"/>
      <c r="E75" s="63"/>
      <c r="F75" s="63"/>
      <c r="G75" s="63"/>
      <c r="H75" s="63"/>
      <c r="I75" s="163"/>
      <c r="J75" s="63"/>
      <c r="K75" s="63"/>
      <c r="L75" s="61"/>
    </row>
    <row r="76" spans="2:12" s="1" customFormat="1" ht="16.5" customHeight="1">
      <c r="B76" s="41"/>
      <c r="C76" s="63"/>
      <c r="D76" s="63"/>
      <c r="E76" s="390" t="str">
        <f>E7</f>
        <v>Opravy opěrných zdí</v>
      </c>
      <c r="F76" s="391"/>
      <c r="G76" s="391"/>
      <c r="H76" s="391"/>
      <c r="I76" s="163"/>
      <c r="J76" s="63"/>
      <c r="K76" s="63"/>
      <c r="L76" s="61"/>
    </row>
    <row r="77" spans="2:12" s="1" customFormat="1" ht="14.45" customHeight="1">
      <c r="B77" s="41"/>
      <c r="C77" s="65" t="s">
        <v>115</v>
      </c>
      <c r="D77" s="63"/>
      <c r="E77" s="63"/>
      <c r="F77" s="63"/>
      <c r="G77" s="63"/>
      <c r="H77" s="63"/>
      <c r="I77" s="163"/>
      <c r="J77" s="63"/>
      <c r="K77" s="63"/>
      <c r="L77" s="61"/>
    </row>
    <row r="78" spans="2:12" s="1" customFormat="1" ht="17.25" customHeight="1">
      <c r="B78" s="41"/>
      <c r="C78" s="63"/>
      <c r="D78" s="63"/>
      <c r="E78" s="365" t="str">
        <f>E9</f>
        <v>SO 04.1 - Přeložka plynovodu</v>
      </c>
      <c r="F78" s="392"/>
      <c r="G78" s="392"/>
      <c r="H78" s="392"/>
      <c r="I78" s="163"/>
      <c r="J78" s="63"/>
      <c r="K78" s="63"/>
      <c r="L78" s="61"/>
    </row>
    <row r="79" spans="2:12" s="1" customFormat="1" ht="6.95" customHeight="1">
      <c r="B79" s="41"/>
      <c r="C79" s="63"/>
      <c r="D79" s="63"/>
      <c r="E79" s="63"/>
      <c r="F79" s="63"/>
      <c r="G79" s="63"/>
      <c r="H79" s="63"/>
      <c r="I79" s="163"/>
      <c r="J79" s="63"/>
      <c r="K79" s="63"/>
      <c r="L79" s="61"/>
    </row>
    <row r="80" spans="2:12" s="1" customFormat="1" ht="18" customHeight="1">
      <c r="B80" s="41"/>
      <c r="C80" s="65" t="s">
        <v>24</v>
      </c>
      <c r="D80" s="63"/>
      <c r="E80" s="63"/>
      <c r="F80" s="164" t="str">
        <f>F12</f>
        <v xml:space="preserve"> </v>
      </c>
      <c r="G80" s="63"/>
      <c r="H80" s="63"/>
      <c r="I80" s="165" t="s">
        <v>26</v>
      </c>
      <c r="J80" s="73" t="str">
        <f>IF(J12="","",J12)</f>
        <v>13. 4. 2018</v>
      </c>
      <c r="K80" s="63"/>
      <c r="L80" s="61"/>
    </row>
    <row r="81" spans="2:65" s="1" customFormat="1" ht="6.95" customHeight="1">
      <c r="B81" s="41"/>
      <c r="C81" s="63"/>
      <c r="D81" s="63"/>
      <c r="E81" s="63"/>
      <c r="F81" s="63"/>
      <c r="G81" s="63"/>
      <c r="H81" s="63"/>
      <c r="I81" s="163"/>
      <c r="J81" s="63"/>
      <c r="K81" s="63"/>
      <c r="L81" s="61"/>
    </row>
    <row r="82" spans="2:65" s="1" customFormat="1">
      <c r="B82" s="41"/>
      <c r="C82" s="65" t="s">
        <v>28</v>
      </c>
      <c r="D82" s="63"/>
      <c r="E82" s="63"/>
      <c r="F82" s="164" t="str">
        <f>E15</f>
        <v>Statutární město Ústí nad Labem</v>
      </c>
      <c r="G82" s="63"/>
      <c r="H82" s="63"/>
      <c r="I82" s="165" t="s">
        <v>34</v>
      </c>
      <c r="J82" s="164" t="str">
        <f>E21</f>
        <v>AZ Consult spol. s r.o.</v>
      </c>
      <c r="K82" s="63"/>
      <c r="L82" s="61"/>
    </row>
    <row r="83" spans="2:65" s="1" customFormat="1" ht="14.45" customHeight="1">
      <c r="B83" s="41"/>
      <c r="C83" s="65" t="s">
        <v>32</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133</v>
      </c>
      <c r="D85" s="168" t="s">
        <v>58</v>
      </c>
      <c r="E85" s="168" t="s">
        <v>54</v>
      </c>
      <c r="F85" s="168" t="s">
        <v>134</v>
      </c>
      <c r="G85" s="168" t="s">
        <v>135</v>
      </c>
      <c r="H85" s="168" t="s">
        <v>136</v>
      </c>
      <c r="I85" s="169" t="s">
        <v>137</v>
      </c>
      <c r="J85" s="168" t="s">
        <v>119</v>
      </c>
      <c r="K85" s="170" t="s">
        <v>138</v>
      </c>
      <c r="L85" s="171"/>
      <c r="M85" s="81" t="s">
        <v>139</v>
      </c>
      <c r="N85" s="82" t="s">
        <v>43</v>
      </c>
      <c r="O85" s="82" t="s">
        <v>140</v>
      </c>
      <c r="P85" s="82" t="s">
        <v>141</v>
      </c>
      <c r="Q85" s="82" t="s">
        <v>142</v>
      </c>
      <c r="R85" s="82" t="s">
        <v>143</v>
      </c>
      <c r="S85" s="82" t="s">
        <v>144</v>
      </c>
      <c r="T85" s="83" t="s">
        <v>145</v>
      </c>
    </row>
    <row r="86" spans="2:65" s="1" customFormat="1" ht="29.25" customHeight="1">
      <c r="B86" s="41"/>
      <c r="C86" s="87" t="s">
        <v>120</v>
      </c>
      <c r="D86" s="63"/>
      <c r="E86" s="63"/>
      <c r="F86" s="63"/>
      <c r="G86" s="63"/>
      <c r="H86" s="63"/>
      <c r="I86" s="163"/>
      <c r="J86" s="172">
        <f>BK86</f>
        <v>0</v>
      </c>
      <c r="K86" s="63"/>
      <c r="L86" s="61"/>
      <c r="M86" s="84"/>
      <c r="N86" s="85"/>
      <c r="O86" s="85"/>
      <c r="P86" s="173">
        <f>P87+P99+P136+P153+P187+P192+P194+P227+P234+P273</f>
        <v>0</v>
      </c>
      <c r="Q86" s="85"/>
      <c r="R86" s="173">
        <f>R87+R99+R136+R153+R187+R192+R194+R227+R234+R273</f>
        <v>0</v>
      </c>
      <c r="S86" s="85"/>
      <c r="T86" s="174">
        <f>T87+T99+T136+T153+T187+T192+T194+T227+T234+T273</f>
        <v>0</v>
      </c>
      <c r="AT86" s="24" t="s">
        <v>72</v>
      </c>
      <c r="AU86" s="24" t="s">
        <v>121</v>
      </c>
      <c r="BK86" s="175">
        <f>BK87+BK99+BK136+BK153+BK187+BK192+BK194+BK227+BK234+BK273</f>
        <v>0</v>
      </c>
    </row>
    <row r="87" spans="2:65" s="10" customFormat="1" ht="37.35" customHeight="1">
      <c r="B87" s="176"/>
      <c r="C87" s="177"/>
      <c r="D87" s="178" t="s">
        <v>72</v>
      </c>
      <c r="E87" s="179" t="s">
        <v>1301</v>
      </c>
      <c r="F87" s="179" t="s">
        <v>1302</v>
      </c>
      <c r="G87" s="177"/>
      <c r="H87" s="177"/>
      <c r="I87" s="180"/>
      <c r="J87" s="181">
        <f>BK87</f>
        <v>0</v>
      </c>
      <c r="K87" s="177"/>
      <c r="L87" s="182"/>
      <c r="M87" s="183"/>
      <c r="N87" s="184"/>
      <c r="O87" s="184"/>
      <c r="P87" s="185">
        <f>SUM(P88:P98)</f>
        <v>0</v>
      </c>
      <c r="Q87" s="184"/>
      <c r="R87" s="185">
        <f>SUM(R88:R98)</f>
        <v>0</v>
      </c>
      <c r="S87" s="184"/>
      <c r="T87" s="186">
        <f>SUM(T88:T98)</f>
        <v>0</v>
      </c>
      <c r="AR87" s="187" t="s">
        <v>81</v>
      </c>
      <c r="AT87" s="188" t="s">
        <v>72</v>
      </c>
      <c r="AU87" s="188" t="s">
        <v>73</v>
      </c>
      <c r="AY87" s="187" t="s">
        <v>148</v>
      </c>
      <c r="BK87" s="189">
        <f>SUM(BK88:BK98)</f>
        <v>0</v>
      </c>
    </row>
    <row r="88" spans="2:65" s="1" customFormat="1" ht="16.5" customHeight="1">
      <c r="B88" s="41"/>
      <c r="C88" s="192" t="s">
        <v>81</v>
      </c>
      <c r="D88" s="192" t="s">
        <v>150</v>
      </c>
      <c r="E88" s="193" t="s">
        <v>1303</v>
      </c>
      <c r="F88" s="194" t="s">
        <v>1304</v>
      </c>
      <c r="G88" s="195" t="s">
        <v>153</v>
      </c>
      <c r="H88" s="196">
        <v>14</v>
      </c>
      <c r="I88" s="197"/>
      <c r="J88" s="198">
        <f>ROUND(I88*H88,2)</f>
        <v>0</v>
      </c>
      <c r="K88" s="194" t="s">
        <v>23</v>
      </c>
      <c r="L88" s="61"/>
      <c r="M88" s="199" t="s">
        <v>23</v>
      </c>
      <c r="N88" s="200" t="s">
        <v>44</v>
      </c>
      <c r="O88" s="42"/>
      <c r="P88" s="201">
        <f>O88*H88</f>
        <v>0</v>
      </c>
      <c r="Q88" s="201">
        <v>0</v>
      </c>
      <c r="R88" s="201">
        <f>Q88*H88</f>
        <v>0</v>
      </c>
      <c r="S88" s="201">
        <v>0</v>
      </c>
      <c r="T88" s="202">
        <f>S88*H88</f>
        <v>0</v>
      </c>
      <c r="AR88" s="24" t="s">
        <v>155</v>
      </c>
      <c r="AT88" s="24" t="s">
        <v>150</v>
      </c>
      <c r="AU88" s="24" t="s">
        <v>81</v>
      </c>
      <c r="AY88" s="24" t="s">
        <v>148</v>
      </c>
      <c r="BE88" s="203">
        <f>IF(N88="základní",J88,0)</f>
        <v>0</v>
      </c>
      <c r="BF88" s="203">
        <f>IF(N88="snížená",J88,0)</f>
        <v>0</v>
      </c>
      <c r="BG88" s="203">
        <f>IF(N88="zákl. přenesená",J88,0)</f>
        <v>0</v>
      </c>
      <c r="BH88" s="203">
        <f>IF(N88="sníž. přenesená",J88,0)</f>
        <v>0</v>
      </c>
      <c r="BI88" s="203">
        <f>IF(N88="nulová",J88,0)</f>
        <v>0</v>
      </c>
      <c r="BJ88" s="24" t="s">
        <v>81</v>
      </c>
      <c r="BK88" s="203">
        <f>ROUND(I88*H88,2)</f>
        <v>0</v>
      </c>
      <c r="BL88" s="24" t="s">
        <v>155</v>
      </c>
      <c r="BM88" s="24" t="s">
        <v>83</v>
      </c>
    </row>
    <row r="89" spans="2:65" s="11" customFormat="1" ht="13.5">
      <c r="B89" s="207"/>
      <c r="C89" s="208"/>
      <c r="D89" s="204" t="s">
        <v>159</v>
      </c>
      <c r="E89" s="209" t="s">
        <v>23</v>
      </c>
      <c r="F89" s="210" t="s">
        <v>1305</v>
      </c>
      <c r="G89" s="208"/>
      <c r="H89" s="211">
        <v>14</v>
      </c>
      <c r="I89" s="212"/>
      <c r="J89" s="208"/>
      <c r="K89" s="208"/>
      <c r="L89" s="213"/>
      <c r="M89" s="214"/>
      <c r="N89" s="215"/>
      <c r="O89" s="215"/>
      <c r="P89" s="215"/>
      <c r="Q89" s="215"/>
      <c r="R89" s="215"/>
      <c r="S89" s="215"/>
      <c r="T89" s="216"/>
      <c r="AT89" s="217" t="s">
        <v>159</v>
      </c>
      <c r="AU89" s="217" t="s">
        <v>81</v>
      </c>
      <c r="AV89" s="11" t="s">
        <v>83</v>
      </c>
      <c r="AW89" s="11" t="s">
        <v>36</v>
      </c>
      <c r="AX89" s="11" t="s">
        <v>73</v>
      </c>
      <c r="AY89" s="217" t="s">
        <v>148</v>
      </c>
    </row>
    <row r="90" spans="2:65" s="12" customFormat="1" ht="13.5">
      <c r="B90" s="218"/>
      <c r="C90" s="219"/>
      <c r="D90" s="204" t="s">
        <v>159</v>
      </c>
      <c r="E90" s="220" t="s">
        <v>23</v>
      </c>
      <c r="F90" s="221" t="s">
        <v>162</v>
      </c>
      <c r="G90" s="219"/>
      <c r="H90" s="222">
        <v>14</v>
      </c>
      <c r="I90" s="223"/>
      <c r="J90" s="219"/>
      <c r="K90" s="219"/>
      <c r="L90" s="224"/>
      <c r="M90" s="225"/>
      <c r="N90" s="226"/>
      <c r="O90" s="226"/>
      <c r="P90" s="226"/>
      <c r="Q90" s="226"/>
      <c r="R90" s="226"/>
      <c r="S90" s="226"/>
      <c r="T90" s="227"/>
      <c r="AT90" s="228" t="s">
        <v>159</v>
      </c>
      <c r="AU90" s="228" t="s">
        <v>81</v>
      </c>
      <c r="AV90" s="12" t="s">
        <v>155</v>
      </c>
      <c r="AW90" s="12" t="s">
        <v>36</v>
      </c>
      <c r="AX90" s="12" t="s">
        <v>81</v>
      </c>
      <c r="AY90" s="228" t="s">
        <v>148</v>
      </c>
    </row>
    <row r="91" spans="2:65" s="1" customFormat="1" ht="16.5" customHeight="1">
      <c r="B91" s="41"/>
      <c r="C91" s="192" t="s">
        <v>83</v>
      </c>
      <c r="D91" s="192" t="s">
        <v>150</v>
      </c>
      <c r="E91" s="193" t="s">
        <v>1306</v>
      </c>
      <c r="F91" s="194" t="s">
        <v>1307</v>
      </c>
      <c r="G91" s="195" t="s">
        <v>202</v>
      </c>
      <c r="H91" s="196">
        <v>10.808</v>
      </c>
      <c r="I91" s="197"/>
      <c r="J91" s="198">
        <f>ROUND(I91*H91,2)</f>
        <v>0</v>
      </c>
      <c r="K91" s="194" t="s">
        <v>23</v>
      </c>
      <c r="L91" s="61"/>
      <c r="M91" s="199" t="s">
        <v>23</v>
      </c>
      <c r="N91" s="200" t="s">
        <v>44</v>
      </c>
      <c r="O91" s="42"/>
      <c r="P91" s="201">
        <f>O91*H91</f>
        <v>0</v>
      </c>
      <c r="Q91" s="201">
        <v>0</v>
      </c>
      <c r="R91" s="201">
        <f>Q91*H91</f>
        <v>0</v>
      </c>
      <c r="S91" s="201">
        <v>0</v>
      </c>
      <c r="T91" s="202">
        <f>S91*H91</f>
        <v>0</v>
      </c>
      <c r="AR91" s="24" t="s">
        <v>155</v>
      </c>
      <c r="AT91" s="24" t="s">
        <v>150</v>
      </c>
      <c r="AU91" s="24" t="s">
        <v>81</v>
      </c>
      <c r="AY91" s="24" t="s">
        <v>148</v>
      </c>
      <c r="BE91" s="203">
        <f>IF(N91="základní",J91,0)</f>
        <v>0</v>
      </c>
      <c r="BF91" s="203">
        <f>IF(N91="snížená",J91,0)</f>
        <v>0</v>
      </c>
      <c r="BG91" s="203">
        <f>IF(N91="zákl. přenesená",J91,0)</f>
        <v>0</v>
      </c>
      <c r="BH91" s="203">
        <f>IF(N91="sníž. přenesená",J91,0)</f>
        <v>0</v>
      </c>
      <c r="BI91" s="203">
        <f>IF(N91="nulová",J91,0)</f>
        <v>0</v>
      </c>
      <c r="BJ91" s="24" t="s">
        <v>81</v>
      </c>
      <c r="BK91" s="203">
        <f>ROUND(I91*H91,2)</f>
        <v>0</v>
      </c>
      <c r="BL91" s="24" t="s">
        <v>155</v>
      </c>
      <c r="BM91" s="24" t="s">
        <v>155</v>
      </c>
    </row>
    <row r="92" spans="2:65" s="11" customFormat="1" ht="13.5">
      <c r="B92" s="207"/>
      <c r="C92" s="208"/>
      <c r="D92" s="204" t="s">
        <v>159</v>
      </c>
      <c r="E92" s="209" t="s">
        <v>23</v>
      </c>
      <c r="F92" s="210" t="s">
        <v>1308</v>
      </c>
      <c r="G92" s="208"/>
      <c r="H92" s="211">
        <v>10.808</v>
      </c>
      <c r="I92" s="212"/>
      <c r="J92" s="208"/>
      <c r="K92" s="208"/>
      <c r="L92" s="213"/>
      <c r="M92" s="214"/>
      <c r="N92" s="215"/>
      <c r="O92" s="215"/>
      <c r="P92" s="215"/>
      <c r="Q92" s="215"/>
      <c r="R92" s="215"/>
      <c r="S92" s="215"/>
      <c r="T92" s="216"/>
      <c r="AT92" s="217" t="s">
        <v>159</v>
      </c>
      <c r="AU92" s="217" t="s">
        <v>81</v>
      </c>
      <c r="AV92" s="11" t="s">
        <v>83</v>
      </c>
      <c r="AW92" s="11" t="s">
        <v>36</v>
      </c>
      <c r="AX92" s="11" t="s">
        <v>73</v>
      </c>
      <c r="AY92" s="217" t="s">
        <v>148</v>
      </c>
    </row>
    <row r="93" spans="2:65" s="12" customFormat="1" ht="13.5">
      <c r="B93" s="218"/>
      <c r="C93" s="219"/>
      <c r="D93" s="204" t="s">
        <v>159</v>
      </c>
      <c r="E93" s="220" t="s">
        <v>23</v>
      </c>
      <c r="F93" s="221" t="s">
        <v>162</v>
      </c>
      <c r="G93" s="219"/>
      <c r="H93" s="222">
        <v>10.808</v>
      </c>
      <c r="I93" s="223"/>
      <c r="J93" s="219"/>
      <c r="K93" s="219"/>
      <c r="L93" s="224"/>
      <c r="M93" s="225"/>
      <c r="N93" s="226"/>
      <c r="O93" s="226"/>
      <c r="P93" s="226"/>
      <c r="Q93" s="226"/>
      <c r="R93" s="226"/>
      <c r="S93" s="226"/>
      <c r="T93" s="227"/>
      <c r="AT93" s="228" t="s">
        <v>159</v>
      </c>
      <c r="AU93" s="228" t="s">
        <v>81</v>
      </c>
      <c r="AV93" s="12" t="s">
        <v>155</v>
      </c>
      <c r="AW93" s="12" t="s">
        <v>36</v>
      </c>
      <c r="AX93" s="12" t="s">
        <v>81</v>
      </c>
      <c r="AY93" s="228" t="s">
        <v>148</v>
      </c>
    </row>
    <row r="94" spans="2:65" s="1" customFormat="1" ht="16.5" customHeight="1">
      <c r="B94" s="41"/>
      <c r="C94" s="192" t="s">
        <v>168</v>
      </c>
      <c r="D94" s="192" t="s">
        <v>150</v>
      </c>
      <c r="E94" s="193" t="s">
        <v>503</v>
      </c>
      <c r="F94" s="194" t="s">
        <v>1309</v>
      </c>
      <c r="G94" s="195" t="s">
        <v>202</v>
      </c>
      <c r="H94" s="196">
        <v>97.272000000000006</v>
      </c>
      <c r="I94" s="197"/>
      <c r="J94" s="198">
        <f>ROUND(I94*H94,2)</f>
        <v>0</v>
      </c>
      <c r="K94" s="194" t="s">
        <v>23</v>
      </c>
      <c r="L94" s="61"/>
      <c r="M94" s="199" t="s">
        <v>23</v>
      </c>
      <c r="N94" s="200" t="s">
        <v>44</v>
      </c>
      <c r="O94" s="42"/>
      <c r="P94" s="201">
        <f>O94*H94</f>
        <v>0</v>
      </c>
      <c r="Q94" s="201">
        <v>0</v>
      </c>
      <c r="R94" s="201">
        <f>Q94*H94</f>
        <v>0</v>
      </c>
      <c r="S94" s="201">
        <v>0</v>
      </c>
      <c r="T94" s="202">
        <f>S94*H94</f>
        <v>0</v>
      </c>
      <c r="AR94" s="24" t="s">
        <v>155</v>
      </c>
      <c r="AT94" s="24" t="s">
        <v>150</v>
      </c>
      <c r="AU94" s="24" t="s">
        <v>81</v>
      </c>
      <c r="AY94" s="24" t="s">
        <v>148</v>
      </c>
      <c r="BE94" s="203">
        <f>IF(N94="základní",J94,0)</f>
        <v>0</v>
      </c>
      <c r="BF94" s="203">
        <f>IF(N94="snížená",J94,0)</f>
        <v>0</v>
      </c>
      <c r="BG94" s="203">
        <f>IF(N94="zákl. přenesená",J94,0)</f>
        <v>0</v>
      </c>
      <c r="BH94" s="203">
        <f>IF(N94="sníž. přenesená",J94,0)</f>
        <v>0</v>
      </c>
      <c r="BI94" s="203">
        <f>IF(N94="nulová",J94,0)</f>
        <v>0</v>
      </c>
      <c r="BJ94" s="24" t="s">
        <v>81</v>
      </c>
      <c r="BK94" s="203">
        <f>ROUND(I94*H94,2)</f>
        <v>0</v>
      </c>
      <c r="BL94" s="24" t="s">
        <v>155</v>
      </c>
      <c r="BM94" s="24" t="s">
        <v>185</v>
      </c>
    </row>
    <row r="95" spans="2:65" s="11" customFormat="1" ht="13.5">
      <c r="B95" s="207"/>
      <c r="C95" s="208"/>
      <c r="D95" s="204" t="s">
        <v>159</v>
      </c>
      <c r="E95" s="209" t="s">
        <v>23</v>
      </c>
      <c r="F95" s="210" t="s">
        <v>1310</v>
      </c>
      <c r="G95" s="208"/>
      <c r="H95" s="211">
        <v>97.272000000000006</v>
      </c>
      <c r="I95" s="212"/>
      <c r="J95" s="208"/>
      <c r="K95" s="208"/>
      <c r="L95" s="213"/>
      <c r="M95" s="214"/>
      <c r="N95" s="215"/>
      <c r="O95" s="215"/>
      <c r="P95" s="215"/>
      <c r="Q95" s="215"/>
      <c r="R95" s="215"/>
      <c r="S95" s="215"/>
      <c r="T95" s="216"/>
      <c r="AT95" s="217" t="s">
        <v>159</v>
      </c>
      <c r="AU95" s="217" t="s">
        <v>81</v>
      </c>
      <c r="AV95" s="11" t="s">
        <v>83</v>
      </c>
      <c r="AW95" s="11" t="s">
        <v>36</v>
      </c>
      <c r="AX95" s="11" t="s">
        <v>81</v>
      </c>
      <c r="AY95" s="217" t="s">
        <v>148</v>
      </c>
    </row>
    <row r="96" spans="2:65" s="1" customFormat="1" ht="16.5" customHeight="1">
      <c r="B96" s="41"/>
      <c r="C96" s="192" t="s">
        <v>155</v>
      </c>
      <c r="D96" s="192" t="s">
        <v>150</v>
      </c>
      <c r="E96" s="193" t="s">
        <v>1311</v>
      </c>
      <c r="F96" s="194" t="s">
        <v>1312</v>
      </c>
      <c r="G96" s="195" t="s">
        <v>202</v>
      </c>
      <c r="H96" s="196">
        <v>10.808</v>
      </c>
      <c r="I96" s="197"/>
      <c r="J96" s="198">
        <f>ROUND(I96*H96,2)</f>
        <v>0</v>
      </c>
      <c r="K96" s="194" t="s">
        <v>23</v>
      </c>
      <c r="L96" s="61"/>
      <c r="M96" s="199" t="s">
        <v>23</v>
      </c>
      <c r="N96" s="200" t="s">
        <v>44</v>
      </c>
      <c r="O96" s="42"/>
      <c r="P96" s="201">
        <f>O96*H96</f>
        <v>0</v>
      </c>
      <c r="Q96" s="201">
        <v>0</v>
      </c>
      <c r="R96" s="201">
        <f>Q96*H96</f>
        <v>0</v>
      </c>
      <c r="S96" s="201">
        <v>0</v>
      </c>
      <c r="T96" s="202">
        <f>S96*H96</f>
        <v>0</v>
      </c>
      <c r="AR96" s="24" t="s">
        <v>155</v>
      </c>
      <c r="AT96" s="24" t="s">
        <v>150</v>
      </c>
      <c r="AU96" s="24" t="s">
        <v>81</v>
      </c>
      <c r="AY96" s="24" t="s">
        <v>148</v>
      </c>
      <c r="BE96" s="203">
        <f>IF(N96="základní",J96,0)</f>
        <v>0</v>
      </c>
      <c r="BF96" s="203">
        <f>IF(N96="snížená",J96,0)</f>
        <v>0</v>
      </c>
      <c r="BG96" s="203">
        <f>IF(N96="zákl. přenesená",J96,0)</f>
        <v>0</v>
      </c>
      <c r="BH96" s="203">
        <f>IF(N96="sníž. přenesená",J96,0)</f>
        <v>0</v>
      </c>
      <c r="BI96" s="203">
        <f>IF(N96="nulová",J96,0)</f>
        <v>0</v>
      </c>
      <c r="BJ96" s="24" t="s">
        <v>81</v>
      </c>
      <c r="BK96" s="203">
        <f>ROUND(I96*H96,2)</f>
        <v>0</v>
      </c>
      <c r="BL96" s="24" t="s">
        <v>155</v>
      </c>
      <c r="BM96" s="24" t="s">
        <v>198</v>
      </c>
    </row>
    <row r="97" spans="2:65" s="1" customFormat="1" ht="16.5" customHeight="1">
      <c r="B97" s="41"/>
      <c r="C97" s="192" t="s">
        <v>180</v>
      </c>
      <c r="D97" s="192" t="s">
        <v>150</v>
      </c>
      <c r="E97" s="193" t="s">
        <v>1313</v>
      </c>
      <c r="F97" s="194" t="s">
        <v>1314</v>
      </c>
      <c r="G97" s="195" t="s">
        <v>153</v>
      </c>
      <c r="H97" s="196">
        <v>14</v>
      </c>
      <c r="I97" s="197"/>
      <c r="J97" s="198">
        <f>ROUND(I97*H97,2)</f>
        <v>0</v>
      </c>
      <c r="K97" s="194" t="s">
        <v>23</v>
      </c>
      <c r="L97" s="61"/>
      <c r="M97" s="199" t="s">
        <v>23</v>
      </c>
      <c r="N97" s="200" t="s">
        <v>44</v>
      </c>
      <c r="O97" s="42"/>
      <c r="P97" s="201">
        <f>O97*H97</f>
        <v>0</v>
      </c>
      <c r="Q97" s="201">
        <v>0</v>
      </c>
      <c r="R97" s="201">
        <f>Q97*H97</f>
        <v>0</v>
      </c>
      <c r="S97" s="201">
        <v>0</v>
      </c>
      <c r="T97" s="202">
        <f>S97*H97</f>
        <v>0</v>
      </c>
      <c r="AR97" s="24" t="s">
        <v>155</v>
      </c>
      <c r="AT97" s="24" t="s">
        <v>150</v>
      </c>
      <c r="AU97" s="24" t="s">
        <v>81</v>
      </c>
      <c r="AY97" s="24" t="s">
        <v>148</v>
      </c>
      <c r="BE97" s="203">
        <f>IF(N97="základní",J97,0)</f>
        <v>0</v>
      </c>
      <c r="BF97" s="203">
        <f>IF(N97="snížená",J97,0)</f>
        <v>0</v>
      </c>
      <c r="BG97" s="203">
        <f>IF(N97="zákl. přenesená",J97,0)</f>
        <v>0</v>
      </c>
      <c r="BH97" s="203">
        <f>IF(N97="sníž. přenesená",J97,0)</f>
        <v>0</v>
      </c>
      <c r="BI97" s="203">
        <f>IF(N97="nulová",J97,0)</f>
        <v>0</v>
      </c>
      <c r="BJ97" s="24" t="s">
        <v>81</v>
      </c>
      <c r="BK97" s="203">
        <f>ROUND(I97*H97,2)</f>
        <v>0</v>
      </c>
      <c r="BL97" s="24" t="s">
        <v>155</v>
      </c>
      <c r="BM97" s="24" t="s">
        <v>213</v>
      </c>
    </row>
    <row r="98" spans="2:65" s="1" customFormat="1" ht="16.5" customHeight="1">
      <c r="B98" s="41"/>
      <c r="C98" s="229" t="s">
        <v>185</v>
      </c>
      <c r="D98" s="229" t="s">
        <v>199</v>
      </c>
      <c r="E98" s="230" t="s">
        <v>1315</v>
      </c>
      <c r="F98" s="231" t="s">
        <v>1316</v>
      </c>
      <c r="G98" s="232" t="s">
        <v>153</v>
      </c>
      <c r="H98" s="233">
        <v>14</v>
      </c>
      <c r="I98" s="234"/>
      <c r="J98" s="235">
        <f>ROUND(I98*H98,2)</f>
        <v>0</v>
      </c>
      <c r="K98" s="231" t="s">
        <v>23</v>
      </c>
      <c r="L98" s="236"/>
      <c r="M98" s="237" t="s">
        <v>23</v>
      </c>
      <c r="N98" s="238" t="s">
        <v>44</v>
      </c>
      <c r="O98" s="42"/>
      <c r="P98" s="201">
        <f>O98*H98</f>
        <v>0</v>
      </c>
      <c r="Q98" s="201">
        <v>0</v>
      </c>
      <c r="R98" s="201">
        <f>Q98*H98</f>
        <v>0</v>
      </c>
      <c r="S98" s="201">
        <v>0</v>
      </c>
      <c r="T98" s="202">
        <f>S98*H98</f>
        <v>0</v>
      </c>
      <c r="AR98" s="24" t="s">
        <v>198</v>
      </c>
      <c r="AT98" s="24" t="s">
        <v>199</v>
      </c>
      <c r="AU98" s="24" t="s">
        <v>81</v>
      </c>
      <c r="AY98" s="24" t="s">
        <v>148</v>
      </c>
      <c r="BE98" s="203">
        <f>IF(N98="základní",J98,0)</f>
        <v>0</v>
      </c>
      <c r="BF98" s="203">
        <f>IF(N98="snížená",J98,0)</f>
        <v>0</v>
      </c>
      <c r="BG98" s="203">
        <f>IF(N98="zákl. přenesená",J98,0)</f>
        <v>0</v>
      </c>
      <c r="BH98" s="203">
        <f>IF(N98="sníž. přenesená",J98,0)</f>
        <v>0</v>
      </c>
      <c r="BI98" s="203">
        <f>IF(N98="nulová",J98,0)</f>
        <v>0</v>
      </c>
      <c r="BJ98" s="24" t="s">
        <v>81</v>
      </c>
      <c r="BK98" s="203">
        <f>ROUND(I98*H98,2)</f>
        <v>0</v>
      </c>
      <c r="BL98" s="24" t="s">
        <v>155</v>
      </c>
      <c r="BM98" s="24" t="s">
        <v>225</v>
      </c>
    </row>
    <row r="99" spans="2:65" s="10" customFormat="1" ht="37.35" customHeight="1">
      <c r="B99" s="176"/>
      <c r="C99" s="177"/>
      <c r="D99" s="178" t="s">
        <v>72</v>
      </c>
      <c r="E99" s="179" t="s">
        <v>1317</v>
      </c>
      <c r="F99" s="179" t="s">
        <v>1318</v>
      </c>
      <c r="G99" s="177"/>
      <c r="H99" s="177"/>
      <c r="I99" s="180"/>
      <c r="J99" s="181">
        <f>BK99</f>
        <v>0</v>
      </c>
      <c r="K99" s="177"/>
      <c r="L99" s="182"/>
      <c r="M99" s="183"/>
      <c r="N99" s="184"/>
      <c r="O99" s="184"/>
      <c r="P99" s="185">
        <f>SUM(P100:P135)</f>
        <v>0</v>
      </c>
      <c r="Q99" s="184"/>
      <c r="R99" s="185">
        <f>SUM(R100:R135)</f>
        <v>0</v>
      </c>
      <c r="S99" s="184"/>
      <c r="T99" s="186">
        <f>SUM(T100:T135)</f>
        <v>0</v>
      </c>
      <c r="AR99" s="187" t="s">
        <v>81</v>
      </c>
      <c r="AT99" s="188" t="s">
        <v>72</v>
      </c>
      <c r="AU99" s="188" t="s">
        <v>73</v>
      </c>
      <c r="AY99" s="187" t="s">
        <v>148</v>
      </c>
      <c r="BK99" s="189">
        <f>SUM(BK100:BK135)</f>
        <v>0</v>
      </c>
    </row>
    <row r="100" spans="2:65" s="1" customFormat="1" ht="16.5" customHeight="1">
      <c r="B100" s="41"/>
      <c r="C100" s="192" t="s">
        <v>191</v>
      </c>
      <c r="D100" s="192" t="s">
        <v>150</v>
      </c>
      <c r="E100" s="193" t="s">
        <v>1319</v>
      </c>
      <c r="F100" s="194" t="s">
        <v>1320</v>
      </c>
      <c r="G100" s="195" t="s">
        <v>194</v>
      </c>
      <c r="H100" s="196">
        <v>5</v>
      </c>
      <c r="I100" s="197"/>
      <c r="J100" s="198">
        <f>ROUND(I100*H100,2)</f>
        <v>0</v>
      </c>
      <c r="K100" s="194" t="s">
        <v>23</v>
      </c>
      <c r="L100" s="61"/>
      <c r="M100" s="199" t="s">
        <v>23</v>
      </c>
      <c r="N100" s="200" t="s">
        <v>44</v>
      </c>
      <c r="O100" s="42"/>
      <c r="P100" s="201">
        <f>O100*H100</f>
        <v>0</v>
      </c>
      <c r="Q100" s="201">
        <v>0</v>
      </c>
      <c r="R100" s="201">
        <f>Q100*H100</f>
        <v>0</v>
      </c>
      <c r="S100" s="201">
        <v>0</v>
      </c>
      <c r="T100" s="202">
        <f>S100*H100</f>
        <v>0</v>
      </c>
      <c r="AR100" s="24" t="s">
        <v>155</v>
      </c>
      <c r="AT100" s="24" t="s">
        <v>150</v>
      </c>
      <c r="AU100" s="24" t="s">
        <v>81</v>
      </c>
      <c r="AY100" s="24" t="s">
        <v>148</v>
      </c>
      <c r="BE100" s="203">
        <f>IF(N100="základní",J100,0)</f>
        <v>0</v>
      </c>
      <c r="BF100" s="203">
        <f>IF(N100="snížená",J100,0)</f>
        <v>0</v>
      </c>
      <c r="BG100" s="203">
        <f>IF(N100="zákl. přenesená",J100,0)</f>
        <v>0</v>
      </c>
      <c r="BH100" s="203">
        <f>IF(N100="sníž. přenesená",J100,0)</f>
        <v>0</v>
      </c>
      <c r="BI100" s="203">
        <f>IF(N100="nulová",J100,0)</f>
        <v>0</v>
      </c>
      <c r="BJ100" s="24" t="s">
        <v>81</v>
      </c>
      <c r="BK100" s="203">
        <f>ROUND(I100*H100,2)</f>
        <v>0</v>
      </c>
      <c r="BL100" s="24" t="s">
        <v>155</v>
      </c>
      <c r="BM100" s="24" t="s">
        <v>237</v>
      </c>
    </row>
    <row r="101" spans="2:65" s="1" customFormat="1" ht="16.5" customHeight="1">
      <c r="B101" s="41"/>
      <c r="C101" s="192" t="s">
        <v>198</v>
      </c>
      <c r="D101" s="192" t="s">
        <v>150</v>
      </c>
      <c r="E101" s="193" t="s">
        <v>1321</v>
      </c>
      <c r="F101" s="194" t="s">
        <v>1322</v>
      </c>
      <c r="G101" s="195" t="s">
        <v>194</v>
      </c>
      <c r="H101" s="196">
        <v>3</v>
      </c>
      <c r="I101" s="197"/>
      <c r="J101" s="198">
        <f>ROUND(I101*H101,2)</f>
        <v>0</v>
      </c>
      <c r="K101" s="194" t="s">
        <v>23</v>
      </c>
      <c r="L101" s="61"/>
      <c r="M101" s="199" t="s">
        <v>23</v>
      </c>
      <c r="N101" s="200" t="s">
        <v>44</v>
      </c>
      <c r="O101" s="42"/>
      <c r="P101" s="201">
        <f>O101*H101</f>
        <v>0</v>
      </c>
      <c r="Q101" s="201">
        <v>0</v>
      </c>
      <c r="R101" s="201">
        <f>Q101*H101</f>
        <v>0</v>
      </c>
      <c r="S101" s="201">
        <v>0</v>
      </c>
      <c r="T101" s="202">
        <f>S101*H101</f>
        <v>0</v>
      </c>
      <c r="AR101" s="24" t="s">
        <v>155</v>
      </c>
      <c r="AT101" s="24" t="s">
        <v>150</v>
      </c>
      <c r="AU101" s="24" t="s">
        <v>81</v>
      </c>
      <c r="AY101" s="24" t="s">
        <v>148</v>
      </c>
      <c r="BE101" s="203">
        <f>IF(N101="základní",J101,0)</f>
        <v>0</v>
      </c>
      <c r="BF101" s="203">
        <f>IF(N101="snížená",J101,0)</f>
        <v>0</v>
      </c>
      <c r="BG101" s="203">
        <f>IF(N101="zákl. přenesená",J101,0)</f>
        <v>0</v>
      </c>
      <c r="BH101" s="203">
        <f>IF(N101="sníž. přenesená",J101,0)</f>
        <v>0</v>
      </c>
      <c r="BI101" s="203">
        <f>IF(N101="nulová",J101,0)</f>
        <v>0</v>
      </c>
      <c r="BJ101" s="24" t="s">
        <v>81</v>
      </c>
      <c r="BK101" s="203">
        <f>ROUND(I101*H101,2)</f>
        <v>0</v>
      </c>
      <c r="BL101" s="24" t="s">
        <v>155</v>
      </c>
      <c r="BM101" s="24" t="s">
        <v>248</v>
      </c>
    </row>
    <row r="102" spans="2:65" s="1" customFormat="1" ht="16.5" customHeight="1">
      <c r="B102" s="41"/>
      <c r="C102" s="192" t="s">
        <v>207</v>
      </c>
      <c r="D102" s="192" t="s">
        <v>150</v>
      </c>
      <c r="E102" s="193" t="s">
        <v>1323</v>
      </c>
      <c r="F102" s="194" t="s">
        <v>1324</v>
      </c>
      <c r="G102" s="195" t="s">
        <v>176</v>
      </c>
      <c r="H102" s="196">
        <v>5.76</v>
      </c>
      <c r="I102" s="197"/>
      <c r="J102" s="198">
        <f>ROUND(I102*H102,2)</f>
        <v>0</v>
      </c>
      <c r="K102" s="194" t="s">
        <v>23</v>
      </c>
      <c r="L102" s="61"/>
      <c r="M102" s="199" t="s">
        <v>23</v>
      </c>
      <c r="N102" s="200" t="s">
        <v>44</v>
      </c>
      <c r="O102" s="42"/>
      <c r="P102" s="201">
        <f>O102*H102</f>
        <v>0</v>
      </c>
      <c r="Q102" s="201">
        <v>0</v>
      </c>
      <c r="R102" s="201">
        <f>Q102*H102</f>
        <v>0</v>
      </c>
      <c r="S102" s="201">
        <v>0</v>
      </c>
      <c r="T102" s="202">
        <f>S102*H102</f>
        <v>0</v>
      </c>
      <c r="AR102" s="24" t="s">
        <v>155</v>
      </c>
      <c r="AT102" s="24" t="s">
        <v>150</v>
      </c>
      <c r="AU102" s="24" t="s">
        <v>81</v>
      </c>
      <c r="AY102" s="24" t="s">
        <v>148</v>
      </c>
      <c r="BE102" s="203">
        <f>IF(N102="základní",J102,0)</f>
        <v>0</v>
      </c>
      <c r="BF102" s="203">
        <f>IF(N102="snížená",J102,0)</f>
        <v>0</v>
      </c>
      <c r="BG102" s="203">
        <f>IF(N102="zákl. přenesená",J102,0)</f>
        <v>0</v>
      </c>
      <c r="BH102" s="203">
        <f>IF(N102="sníž. přenesená",J102,0)</f>
        <v>0</v>
      </c>
      <c r="BI102" s="203">
        <f>IF(N102="nulová",J102,0)</f>
        <v>0</v>
      </c>
      <c r="BJ102" s="24" t="s">
        <v>81</v>
      </c>
      <c r="BK102" s="203">
        <f>ROUND(I102*H102,2)</f>
        <v>0</v>
      </c>
      <c r="BL102" s="24" t="s">
        <v>155</v>
      </c>
      <c r="BM102" s="24" t="s">
        <v>263</v>
      </c>
    </row>
    <row r="103" spans="2:65" s="11" customFormat="1" ht="13.5">
      <c r="B103" s="207"/>
      <c r="C103" s="208"/>
      <c r="D103" s="204" t="s">
        <v>159</v>
      </c>
      <c r="E103" s="209" t="s">
        <v>23</v>
      </c>
      <c r="F103" s="210" t="s">
        <v>1325</v>
      </c>
      <c r="G103" s="208"/>
      <c r="H103" s="211">
        <v>5.76</v>
      </c>
      <c r="I103" s="212"/>
      <c r="J103" s="208"/>
      <c r="K103" s="208"/>
      <c r="L103" s="213"/>
      <c r="M103" s="214"/>
      <c r="N103" s="215"/>
      <c r="O103" s="215"/>
      <c r="P103" s="215"/>
      <c r="Q103" s="215"/>
      <c r="R103" s="215"/>
      <c r="S103" s="215"/>
      <c r="T103" s="216"/>
      <c r="AT103" s="217" t="s">
        <v>159</v>
      </c>
      <c r="AU103" s="217" t="s">
        <v>81</v>
      </c>
      <c r="AV103" s="11" t="s">
        <v>83</v>
      </c>
      <c r="AW103" s="11" t="s">
        <v>36</v>
      </c>
      <c r="AX103" s="11" t="s">
        <v>73</v>
      </c>
      <c r="AY103" s="217" t="s">
        <v>148</v>
      </c>
    </row>
    <row r="104" spans="2:65" s="12" customFormat="1" ht="13.5">
      <c r="B104" s="218"/>
      <c r="C104" s="219"/>
      <c r="D104" s="204" t="s">
        <v>159</v>
      </c>
      <c r="E104" s="220" t="s">
        <v>23</v>
      </c>
      <c r="F104" s="221" t="s">
        <v>162</v>
      </c>
      <c r="G104" s="219"/>
      <c r="H104" s="222">
        <v>5.76</v>
      </c>
      <c r="I104" s="223"/>
      <c r="J104" s="219"/>
      <c r="K104" s="219"/>
      <c r="L104" s="224"/>
      <c r="M104" s="225"/>
      <c r="N104" s="226"/>
      <c r="O104" s="226"/>
      <c r="P104" s="226"/>
      <c r="Q104" s="226"/>
      <c r="R104" s="226"/>
      <c r="S104" s="226"/>
      <c r="T104" s="227"/>
      <c r="AT104" s="228" t="s">
        <v>159</v>
      </c>
      <c r="AU104" s="228" t="s">
        <v>81</v>
      </c>
      <c r="AV104" s="12" t="s">
        <v>155</v>
      </c>
      <c r="AW104" s="12" t="s">
        <v>36</v>
      </c>
      <c r="AX104" s="12" t="s">
        <v>81</v>
      </c>
      <c r="AY104" s="228" t="s">
        <v>148</v>
      </c>
    </row>
    <row r="105" spans="2:65" s="1" customFormat="1" ht="16.5" customHeight="1">
      <c r="B105" s="41"/>
      <c r="C105" s="192" t="s">
        <v>213</v>
      </c>
      <c r="D105" s="192" t="s">
        <v>150</v>
      </c>
      <c r="E105" s="193" t="s">
        <v>1326</v>
      </c>
      <c r="F105" s="194" t="s">
        <v>1327</v>
      </c>
      <c r="G105" s="195" t="s">
        <v>176</v>
      </c>
      <c r="H105" s="196">
        <v>11.76</v>
      </c>
      <c r="I105" s="197"/>
      <c r="J105" s="198">
        <f>ROUND(I105*H105,2)</f>
        <v>0</v>
      </c>
      <c r="K105" s="194" t="s">
        <v>23</v>
      </c>
      <c r="L105" s="61"/>
      <c r="M105" s="199" t="s">
        <v>23</v>
      </c>
      <c r="N105" s="200" t="s">
        <v>44</v>
      </c>
      <c r="O105" s="42"/>
      <c r="P105" s="201">
        <f>O105*H105</f>
        <v>0</v>
      </c>
      <c r="Q105" s="201">
        <v>0</v>
      </c>
      <c r="R105" s="201">
        <f>Q105*H105</f>
        <v>0</v>
      </c>
      <c r="S105" s="201">
        <v>0</v>
      </c>
      <c r="T105" s="202">
        <f>S105*H105</f>
        <v>0</v>
      </c>
      <c r="AR105" s="24" t="s">
        <v>155</v>
      </c>
      <c r="AT105" s="24" t="s">
        <v>150</v>
      </c>
      <c r="AU105" s="24" t="s">
        <v>81</v>
      </c>
      <c r="AY105" s="24" t="s">
        <v>148</v>
      </c>
      <c r="BE105" s="203">
        <f>IF(N105="základní",J105,0)</f>
        <v>0</v>
      </c>
      <c r="BF105" s="203">
        <f>IF(N105="snížená",J105,0)</f>
        <v>0</v>
      </c>
      <c r="BG105" s="203">
        <f>IF(N105="zákl. přenesená",J105,0)</f>
        <v>0</v>
      </c>
      <c r="BH105" s="203">
        <f>IF(N105="sníž. přenesená",J105,0)</f>
        <v>0</v>
      </c>
      <c r="BI105" s="203">
        <f>IF(N105="nulová",J105,0)</f>
        <v>0</v>
      </c>
      <c r="BJ105" s="24" t="s">
        <v>81</v>
      </c>
      <c r="BK105" s="203">
        <f>ROUND(I105*H105,2)</f>
        <v>0</v>
      </c>
      <c r="BL105" s="24" t="s">
        <v>155</v>
      </c>
      <c r="BM105" s="24" t="s">
        <v>275</v>
      </c>
    </row>
    <row r="106" spans="2:65" s="11" customFormat="1" ht="13.5">
      <c r="B106" s="207"/>
      <c r="C106" s="208"/>
      <c r="D106" s="204" t="s">
        <v>159</v>
      </c>
      <c r="E106" s="209" t="s">
        <v>23</v>
      </c>
      <c r="F106" s="210" t="s">
        <v>1328</v>
      </c>
      <c r="G106" s="208"/>
      <c r="H106" s="211">
        <v>11.76</v>
      </c>
      <c r="I106" s="212"/>
      <c r="J106" s="208"/>
      <c r="K106" s="208"/>
      <c r="L106" s="213"/>
      <c r="M106" s="214"/>
      <c r="N106" s="215"/>
      <c r="O106" s="215"/>
      <c r="P106" s="215"/>
      <c r="Q106" s="215"/>
      <c r="R106" s="215"/>
      <c r="S106" s="215"/>
      <c r="T106" s="216"/>
      <c r="AT106" s="217" t="s">
        <v>159</v>
      </c>
      <c r="AU106" s="217" t="s">
        <v>81</v>
      </c>
      <c r="AV106" s="11" t="s">
        <v>83</v>
      </c>
      <c r="AW106" s="11" t="s">
        <v>36</v>
      </c>
      <c r="AX106" s="11" t="s">
        <v>73</v>
      </c>
      <c r="AY106" s="217" t="s">
        <v>148</v>
      </c>
    </row>
    <row r="107" spans="2:65" s="12" customFormat="1" ht="13.5">
      <c r="B107" s="218"/>
      <c r="C107" s="219"/>
      <c r="D107" s="204" t="s">
        <v>159</v>
      </c>
      <c r="E107" s="220" t="s">
        <v>23</v>
      </c>
      <c r="F107" s="221" t="s">
        <v>162</v>
      </c>
      <c r="G107" s="219"/>
      <c r="H107" s="222">
        <v>11.76</v>
      </c>
      <c r="I107" s="223"/>
      <c r="J107" s="219"/>
      <c r="K107" s="219"/>
      <c r="L107" s="224"/>
      <c r="M107" s="225"/>
      <c r="N107" s="226"/>
      <c r="O107" s="226"/>
      <c r="P107" s="226"/>
      <c r="Q107" s="226"/>
      <c r="R107" s="226"/>
      <c r="S107" s="226"/>
      <c r="T107" s="227"/>
      <c r="AT107" s="228" t="s">
        <v>159</v>
      </c>
      <c r="AU107" s="228" t="s">
        <v>81</v>
      </c>
      <c r="AV107" s="12" t="s">
        <v>155</v>
      </c>
      <c r="AW107" s="12" t="s">
        <v>36</v>
      </c>
      <c r="AX107" s="12" t="s">
        <v>81</v>
      </c>
      <c r="AY107" s="228" t="s">
        <v>148</v>
      </c>
    </row>
    <row r="108" spans="2:65" s="1" customFormat="1" ht="16.5" customHeight="1">
      <c r="B108" s="41"/>
      <c r="C108" s="192" t="s">
        <v>219</v>
      </c>
      <c r="D108" s="192" t="s">
        <v>150</v>
      </c>
      <c r="E108" s="193" t="s">
        <v>1329</v>
      </c>
      <c r="F108" s="194" t="s">
        <v>1330</v>
      </c>
      <c r="G108" s="195" t="s">
        <v>176</v>
      </c>
      <c r="H108" s="196">
        <v>5.88</v>
      </c>
      <c r="I108" s="197"/>
      <c r="J108" s="198">
        <f>ROUND(I108*H108,2)</f>
        <v>0</v>
      </c>
      <c r="K108" s="194" t="s">
        <v>23</v>
      </c>
      <c r="L108" s="61"/>
      <c r="M108" s="199" t="s">
        <v>23</v>
      </c>
      <c r="N108" s="200" t="s">
        <v>44</v>
      </c>
      <c r="O108" s="42"/>
      <c r="P108" s="201">
        <f>O108*H108</f>
        <v>0</v>
      </c>
      <c r="Q108" s="201">
        <v>0</v>
      </c>
      <c r="R108" s="201">
        <f>Q108*H108</f>
        <v>0</v>
      </c>
      <c r="S108" s="201">
        <v>0</v>
      </c>
      <c r="T108" s="202">
        <f>S108*H108</f>
        <v>0</v>
      </c>
      <c r="AR108" s="24" t="s">
        <v>155</v>
      </c>
      <c r="AT108" s="24" t="s">
        <v>150</v>
      </c>
      <c r="AU108" s="24" t="s">
        <v>81</v>
      </c>
      <c r="AY108" s="24" t="s">
        <v>148</v>
      </c>
      <c r="BE108" s="203">
        <f>IF(N108="základní",J108,0)</f>
        <v>0</v>
      </c>
      <c r="BF108" s="203">
        <f>IF(N108="snížená",J108,0)</f>
        <v>0</v>
      </c>
      <c r="BG108" s="203">
        <f>IF(N108="zákl. přenesená",J108,0)</f>
        <v>0</v>
      </c>
      <c r="BH108" s="203">
        <f>IF(N108="sníž. přenesená",J108,0)</f>
        <v>0</v>
      </c>
      <c r="BI108" s="203">
        <f>IF(N108="nulová",J108,0)</f>
        <v>0</v>
      </c>
      <c r="BJ108" s="24" t="s">
        <v>81</v>
      </c>
      <c r="BK108" s="203">
        <f>ROUND(I108*H108,2)</f>
        <v>0</v>
      </c>
      <c r="BL108" s="24" t="s">
        <v>155</v>
      </c>
      <c r="BM108" s="24" t="s">
        <v>284</v>
      </c>
    </row>
    <row r="109" spans="2:65" s="1" customFormat="1" ht="16.5" customHeight="1">
      <c r="B109" s="41"/>
      <c r="C109" s="192" t="s">
        <v>225</v>
      </c>
      <c r="D109" s="192" t="s">
        <v>150</v>
      </c>
      <c r="E109" s="193" t="s">
        <v>1331</v>
      </c>
      <c r="F109" s="194" t="s">
        <v>1332</v>
      </c>
      <c r="G109" s="195" t="s">
        <v>153</v>
      </c>
      <c r="H109" s="196">
        <v>18</v>
      </c>
      <c r="I109" s="197"/>
      <c r="J109" s="198">
        <f>ROUND(I109*H109,2)</f>
        <v>0</v>
      </c>
      <c r="K109" s="194" t="s">
        <v>23</v>
      </c>
      <c r="L109" s="61"/>
      <c r="M109" s="199" t="s">
        <v>23</v>
      </c>
      <c r="N109" s="200" t="s">
        <v>44</v>
      </c>
      <c r="O109" s="42"/>
      <c r="P109" s="201">
        <f>O109*H109</f>
        <v>0</v>
      </c>
      <c r="Q109" s="201">
        <v>0</v>
      </c>
      <c r="R109" s="201">
        <f>Q109*H109</f>
        <v>0</v>
      </c>
      <c r="S109" s="201">
        <v>0</v>
      </c>
      <c r="T109" s="202">
        <f>S109*H109</f>
        <v>0</v>
      </c>
      <c r="AR109" s="24" t="s">
        <v>155</v>
      </c>
      <c r="AT109" s="24" t="s">
        <v>150</v>
      </c>
      <c r="AU109" s="24" t="s">
        <v>81</v>
      </c>
      <c r="AY109" s="24" t="s">
        <v>148</v>
      </c>
      <c r="BE109" s="203">
        <f>IF(N109="základní",J109,0)</f>
        <v>0</v>
      </c>
      <c r="BF109" s="203">
        <f>IF(N109="snížená",J109,0)</f>
        <v>0</v>
      </c>
      <c r="BG109" s="203">
        <f>IF(N109="zákl. přenesená",J109,0)</f>
        <v>0</v>
      </c>
      <c r="BH109" s="203">
        <f>IF(N109="sníž. přenesená",J109,0)</f>
        <v>0</v>
      </c>
      <c r="BI109" s="203">
        <f>IF(N109="nulová",J109,0)</f>
        <v>0</v>
      </c>
      <c r="BJ109" s="24" t="s">
        <v>81</v>
      </c>
      <c r="BK109" s="203">
        <f>ROUND(I109*H109,2)</f>
        <v>0</v>
      </c>
      <c r="BL109" s="24" t="s">
        <v>155</v>
      </c>
      <c r="BM109" s="24" t="s">
        <v>297</v>
      </c>
    </row>
    <row r="110" spans="2:65" s="11" customFormat="1" ht="13.5">
      <c r="B110" s="207"/>
      <c r="C110" s="208"/>
      <c r="D110" s="204" t="s">
        <v>159</v>
      </c>
      <c r="E110" s="209" t="s">
        <v>23</v>
      </c>
      <c r="F110" s="210" t="s">
        <v>1333</v>
      </c>
      <c r="G110" s="208"/>
      <c r="H110" s="211">
        <v>18</v>
      </c>
      <c r="I110" s="212"/>
      <c r="J110" s="208"/>
      <c r="K110" s="208"/>
      <c r="L110" s="213"/>
      <c r="M110" s="214"/>
      <c r="N110" s="215"/>
      <c r="O110" s="215"/>
      <c r="P110" s="215"/>
      <c r="Q110" s="215"/>
      <c r="R110" s="215"/>
      <c r="S110" s="215"/>
      <c r="T110" s="216"/>
      <c r="AT110" s="217" t="s">
        <v>159</v>
      </c>
      <c r="AU110" s="217" t="s">
        <v>81</v>
      </c>
      <c r="AV110" s="11" t="s">
        <v>83</v>
      </c>
      <c r="AW110" s="11" t="s">
        <v>36</v>
      </c>
      <c r="AX110" s="11" t="s">
        <v>73</v>
      </c>
      <c r="AY110" s="217" t="s">
        <v>148</v>
      </c>
    </row>
    <row r="111" spans="2:65" s="12" customFormat="1" ht="13.5">
      <c r="B111" s="218"/>
      <c r="C111" s="219"/>
      <c r="D111" s="204" t="s">
        <v>159</v>
      </c>
      <c r="E111" s="220" t="s">
        <v>23</v>
      </c>
      <c r="F111" s="221" t="s">
        <v>162</v>
      </c>
      <c r="G111" s="219"/>
      <c r="H111" s="222">
        <v>18</v>
      </c>
      <c r="I111" s="223"/>
      <c r="J111" s="219"/>
      <c r="K111" s="219"/>
      <c r="L111" s="224"/>
      <c r="M111" s="225"/>
      <c r="N111" s="226"/>
      <c r="O111" s="226"/>
      <c r="P111" s="226"/>
      <c r="Q111" s="226"/>
      <c r="R111" s="226"/>
      <c r="S111" s="226"/>
      <c r="T111" s="227"/>
      <c r="AT111" s="228" t="s">
        <v>159</v>
      </c>
      <c r="AU111" s="228" t="s">
        <v>81</v>
      </c>
      <c r="AV111" s="12" t="s">
        <v>155</v>
      </c>
      <c r="AW111" s="12" t="s">
        <v>36</v>
      </c>
      <c r="AX111" s="12" t="s">
        <v>81</v>
      </c>
      <c r="AY111" s="228" t="s">
        <v>148</v>
      </c>
    </row>
    <row r="112" spans="2:65" s="1" customFormat="1" ht="16.5" customHeight="1">
      <c r="B112" s="41"/>
      <c r="C112" s="192" t="s">
        <v>232</v>
      </c>
      <c r="D112" s="192" t="s">
        <v>150</v>
      </c>
      <c r="E112" s="193" t="s">
        <v>1334</v>
      </c>
      <c r="F112" s="194" t="s">
        <v>1335</v>
      </c>
      <c r="G112" s="195" t="s">
        <v>153</v>
      </c>
      <c r="H112" s="196">
        <v>18</v>
      </c>
      <c r="I112" s="197"/>
      <c r="J112" s="198">
        <f>ROUND(I112*H112,2)</f>
        <v>0</v>
      </c>
      <c r="K112" s="194" t="s">
        <v>23</v>
      </c>
      <c r="L112" s="61"/>
      <c r="M112" s="199" t="s">
        <v>23</v>
      </c>
      <c r="N112" s="200" t="s">
        <v>44</v>
      </c>
      <c r="O112" s="42"/>
      <c r="P112" s="201">
        <f>O112*H112</f>
        <v>0</v>
      </c>
      <c r="Q112" s="201">
        <v>0</v>
      </c>
      <c r="R112" s="201">
        <f>Q112*H112</f>
        <v>0</v>
      </c>
      <c r="S112" s="201">
        <v>0</v>
      </c>
      <c r="T112" s="202">
        <f>S112*H112</f>
        <v>0</v>
      </c>
      <c r="AR112" s="24" t="s">
        <v>155</v>
      </c>
      <c r="AT112" s="24" t="s">
        <v>150</v>
      </c>
      <c r="AU112" s="24" t="s">
        <v>81</v>
      </c>
      <c r="AY112" s="24" t="s">
        <v>148</v>
      </c>
      <c r="BE112" s="203">
        <f>IF(N112="základní",J112,0)</f>
        <v>0</v>
      </c>
      <c r="BF112" s="203">
        <f>IF(N112="snížená",J112,0)</f>
        <v>0</v>
      </c>
      <c r="BG112" s="203">
        <f>IF(N112="zákl. přenesená",J112,0)</f>
        <v>0</v>
      </c>
      <c r="BH112" s="203">
        <f>IF(N112="sníž. přenesená",J112,0)</f>
        <v>0</v>
      </c>
      <c r="BI112" s="203">
        <f>IF(N112="nulová",J112,0)</f>
        <v>0</v>
      </c>
      <c r="BJ112" s="24" t="s">
        <v>81</v>
      </c>
      <c r="BK112" s="203">
        <f>ROUND(I112*H112,2)</f>
        <v>0</v>
      </c>
      <c r="BL112" s="24" t="s">
        <v>155</v>
      </c>
      <c r="BM112" s="24" t="s">
        <v>309</v>
      </c>
    </row>
    <row r="113" spans="2:65" s="1" customFormat="1" ht="16.5" customHeight="1">
      <c r="B113" s="41"/>
      <c r="C113" s="192" t="s">
        <v>237</v>
      </c>
      <c r="D113" s="192" t="s">
        <v>150</v>
      </c>
      <c r="E113" s="193" t="s">
        <v>1336</v>
      </c>
      <c r="F113" s="194" t="s">
        <v>1337</v>
      </c>
      <c r="G113" s="195" t="s">
        <v>176</v>
      </c>
      <c r="H113" s="196">
        <v>16.5</v>
      </c>
      <c r="I113" s="197"/>
      <c r="J113" s="198">
        <f>ROUND(I113*H113,2)</f>
        <v>0</v>
      </c>
      <c r="K113" s="194" t="s">
        <v>23</v>
      </c>
      <c r="L113" s="61"/>
      <c r="M113" s="199" t="s">
        <v>23</v>
      </c>
      <c r="N113" s="200" t="s">
        <v>44</v>
      </c>
      <c r="O113" s="42"/>
      <c r="P113" s="201">
        <f>O113*H113</f>
        <v>0</v>
      </c>
      <c r="Q113" s="201">
        <v>0</v>
      </c>
      <c r="R113" s="201">
        <f>Q113*H113</f>
        <v>0</v>
      </c>
      <c r="S113" s="201">
        <v>0</v>
      </c>
      <c r="T113" s="202">
        <f>S113*H113</f>
        <v>0</v>
      </c>
      <c r="AR113" s="24" t="s">
        <v>155</v>
      </c>
      <c r="AT113" s="24" t="s">
        <v>150</v>
      </c>
      <c r="AU113" s="24" t="s">
        <v>81</v>
      </c>
      <c r="AY113" s="24" t="s">
        <v>148</v>
      </c>
      <c r="BE113" s="203">
        <f>IF(N113="základní",J113,0)</f>
        <v>0</v>
      </c>
      <c r="BF113" s="203">
        <f>IF(N113="snížená",J113,0)</f>
        <v>0</v>
      </c>
      <c r="BG113" s="203">
        <f>IF(N113="zákl. přenesená",J113,0)</f>
        <v>0</v>
      </c>
      <c r="BH113" s="203">
        <f>IF(N113="sníž. přenesená",J113,0)</f>
        <v>0</v>
      </c>
      <c r="BI113" s="203">
        <f>IF(N113="nulová",J113,0)</f>
        <v>0</v>
      </c>
      <c r="BJ113" s="24" t="s">
        <v>81</v>
      </c>
      <c r="BK113" s="203">
        <f>ROUND(I113*H113,2)</f>
        <v>0</v>
      </c>
      <c r="BL113" s="24" t="s">
        <v>155</v>
      </c>
      <c r="BM113" s="24" t="s">
        <v>319</v>
      </c>
    </row>
    <row r="114" spans="2:65" s="11" customFormat="1" ht="13.5">
      <c r="B114" s="207"/>
      <c r="C114" s="208"/>
      <c r="D114" s="204" t="s">
        <v>159</v>
      </c>
      <c r="E114" s="209" t="s">
        <v>23</v>
      </c>
      <c r="F114" s="210" t="s">
        <v>1338</v>
      </c>
      <c r="G114" s="208"/>
      <c r="H114" s="211">
        <v>16.5</v>
      </c>
      <c r="I114" s="212"/>
      <c r="J114" s="208"/>
      <c r="K114" s="208"/>
      <c r="L114" s="213"/>
      <c r="M114" s="214"/>
      <c r="N114" s="215"/>
      <c r="O114" s="215"/>
      <c r="P114" s="215"/>
      <c r="Q114" s="215"/>
      <c r="R114" s="215"/>
      <c r="S114" s="215"/>
      <c r="T114" s="216"/>
      <c r="AT114" s="217" t="s">
        <v>159</v>
      </c>
      <c r="AU114" s="217" t="s">
        <v>81</v>
      </c>
      <c r="AV114" s="11" t="s">
        <v>83</v>
      </c>
      <c r="AW114" s="11" t="s">
        <v>36</v>
      </c>
      <c r="AX114" s="11" t="s">
        <v>73</v>
      </c>
      <c r="AY114" s="217" t="s">
        <v>148</v>
      </c>
    </row>
    <row r="115" spans="2:65" s="12" customFormat="1" ht="13.5">
      <c r="B115" s="218"/>
      <c r="C115" s="219"/>
      <c r="D115" s="204" t="s">
        <v>159</v>
      </c>
      <c r="E115" s="220" t="s">
        <v>23</v>
      </c>
      <c r="F115" s="221" t="s">
        <v>162</v>
      </c>
      <c r="G115" s="219"/>
      <c r="H115" s="222">
        <v>16.5</v>
      </c>
      <c r="I115" s="223"/>
      <c r="J115" s="219"/>
      <c r="K115" s="219"/>
      <c r="L115" s="224"/>
      <c r="M115" s="225"/>
      <c r="N115" s="226"/>
      <c r="O115" s="226"/>
      <c r="P115" s="226"/>
      <c r="Q115" s="226"/>
      <c r="R115" s="226"/>
      <c r="S115" s="226"/>
      <c r="T115" s="227"/>
      <c r="AT115" s="228" t="s">
        <v>159</v>
      </c>
      <c r="AU115" s="228" t="s">
        <v>81</v>
      </c>
      <c r="AV115" s="12" t="s">
        <v>155</v>
      </c>
      <c r="AW115" s="12" t="s">
        <v>36</v>
      </c>
      <c r="AX115" s="12" t="s">
        <v>81</v>
      </c>
      <c r="AY115" s="228" t="s">
        <v>148</v>
      </c>
    </row>
    <row r="116" spans="2:65" s="1" customFormat="1" ht="16.5" customHeight="1">
      <c r="B116" s="41"/>
      <c r="C116" s="192" t="s">
        <v>10</v>
      </c>
      <c r="D116" s="192" t="s">
        <v>150</v>
      </c>
      <c r="E116" s="193" t="s">
        <v>795</v>
      </c>
      <c r="F116" s="194" t="s">
        <v>1330</v>
      </c>
      <c r="G116" s="195" t="s">
        <v>176</v>
      </c>
      <c r="H116" s="196">
        <v>8.25</v>
      </c>
      <c r="I116" s="197"/>
      <c r="J116" s="198">
        <f>ROUND(I116*H116,2)</f>
        <v>0</v>
      </c>
      <c r="K116" s="194" t="s">
        <v>23</v>
      </c>
      <c r="L116" s="61"/>
      <c r="M116" s="199" t="s">
        <v>23</v>
      </c>
      <c r="N116" s="200" t="s">
        <v>44</v>
      </c>
      <c r="O116" s="42"/>
      <c r="P116" s="201">
        <f>O116*H116</f>
        <v>0</v>
      </c>
      <c r="Q116" s="201">
        <v>0</v>
      </c>
      <c r="R116" s="201">
        <f>Q116*H116</f>
        <v>0</v>
      </c>
      <c r="S116" s="201">
        <v>0</v>
      </c>
      <c r="T116" s="202">
        <f>S116*H116</f>
        <v>0</v>
      </c>
      <c r="AR116" s="24" t="s">
        <v>155</v>
      </c>
      <c r="AT116" s="24" t="s">
        <v>150</v>
      </c>
      <c r="AU116" s="24" t="s">
        <v>81</v>
      </c>
      <c r="AY116" s="24" t="s">
        <v>148</v>
      </c>
      <c r="BE116" s="203">
        <f>IF(N116="základní",J116,0)</f>
        <v>0</v>
      </c>
      <c r="BF116" s="203">
        <f>IF(N116="snížená",J116,0)</f>
        <v>0</v>
      </c>
      <c r="BG116" s="203">
        <f>IF(N116="zákl. přenesená",J116,0)</f>
        <v>0</v>
      </c>
      <c r="BH116" s="203">
        <f>IF(N116="sníž. přenesená",J116,0)</f>
        <v>0</v>
      </c>
      <c r="BI116" s="203">
        <f>IF(N116="nulová",J116,0)</f>
        <v>0</v>
      </c>
      <c r="BJ116" s="24" t="s">
        <v>81</v>
      </c>
      <c r="BK116" s="203">
        <f>ROUND(I116*H116,2)</f>
        <v>0</v>
      </c>
      <c r="BL116" s="24" t="s">
        <v>155</v>
      </c>
      <c r="BM116" s="24" t="s">
        <v>333</v>
      </c>
    </row>
    <row r="117" spans="2:65" s="1" customFormat="1" ht="16.5" customHeight="1">
      <c r="B117" s="41"/>
      <c r="C117" s="192" t="s">
        <v>248</v>
      </c>
      <c r="D117" s="192" t="s">
        <v>150</v>
      </c>
      <c r="E117" s="193" t="s">
        <v>1339</v>
      </c>
      <c r="F117" s="194" t="s">
        <v>1340</v>
      </c>
      <c r="G117" s="195" t="s">
        <v>176</v>
      </c>
      <c r="H117" s="196">
        <v>28.26</v>
      </c>
      <c r="I117" s="197"/>
      <c r="J117" s="198">
        <f>ROUND(I117*H117,2)</f>
        <v>0</v>
      </c>
      <c r="K117" s="194" t="s">
        <v>23</v>
      </c>
      <c r="L117" s="61"/>
      <c r="M117" s="199" t="s">
        <v>23</v>
      </c>
      <c r="N117" s="200" t="s">
        <v>44</v>
      </c>
      <c r="O117" s="42"/>
      <c r="P117" s="201">
        <f>O117*H117</f>
        <v>0</v>
      </c>
      <c r="Q117" s="201">
        <v>0</v>
      </c>
      <c r="R117" s="201">
        <f>Q117*H117</f>
        <v>0</v>
      </c>
      <c r="S117" s="201">
        <v>0</v>
      </c>
      <c r="T117" s="202">
        <f>S117*H117</f>
        <v>0</v>
      </c>
      <c r="AR117" s="24" t="s">
        <v>155</v>
      </c>
      <c r="AT117" s="24" t="s">
        <v>150</v>
      </c>
      <c r="AU117" s="24" t="s">
        <v>81</v>
      </c>
      <c r="AY117" s="24" t="s">
        <v>148</v>
      </c>
      <c r="BE117" s="203">
        <f>IF(N117="základní",J117,0)</f>
        <v>0</v>
      </c>
      <c r="BF117" s="203">
        <f>IF(N117="snížená",J117,0)</f>
        <v>0</v>
      </c>
      <c r="BG117" s="203">
        <f>IF(N117="zákl. přenesená",J117,0)</f>
        <v>0</v>
      </c>
      <c r="BH117" s="203">
        <f>IF(N117="sníž. přenesená",J117,0)</f>
        <v>0</v>
      </c>
      <c r="BI117" s="203">
        <f>IF(N117="nulová",J117,0)</f>
        <v>0</v>
      </c>
      <c r="BJ117" s="24" t="s">
        <v>81</v>
      </c>
      <c r="BK117" s="203">
        <f>ROUND(I117*H117,2)</f>
        <v>0</v>
      </c>
      <c r="BL117" s="24" t="s">
        <v>155</v>
      </c>
      <c r="BM117" s="24" t="s">
        <v>258</v>
      </c>
    </row>
    <row r="118" spans="2:65" s="1" customFormat="1" ht="16.5" customHeight="1">
      <c r="B118" s="41"/>
      <c r="C118" s="192" t="s">
        <v>255</v>
      </c>
      <c r="D118" s="192" t="s">
        <v>150</v>
      </c>
      <c r="E118" s="193" t="s">
        <v>577</v>
      </c>
      <c r="F118" s="194" t="s">
        <v>1341</v>
      </c>
      <c r="G118" s="195" t="s">
        <v>176</v>
      </c>
      <c r="H118" s="196">
        <v>13.02</v>
      </c>
      <c r="I118" s="197"/>
      <c r="J118" s="198">
        <f>ROUND(I118*H118,2)</f>
        <v>0</v>
      </c>
      <c r="K118" s="194" t="s">
        <v>23</v>
      </c>
      <c r="L118" s="61"/>
      <c r="M118" s="199" t="s">
        <v>23</v>
      </c>
      <c r="N118" s="200" t="s">
        <v>44</v>
      </c>
      <c r="O118" s="42"/>
      <c r="P118" s="201">
        <f>O118*H118</f>
        <v>0</v>
      </c>
      <c r="Q118" s="201">
        <v>0</v>
      </c>
      <c r="R118" s="201">
        <f>Q118*H118</f>
        <v>0</v>
      </c>
      <c r="S118" s="201">
        <v>0</v>
      </c>
      <c r="T118" s="202">
        <f>S118*H118</f>
        <v>0</v>
      </c>
      <c r="AR118" s="24" t="s">
        <v>155</v>
      </c>
      <c r="AT118" s="24" t="s">
        <v>150</v>
      </c>
      <c r="AU118" s="24" t="s">
        <v>81</v>
      </c>
      <c r="AY118" s="24" t="s">
        <v>148</v>
      </c>
      <c r="BE118" s="203">
        <f>IF(N118="základní",J118,0)</f>
        <v>0</v>
      </c>
      <c r="BF118" s="203">
        <f>IF(N118="snížená",J118,0)</f>
        <v>0</v>
      </c>
      <c r="BG118" s="203">
        <f>IF(N118="zákl. přenesená",J118,0)</f>
        <v>0</v>
      </c>
      <c r="BH118" s="203">
        <f>IF(N118="sníž. přenesená",J118,0)</f>
        <v>0</v>
      </c>
      <c r="BI118" s="203">
        <f>IF(N118="nulová",J118,0)</f>
        <v>0</v>
      </c>
      <c r="BJ118" s="24" t="s">
        <v>81</v>
      </c>
      <c r="BK118" s="203">
        <f>ROUND(I118*H118,2)</f>
        <v>0</v>
      </c>
      <c r="BL118" s="24" t="s">
        <v>155</v>
      </c>
      <c r="BM118" s="24" t="s">
        <v>355</v>
      </c>
    </row>
    <row r="119" spans="2:65" s="1" customFormat="1" ht="27">
      <c r="B119" s="41"/>
      <c r="C119" s="63"/>
      <c r="D119" s="204" t="s">
        <v>204</v>
      </c>
      <c r="E119" s="63"/>
      <c r="F119" s="205" t="s">
        <v>1342</v>
      </c>
      <c r="G119" s="63"/>
      <c r="H119" s="63"/>
      <c r="I119" s="163"/>
      <c r="J119" s="63"/>
      <c r="K119" s="63"/>
      <c r="L119" s="61"/>
      <c r="M119" s="206"/>
      <c r="N119" s="42"/>
      <c r="O119" s="42"/>
      <c r="P119" s="42"/>
      <c r="Q119" s="42"/>
      <c r="R119" s="42"/>
      <c r="S119" s="42"/>
      <c r="T119" s="78"/>
      <c r="AT119" s="24" t="s">
        <v>204</v>
      </c>
      <c r="AU119" s="24" t="s">
        <v>81</v>
      </c>
    </row>
    <row r="120" spans="2:65" s="11" customFormat="1" ht="13.5">
      <c r="B120" s="207"/>
      <c r="C120" s="208"/>
      <c r="D120" s="204" t="s">
        <v>159</v>
      </c>
      <c r="E120" s="209" t="s">
        <v>23</v>
      </c>
      <c r="F120" s="210" t="s">
        <v>1343</v>
      </c>
      <c r="G120" s="208"/>
      <c r="H120" s="211">
        <v>13.02</v>
      </c>
      <c r="I120" s="212"/>
      <c r="J120" s="208"/>
      <c r="K120" s="208"/>
      <c r="L120" s="213"/>
      <c r="M120" s="214"/>
      <c r="N120" s="215"/>
      <c r="O120" s="215"/>
      <c r="P120" s="215"/>
      <c r="Q120" s="215"/>
      <c r="R120" s="215"/>
      <c r="S120" s="215"/>
      <c r="T120" s="216"/>
      <c r="AT120" s="217" t="s">
        <v>159</v>
      </c>
      <c r="AU120" s="217" t="s">
        <v>81</v>
      </c>
      <c r="AV120" s="11" t="s">
        <v>83</v>
      </c>
      <c r="AW120" s="11" t="s">
        <v>36</v>
      </c>
      <c r="AX120" s="11" t="s">
        <v>81</v>
      </c>
      <c r="AY120" s="217" t="s">
        <v>148</v>
      </c>
    </row>
    <row r="121" spans="2:65" s="1" customFormat="1" ht="16.5" customHeight="1">
      <c r="B121" s="41"/>
      <c r="C121" s="192" t="s">
        <v>263</v>
      </c>
      <c r="D121" s="192" t="s">
        <v>150</v>
      </c>
      <c r="E121" s="193" t="s">
        <v>1344</v>
      </c>
      <c r="F121" s="194" t="s">
        <v>1345</v>
      </c>
      <c r="G121" s="195" t="s">
        <v>176</v>
      </c>
      <c r="H121" s="196">
        <v>13.02</v>
      </c>
      <c r="I121" s="197"/>
      <c r="J121" s="198">
        <f>ROUND(I121*H121,2)</f>
        <v>0</v>
      </c>
      <c r="K121" s="194" t="s">
        <v>23</v>
      </c>
      <c r="L121" s="61"/>
      <c r="M121" s="199" t="s">
        <v>23</v>
      </c>
      <c r="N121" s="200" t="s">
        <v>44</v>
      </c>
      <c r="O121" s="42"/>
      <c r="P121" s="201">
        <f>O121*H121</f>
        <v>0</v>
      </c>
      <c r="Q121" s="201">
        <v>0</v>
      </c>
      <c r="R121" s="201">
        <f>Q121*H121</f>
        <v>0</v>
      </c>
      <c r="S121" s="201">
        <v>0</v>
      </c>
      <c r="T121" s="202">
        <f>S121*H121</f>
        <v>0</v>
      </c>
      <c r="AR121" s="24" t="s">
        <v>155</v>
      </c>
      <c r="AT121" s="24" t="s">
        <v>150</v>
      </c>
      <c r="AU121" s="24" t="s">
        <v>81</v>
      </c>
      <c r="AY121" s="24" t="s">
        <v>148</v>
      </c>
      <c r="BE121" s="203">
        <f>IF(N121="základní",J121,0)</f>
        <v>0</v>
      </c>
      <c r="BF121" s="203">
        <f>IF(N121="snížená",J121,0)</f>
        <v>0</v>
      </c>
      <c r="BG121" s="203">
        <f>IF(N121="zákl. přenesená",J121,0)</f>
        <v>0</v>
      </c>
      <c r="BH121" s="203">
        <f>IF(N121="sníž. přenesená",J121,0)</f>
        <v>0</v>
      </c>
      <c r="BI121" s="203">
        <f>IF(N121="nulová",J121,0)</f>
        <v>0</v>
      </c>
      <c r="BJ121" s="24" t="s">
        <v>81</v>
      </c>
      <c r="BK121" s="203">
        <f>ROUND(I121*H121,2)</f>
        <v>0</v>
      </c>
      <c r="BL121" s="24" t="s">
        <v>155</v>
      </c>
      <c r="BM121" s="24" t="s">
        <v>368</v>
      </c>
    </row>
    <row r="122" spans="2:65" s="1" customFormat="1" ht="16.5" customHeight="1">
      <c r="B122" s="41"/>
      <c r="C122" s="192" t="s">
        <v>269</v>
      </c>
      <c r="D122" s="192" t="s">
        <v>150</v>
      </c>
      <c r="E122" s="193" t="s">
        <v>1346</v>
      </c>
      <c r="F122" s="194" t="s">
        <v>1347</v>
      </c>
      <c r="G122" s="195" t="s">
        <v>176</v>
      </c>
      <c r="H122" s="196">
        <v>13.02</v>
      </c>
      <c r="I122" s="197"/>
      <c r="J122" s="198">
        <f>ROUND(I122*H122,2)</f>
        <v>0</v>
      </c>
      <c r="K122" s="194" t="s">
        <v>23</v>
      </c>
      <c r="L122" s="61"/>
      <c r="M122" s="199" t="s">
        <v>23</v>
      </c>
      <c r="N122" s="200" t="s">
        <v>44</v>
      </c>
      <c r="O122" s="42"/>
      <c r="P122" s="201">
        <f>O122*H122</f>
        <v>0</v>
      </c>
      <c r="Q122" s="201">
        <v>0</v>
      </c>
      <c r="R122" s="201">
        <f>Q122*H122</f>
        <v>0</v>
      </c>
      <c r="S122" s="201">
        <v>0</v>
      </c>
      <c r="T122" s="202">
        <f>S122*H122</f>
        <v>0</v>
      </c>
      <c r="AR122" s="24" t="s">
        <v>155</v>
      </c>
      <c r="AT122" s="24" t="s">
        <v>150</v>
      </c>
      <c r="AU122" s="24" t="s">
        <v>81</v>
      </c>
      <c r="AY122" s="24" t="s">
        <v>148</v>
      </c>
      <c r="BE122" s="203">
        <f>IF(N122="základní",J122,0)</f>
        <v>0</v>
      </c>
      <c r="BF122" s="203">
        <f>IF(N122="snížená",J122,0)</f>
        <v>0</v>
      </c>
      <c r="BG122" s="203">
        <f>IF(N122="zákl. přenesená",J122,0)</f>
        <v>0</v>
      </c>
      <c r="BH122" s="203">
        <f>IF(N122="sníž. přenesená",J122,0)</f>
        <v>0</v>
      </c>
      <c r="BI122" s="203">
        <f>IF(N122="nulová",J122,0)</f>
        <v>0</v>
      </c>
      <c r="BJ122" s="24" t="s">
        <v>81</v>
      </c>
      <c r="BK122" s="203">
        <f>ROUND(I122*H122,2)</f>
        <v>0</v>
      </c>
      <c r="BL122" s="24" t="s">
        <v>155</v>
      </c>
      <c r="BM122" s="24" t="s">
        <v>379</v>
      </c>
    </row>
    <row r="123" spans="2:65" s="1" customFormat="1" ht="16.5" customHeight="1">
      <c r="B123" s="41"/>
      <c r="C123" s="192" t="s">
        <v>275</v>
      </c>
      <c r="D123" s="192" t="s">
        <v>150</v>
      </c>
      <c r="E123" s="193" t="s">
        <v>226</v>
      </c>
      <c r="F123" s="194" t="s">
        <v>1348</v>
      </c>
      <c r="G123" s="195" t="s">
        <v>176</v>
      </c>
      <c r="H123" s="196">
        <v>6.72</v>
      </c>
      <c r="I123" s="197"/>
      <c r="J123" s="198">
        <f>ROUND(I123*H123,2)</f>
        <v>0</v>
      </c>
      <c r="K123" s="194" t="s">
        <v>23</v>
      </c>
      <c r="L123" s="61"/>
      <c r="M123" s="199" t="s">
        <v>23</v>
      </c>
      <c r="N123" s="200" t="s">
        <v>44</v>
      </c>
      <c r="O123" s="42"/>
      <c r="P123" s="201">
        <f>O123*H123</f>
        <v>0</v>
      </c>
      <c r="Q123" s="201">
        <v>0</v>
      </c>
      <c r="R123" s="201">
        <f>Q123*H123</f>
        <v>0</v>
      </c>
      <c r="S123" s="201">
        <v>0</v>
      </c>
      <c r="T123" s="202">
        <f>S123*H123</f>
        <v>0</v>
      </c>
      <c r="AR123" s="24" t="s">
        <v>155</v>
      </c>
      <c r="AT123" s="24" t="s">
        <v>150</v>
      </c>
      <c r="AU123" s="24" t="s">
        <v>81</v>
      </c>
      <c r="AY123" s="24" t="s">
        <v>148</v>
      </c>
      <c r="BE123" s="203">
        <f>IF(N123="základní",J123,0)</f>
        <v>0</v>
      </c>
      <c r="BF123" s="203">
        <f>IF(N123="snížená",J123,0)</f>
        <v>0</v>
      </c>
      <c r="BG123" s="203">
        <f>IF(N123="zákl. přenesená",J123,0)</f>
        <v>0</v>
      </c>
      <c r="BH123" s="203">
        <f>IF(N123="sníž. přenesená",J123,0)</f>
        <v>0</v>
      </c>
      <c r="BI123" s="203">
        <f>IF(N123="nulová",J123,0)</f>
        <v>0</v>
      </c>
      <c r="BJ123" s="24" t="s">
        <v>81</v>
      </c>
      <c r="BK123" s="203">
        <f>ROUND(I123*H123,2)</f>
        <v>0</v>
      </c>
      <c r="BL123" s="24" t="s">
        <v>155</v>
      </c>
      <c r="BM123" s="24" t="s">
        <v>390</v>
      </c>
    </row>
    <row r="124" spans="2:65" s="11" customFormat="1" ht="13.5">
      <c r="B124" s="207"/>
      <c r="C124" s="208"/>
      <c r="D124" s="204" t="s">
        <v>159</v>
      </c>
      <c r="E124" s="209" t="s">
        <v>23</v>
      </c>
      <c r="F124" s="210" t="s">
        <v>1349</v>
      </c>
      <c r="G124" s="208"/>
      <c r="H124" s="211">
        <v>6.72</v>
      </c>
      <c r="I124" s="212"/>
      <c r="J124" s="208"/>
      <c r="K124" s="208"/>
      <c r="L124" s="213"/>
      <c r="M124" s="214"/>
      <c r="N124" s="215"/>
      <c r="O124" s="215"/>
      <c r="P124" s="215"/>
      <c r="Q124" s="215"/>
      <c r="R124" s="215"/>
      <c r="S124" s="215"/>
      <c r="T124" s="216"/>
      <c r="AT124" s="217" t="s">
        <v>159</v>
      </c>
      <c r="AU124" s="217" t="s">
        <v>81</v>
      </c>
      <c r="AV124" s="11" t="s">
        <v>83</v>
      </c>
      <c r="AW124" s="11" t="s">
        <v>36</v>
      </c>
      <c r="AX124" s="11" t="s">
        <v>73</v>
      </c>
      <c r="AY124" s="217" t="s">
        <v>148</v>
      </c>
    </row>
    <row r="125" spans="2:65" s="12" customFormat="1" ht="13.5">
      <c r="B125" s="218"/>
      <c r="C125" s="219"/>
      <c r="D125" s="204" t="s">
        <v>159</v>
      </c>
      <c r="E125" s="220" t="s">
        <v>23</v>
      </c>
      <c r="F125" s="221" t="s">
        <v>162</v>
      </c>
      <c r="G125" s="219"/>
      <c r="H125" s="222">
        <v>6.72</v>
      </c>
      <c r="I125" s="223"/>
      <c r="J125" s="219"/>
      <c r="K125" s="219"/>
      <c r="L125" s="224"/>
      <c r="M125" s="225"/>
      <c r="N125" s="226"/>
      <c r="O125" s="226"/>
      <c r="P125" s="226"/>
      <c r="Q125" s="226"/>
      <c r="R125" s="226"/>
      <c r="S125" s="226"/>
      <c r="T125" s="227"/>
      <c r="AT125" s="228" t="s">
        <v>159</v>
      </c>
      <c r="AU125" s="228" t="s">
        <v>81</v>
      </c>
      <c r="AV125" s="12" t="s">
        <v>155</v>
      </c>
      <c r="AW125" s="12" t="s">
        <v>36</v>
      </c>
      <c r="AX125" s="12" t="s">
        <v>81</v>
      </c>
      <c r="AY125" s="228" t="s">
        <v>148</v>
      </c>
    </row>
    <row r="126" spans="2:65" s="1" customFormat="1" ht="16.5" customHeight="1">
      <c r="B126" s="41"/>
      <c r="C126" s="192" t="s">
        <v>9</v>
      </c>
      <c r="D126" s="192" t="s">
        <v>150</v>
      </c>
      <c r="E126" s="193" t="s">
        <v>1350</v>
      </c>
      <c r="F126" s="194" t="s">
        <v>1351</v>
      </c>
      <c r="G126" s="195" t="s">
        <v>176</v>
      </c>
      <c r="H126" s="196">
        <v>2.52</v>
      </c>
      <c r="I126" s="197"/>
      <c r="J126" s="198">
        <f>ROUND(I126*H126,2)</f>
        <v>0</v>
      </c>
      <c r="K126" s="194" t="s">
        <v>23</v>
      </c>
      <c r="L126" s="61"/>
      <c r="M126" s="199" t="s">
        <v>23</v>
      </c>
      <c r="N126" s="200" t="s">
        <v>44</v>
      </c>
      <c r="O126" s="42"/>
      <c r="P126" s="201">
        <f>O126*H126</f>
        <v>0</v>
      </c>
      <c r="Q126" s="201">
        <v>0</v>
      </c>
      <c r="R126" s="201">
        <f>Q126*H126</f>
        <v>0</v>
      </c>
      <c r="S126" s="201">
        <v>0</v>
      </c>
      <c r="T126" s="202">
        <f>S126*H126</f>
        <v>0</v>
      </c>
      <c r="AR126" s="24" t="s">
        <v>155</v>
      </c>
      <c r="AT126" s="24" t="s">
        <v>150</v>
      </c>
      <c r="AU126" s="24" t="s">
        <v>81</v>
      </c>
      <c r="AY126" s="24" t="s">
        <v>148</v>
      </c>
      <c r="BE126" s="203">
        <f>IF(N126="základní",J126,0)</f>
        <v>0</v>
      </c>
      <c r="BF126" s="203">
        <f>IF(N126="snížená",J126,0)</f>
        <v>0</v>
      </c>
      <c r="BG126" s="203">
        <f>IF(N126="zákl. přenesená",J126,0)</f>
        <v>0</v>
      </c>
      <c r="BH126" s="203">
        <f>IF(N126="sníž. přenesená",J126,0)</f>
        <v>0</v>
      </c>
      <c r="BI126" s="203">
        <f>IF(N126="nulová",J126,0)</f>
        <v>0</v>
      </c>
      <c r="BJ126" s="24" t="s">
        <v>81</v>
      </c>
      <c r="BK126" s="203">
        <f>ROUND(I126*H126,2)</f>
        <v>0</v>
      </c>
      <c r="BL126" s="24" t="s">
        <v>155</v>
      </c>
      <c r="BM126" s="24" t="s">
        <v>401</v>
      </c>
    </row>
    <row r="127" spans="2:65" s="11" customFormat="1" ht="13.5">
      <c r="B127" s="207"/>
      <c r="C127" s="208"/>
      <c r="D127" s="204" t="s">
        <v>159</v>
      </c>
      <c r="E127" s="209" t="s">
        <v>23</v>
      </c>
      <c r="F127" s="210" t="s">
        <v>1352</v>
      </c>
      <c r="G127" s="208"/>
      <c r="H127" s="211">
        <v>2.52</v>
      </c>
      <c r="I127" s="212"/>
      <c r="J127" s="208"/>
      <c r="K127" s="208"/>
      <c r="L127" s="213"/>
      <c r="M127" s="214"/>
      <c r="N127" s="215"/>
      <c r="O127" s="215"/>
      <c r="P127" s="215"/>
      <c r="Q127" s="215"/>
      <c r="R127" s="215"/>
      <c r="S127" s="215"/>
      <c r="T127" s="216"/>
      <c r="AT127" s="217" t="s">
        <v>159</v>
      </c>
      <c r="AU127" s="217" t="s">
        <v>81</v>
      </c>
      <c r="AV127" s="11" t="s">
        <v>83</v>
      </c>
      <c r="AW127" s="11" t="s">
        <v>36</v>
      </c>
      <c r="AX127" s="11" t="s">
        <v>73</v>
      </c>
      <c r="AY127" s="217" t="s">
        <v>148</v>
      </c>
    </row>
    <row r="128" spans="2:65" s="12" customFormat="1" ht="13.5">
      <c r="B128" s="218"/>
      <c r="C128" s="219"/>
      <c r="D128" s="204" t="s">
        <v>159</v>
      </c>
      <c r="E128" s="220" t="s">
        <v>23</v>
      </c>
      <c r="F128" s="221" t="s">
        <v>162</v>
      </c>
      <c r="G128" s="219"/>
      <c r="H128" s="222">
        <v>2.52</v>
      </c>
      <c r="I128" s="223"/>
      <c r="J128" s="219"/>
      <c r="K128" s="219"/>
      <c r="L128" s="224"/>
      <c r="M128" s="225"/>
      <c r="N128" s="226"/>
      <c r="O128" s="226"/>
      <c r="P128" s="226"/>
      <c r="Q128" s="226"/>
      <c r="R128" s="226"/>
      <c r="S128" s="226"/>
      <c r="T128" s="227"/>
      <c r="AT128" s="228" t="s">
        <v>159</v>
      </c>
      <c r="AU128" s="228" t="s">
        <v>81</v>
      </c>
      <c r="AV128" s="12" t="s">
        <v>155</v>
      </c>
      <c r="AW128" s="12" t="s">
        <v>36</v>
      </c>
      <c r="AX128" s="12" t="s">
        <v>81</v>
      </c>
      <c r="AY128" s="228" t="s">
        <v>148</v>
      </c>
    </row>
    <row r="129" spans="2:65" s="1" customFormat="1" ht="16.5" customHeight="1">
      <c r="B129" s="41"/>
      <c r="C129" s="229" t="s">
        <v>284</v>
      </c>
      <c r="D129" s="229" t="s">
        <v>199</v>
      </c>
      <c r="E129" s="230" t="s">
        <v>1353</v>
      </c>
      <c r="F129" s="231" t="s">
        <v>1354</v>
      </c>
      <c r="G129" s="232" t="s">
        <v>202</v>
      </c>
      <c r="H129" s="233">
        <v>33.67</v>
      </c>
      <c r="I129" s="234"/>
      <c r="J129" s="235">
        <f>ROUND(I129*H129,2)</f>
        <v>0</v>
      </c>
      <c r="K129" s="231" t="s">
        <v>23</v>
      </c>
      <c r="L129" s="236"/>
      <c r="M129" s="237" t="s">
        <v>23</v>
      </c>
      <c r="N129" s="238" t="s">
        <v>44</v>
      </c>
      <c r="O129" s="42"/>
      <c r="P129" s="201">
        <f>O129*H129</f>
        <v>0</v>
      </c>
      <c r="Q129" s="201">
        <v>0</v>
      </c>
      <c r="R129" s="201">
        <f>Q129*H129</f>
        <v>0</v>
      </c>
      <c r="S129" s="201">
        <v>0</v>
      </c>
      <c r="T129" s="202">
        <f>S129*H129</f>
        <v>0</v>
      </c>
      <c r="AR129" s="24" t="s">
        <v>198</v>
      </c>
      <c r="AT129" s="24" t="s">
        <v>199</v>
      </c>
      <c r="AU129" s="24" t="s">
        <v>81</v>
      </c>
      <c r="AY129" s="24" t="s">
        <v>148</v>
      </c>
      <c r="BE129" s="203">
        <f>IF(N129="základní",J129,0)</f>
        <v>0</v>
      </c>
      <c r="BF129" s="203">
        <f>IF(N129="snížená",J129,0)</f>
        <v>0</v>
      </c>
      <c r="BG129" s="203">
        <f>IF(N129="zákl. přenesená",J129,0)</f>
        <v>0</v>
      </c>
      <c r="BH129" s="203">
        <f>IF(N129="sníž. přenesená",J129,0)</f>
        <v>0</v>
      </c>
      <c r="BI129" s="203">
        <f>IF(N129="nulová",J129,0)</f>
        <v>0</v>
      </c>
      <c r="BJ129" s="24" t="s">
        <v>81</v>
      </c>
      <c r="BK129" s="203">
        <f>ROUND(I129*H129,2)</f>
        <v>0</v>
      </c>
      <c r="BL129" s="24" t="s">
        <v>155</v>
      </c>
      <c r="BM129" s="24" t="s">
        <v>411</v>
      </c>
    </row>
    <row r="130" spans="2:65" s="1" customFormat="1" ht="16.5" customHeight="1">
      <c r="B130" s="41"/>
      <c r="C130" s="229" t="s">
        <v>290</v>
      </c>
      <c r="D130" s="229" t="s">
        <v>199</v>
      </c>
      <c r="E130" s="230" t="s">
        <v>1355</v>
      </c>
      <c r="F130" s="231" t="s">
        <v>1356</v>
      </c>
      <c r="G130" s="232" t="s">
        <v>202</v>
      </c>
      <c r="H130" s="233">
        <v>13.305999999999999</v>
      </c>
      <c r="I130" s="234"/>
      <c r="J130" s="235">
        <f>ROUND(I130*H130,2)</f>
        <v>0</v>
      </c>
      <c r="K130" s="231" t="s">
        <v>23</v>
      </c>
      <c r="L130" s="236"/>
      <c r="M130" s="237" t="s">
        <v>23</v>
      </c>
      <c r="N130" s="238" t="s">
        <v>44</v>
      </c>
      <c r="O130" s="42"/>
      <c r="P130" s="201">
        <f>O130*H130</f>
        <v>0</v>
      </c>
      <c r="Q130" s="201">
        <v>0</v>
      </c>
      <c r="R130" s="201">
        <f>Q130*H130</f>
        <v>0</v>
      </c>
      <c r="S130" s="201">
        <v>0</v>
      </c>
      <c r="T130" s="202">
        <f>S130*H130</f>
        <v>0</v>
      </c>
      <c r="AR130" s="24" t="s">
        <v>198</v>
      </c>
      <c r="AT130" s="24" t="s">
        <v>199</v>
      </c>
      <c r="AU130" s="24" t="s">
        <v>81</v>
      </c>
      <c r="AY130" s="24" t="s">
        <v>148</v>
      </c>
      <c r="BE130" s="203">
        <f>IF(N130="základní",J130,0)</f>
        <v>0</v>
      </c>
      <c r="BF130" s="203">
        <f>IF(N130="snížená",J130,0)</f>
        <v>0</v>
      </c>
      <c r="BG130" s="203">
        <f>IF(N130="zákl. přenesená",J130,0)</f>
        <v>0</v>
      </c>
      <c r="BH130" s="203">
        <f>IF(N130="sníž. přenesená",J130,0)</f>
        <v>0</v>
      </c>
      <c r="BI130" s="203">
        <f>IF(N130="nulová",J130,0)</f>
        <v>0</v>
      </c>
      <c r="BJ130" s="24" t="s">
        <v>81</v>
      </c>
      <c r="BK130" s="203">
        <f>ROUND(I130*H130,2)</f>
        <v>0</v>
      </c>
      <c r="BL130" s="24" t="s">
        <v>155</v>
      </c>
      <c r="BM130" s="24" t="s">
        <v>423</v>
      </c>
    </row>
    <row r="131" spans="2:65" s="11" customFormat="1" ht="13.5">
      <c r="B131" s="207"/>
      <c r="C131" s="208"/>
      <c r="D131" s="204" t="s">
        <v>159</v>
      </c>
      <c r="E131" s="209" t="s">
        <v>23</v>
      </c>
      <c r="F131" s="210" t="s">
        <v>1357</v>
      </c>
      <c r="G131" s="208"/>
      <c r="H131" s="211">
        <v>13.305999999999999</v>
      </c>
      <c r="I131" s="212"/>
      <c r="J131" s="208"/>
      <c r="K131" s="208"/>
      <c r="L131" s="213"/>
      <c r="M131" s="214"/>
      <c r="N131" s="215"/>
      <c r="O131" s="215"/>
      <c r="P131" s="215"/>
      <c r="Q131" s="215"/>
      <c r="R131" s="215"/>
      <c r="S131" s="215"/>
      <c r="T131" s="216"/>
      <c r="AT131" s="217" t="s">
        <v>159</v>
      </c>
      <c r="AU131" s="217" t="s">
        <v>81</v>
      </c>
      <c r="AV131" s="11" t="s">
        <v>83</v>
      </c>
      <c r="AW131" s="11" t="s">
        <v>36</v>
      </c>
      <c r="AX131" s="11" t="s">
        <v>73</v>
      </c>
      <c r="AY131" s="217" t="s">
        <v>148</v>
      </c>
    </row>
    <row r="132" spans="2:65" s="12" customFormat="1" ht="13.5">
      <c r="B132" s="218"/>
      <c r="C132" s="219"/>
      <c r="D132" s="204" t="s">
        <v>159</v>
      </c>
      <c r="E132" s="220" t="s">
        <v>23</v>
      </c>
      <c r="F132" s="221" t="s">
        <v>162</v>
      </c>
      <c r="G132" s="219"/>
      <c r="H132" s="222">
        <v>13.305999999999999</v>
      </c>
      <c r="I132" s="223"/>
      <c r="J132" s="219"/>
      <c r="K132" s="219"/>
      <c r="L132" s="224"/>
      <c r="M132" s="225"/>
      <c r="N132" s="226"/>
      <c r="O132" s="226"/>
      <c r="P132" s="226"/>
      <c r="Q132" s="226"/>
      <c r="R132" s="226"/>
      <c r="S132" s="226"/>
      <c r="T132" s="227"/>
      <c r="AT132" s="228" t="s">
        <v>159</v>
      </c>
      <c r="AU132" s="228" t="s">
        <v>81</v>
      </c>
      <c r="AV132" s="12" t="s">
        <v>155</v>
      </c>
      <c r="AW132" s="12" t="s">
        <v>36</v>
      </c>
      <c r="AX132" s="12" t="s">
        <v>81</v>
      </c>
      <c r="AY132" s="228" t="s">
        <v>148</v>
      </c>
    </row>
    <row r="133" spans="2:65" s="1" customFormat="1" ht="16.5" customHeight="1">
      <c r="B133" s="41"/>
      <c r="C133" s="192" t="s">
        <v>297</v>
      </c>
      <c r="D133" s="192" t="s">
        <v>150</v>
      </c>
      <c r="E133" s="193" t="s">
        <v>580</v>
      </c>
      <c r="F133" s="194" t="s">
        <v>1358</v>
      </c>
      <c r="G133" s="195" t="s">
        <v>202</v>
      </c>
      <c r="H133" s="196">
        <v>26.04</v>
      </c>
      <c r="I133" s="197"/>
      <c r="J133" s="198">
        <f>ROUND(I133*H133,2)</f>
        <v>0</v>
      </c>
      <c r="K133" s="194" t="s">
        <v>23</v>
      </c>
      <c r="L133" s="61"/>
      <c r="M133" s="199" t="s">
        <v>23</v>
      </c>
      <c r="N133" s="200" t="s">
        <v>44</v>
      </c>
      <c r="O133" s="42"/>
      <c r="P133" s="201">
        <f>O133*H133</f>
        <v>0</v>
      </c>
      <c r="Q133" s="201">
        <v>0</v>
      </c>
      <c r="R133" s="201">
        <f>Q133*H133</f>
        <v>0</v>
      </c>
      <c r="S133" s="201">
        <v>0</v>
      </c>
      <c r="T133" s="202">
        <f>S133*H133</f>
        <v>0</v>
      </c>
      <c r="AR133" s="24" t="s">
        <v>155</v>
      </c>
      <c r="AT133" s="24" t="s">
        <v>150</v>
      </c>
      <c r="AU133" s="24" t="s">
        <v>81</v>
      </c>
      <c r="AY133" s="24" t="s">
        <v>148</v>
      </c>
      <c r="BE133" s="203">
        <f>IF(N133="základní",J133,0)</f>
        <v>0</v>
      </c>
      <c r="BF133" s="203">
        <f>IF(N133="snížená",J133,0)</f>
        <v>0</v>
      </c>
      <c r="BG133" s="203">
        <f>IF(N133="zákl. přenesená",J133,0)</f>
        <v>0</v>
      </c>
      <c r="BH133" s="203">
        <f>IF(N133="sníž. přenesená",J133,0)</f>
        <v>0</v>
      </c>
      <c r="BI133" s="203">
        <f>IF(N133="nulová",J133,0)</f>
        <v>0</v>
      </c>
      <c r="BJ133" s="24" t="s">
        <v>81</v>
      </c>
      <c r="BK133" s="203">
        <f>ROUND(I133*H133,2)</f>
        <v>0</v>
      </c>
      <c r="BL133" s="24" t="s">
        <v>155</v>
      </c>
      <c r="BM133" s="24" t="s">
        <v>435</v>
      </c>
    </row>
    <row r="134" spans="2:65" s="11" customFormat="1" ht="13.5">
      <c r="B134" s="207"/>
      <c r="C134" s="208"/>
      <c r="D134" s="204" t="s">
        <v>159</v>
      </c>
      <c r="E134" s="209" t="s">
        <v>23</v>
      </c>
      <c r="F134" s="210" t="s">
        <v>1359</v>
      </c>
      <c r="G134" s="208"/>
      <c r="H134" s="211">
        <v>26.04</v>
      </c>
      <c r="I134" s="212"/>
      <c r="J134" s="208"/>
      <c r="K134" s="208"/>
      <c r="L134" s="213"/>
      <c r="M134" s="214"/>
      <c r="N134" s="215"/>
      <c r="O134" s="215"/>
      <c r="P134" s="215"/>
      <c r="Q134" s="215"/>
      <c r="R134" s="215"/>
      <c r="S134" s="215"/>
      <c r="T134" s="216"/>
      <c r="AT134" s="217" t="s">
        <v>159</v>
      </c>
      <c r="AU134" s="217" t="s">
        <v>81</v>
      </c>
      <c r="AV134" s="11" t="s">
        <v>83</v>
      </c>
      <c r="AW134" s="11" t="s">
        <v>36</v>
      </c>
      <c r="AX134" s="11" t="s">
        <v>73</v>
      </c>
      <c r="AY134" s="217" t="s">
        <v>148</v>
      </c>
    </row>
    <row r="135" spans="2:65" s="12" customFormat="1" ht="13.5">
      <c r="B135" s="218"/>
      <c r="C135" s="219"/>
      <c r="D135" s="204" t="s">
        <v>159</v>
      </c>
      <c r="E135" s="220" t="s">
        <v>23</v>
      </c>
      <c r="F135" s="221" t="s">
        <v>162</v>
      </c>
      <c r="G135" s="219"/>
      <c r="H135" s="222">
        <v>26.04</v>
      </c>
      <c r="I135" s="223"/>
      <c r="J135" s="219"/>
      <c r="K135" s="219"/>
      <c r="L135" s="224"/>
      <c r="M135" s="225"/>
      <c r="N135" s="226"/>
      <c r="O135" s="226"/>
      <c r="P135" s="226"/>
      <c r="Q135" s="226"/>
      <c r="R135" s="226"/>
      <c r="S135" s="226"/>
      <c r="T135" s="227"/>
      <c r="AT135" s="228" t="s">
        <v>159</v>
      </c>
      <c r="AU135" s="228" t="s">
        <v>81</v>
      </c>
      <c r="AV135" s="12" t="s">
        <v>155</v>
      </c>
      <c r="AW135" s="12" t="s">
        <v>36</v>
      </c>
      <c r="AX135" s="12" t="s">
        <v>81</v>
      </c>
      <c r="AY135" s="228" t="s">
        <v>148</v>
      </c>
    </row>
    <row r="136" spans="2:65" s="10" customFormat="1" ht="37.35" customHeight="1">
      <c r="B136" s="176"/>
      <c r="C136" s="177"/>
      <c r="D136" s="178" t="s">
        <v>72</v>
      </c>
      <c r="E136" s="179" t="s">
        <v>1360</v>
      </c>
      <c r="F136" s="179" t="s">
        <v>1360</v>
      </c>
      <c r="G136" s="177"/>
      <c r="H136" s="177"/>
      <c r="I136" s="180"/>
      <c r="J136" s="181">
        <f>BK136</f>
        <v>0</v>
      </c>
      <c r="K136" s="177"/>
      <c r="L136" s="182"/>
      <c r="M136" s="183"/>
      <c r="N136" s="184"/>
      <c r="O136" s="184"/>
      <c r="P136" s="185">
        <f>SUM(P137:P152)</f>
        <v>0</v>
      </c>
      <c r="Q136" s="184"/>
      <c r="R136" s="185">
        <f>SUM(R137:R152)</f>
        <v>0</v>
      </c>
      <c r="S136" s="184"/>
      <c r="T136" s="186">
        <f>SUM(T137:T152)</f>
        <v>0</v>
      </c>
      <c r="AR136" s="187" t="s">
        <v>81</v>
      </c>
      <c r="AT136" s="188" t="s">
        <v>72</v>
      </c>
      <c r="AU136" s="188" t="s">
        <v>73</v>
      </c>
      <c r="AY136" s="187" t="s">
        <v>148</v>
      </c>
      <c r="BK136" s="189">
        <f>SUM(BK137:BK152)</f>
        <v>0</v>
      </c>
    </row>
    <row r="137" spans="2:65" s="1" customFormat="1" ht="16.5" customHeight="1">
      <c r="B137" s="41"/>
      <c r="C137" s="192" t="s">
        <v>303</v>
      </c>
      <c r="D137" s="192" t="s">
        <v>150</v>
      </c>
      <c r="E137" s="193" t="s">
        <v>1361</v>
      </c>
      <c r="F137" s="194" t="s">
        <v>1362</v>
      </c>
      <c r="G137" s="195" t="s">
        <v>176</v>
      </c>
      <c r="H137" s="196">
        <v>2.76</v>
      </c>
      <c r="I137" s="197"/>
      <c r="J137" s="198">
        <f>ROUND(I137*H137,2)</f>
        <v>0</v>
      </c>
      <c r="K137" s="194" t="s">
        <v>23</v>
      </c>
      <c r="L137" s="61"/>
      <c r="M137" s="199" t="s">
        <v>23</v>
      </c>
      <c r="N137" s="200" t="s">
        <v>44</v>
      </c>
      <c r="O137" s="42"/>
      <c r="P137" s="201">
        <f>O137*H137</f>
        <v>0</v>
      </c>
      <c r="Q137" s="201">
        <v>0</v>
      </c>
      <c r="R137" s="201">
        <f>Q137*H137</f>
        <v>0</v>
      </c>
      <c r="S137" s="201">
        <v>0</v>
      </c>
      <c r="T137" s="202">
        <f>S137*H137</f>
        <v>0</v>
      </c>
      <c r="AR137" s="24" t="s">
        <v>155</v>
      </c>
      <c r="AT137" s="24" t="s">
        <v>150</v>
      </c>
      <c r="AU137" s="24" t="s">
        <v>81</v>
      </c>
      <c r="AY137" s="24" t="s">
        <v>148</v>
      </c>
      <c r="BE137" s="203">
        <f>IF(N137="základní",J137,0)</f>
        <v>0</v>
      </c>
      <c r="BF137" s="203">
        <f>IF(N137="snížená",J137,0)</f>
        <v>0</v>
      </c>
      <c r="BG137" s="203">
        <f>IF(N137="zákl. přenesená",J137,0)</f>
        <v>0</v>
      </c>
      <c r="BH137" s="203">
        <f>IF(N137="sníž. přenesená",J137,0)</f>
        <v>0</v>
      </c>
      <c r="BI137" s="203">
        <f>IF(N137="nulová",J137,0)</f>
        <v>0</v>
      </c>
      <c r="BJ137" s="24" t="s">
        <v>81</v>
      </c>
      <c r="BK137" s="203">
        <f>ROUND(I137*H137,2)</f>
        <v>0</v>
      </c>
      <c r="BL137" s="24" t="s">
        <v>155</v>
      </c>
      <c r="BM137" s="24" t="s">
        <v>445</v>
      </c>
    </row>
    <row r="138" spans="2:65" s="13" customFormat="1" ht="13.5">
      <c r="B138" s="239"/>
      <c r="C138" s="240"/>
      <c r="D138" s="204" t="s">
        <v>159</v>
      </c>
      <c r="E138" s="241" t="s">
        <v>23</v>
      </c>
      <c r="F138" s="242" t="s">
        <v>1363</v>
      </c>
      <c r="G138" s="240"/>
      <c r="H138" s="241" t="s">
        <v>23</v>
      </c>
      <c r="I138" s="243"/>
      <c r="J138" s="240"/>
      <c r="K138" s="240"/>
      <c r="L138" s="244"/>
      <c r="M138" s="245"/>
      <c r="N138" s="246"/>
      <c r="O138" s="246"/>
      <c r="P138" s="246"/>
      <c r="Q138" s="246"/>
      <c r="R138" s="246"/>
      <c r="S138" s="246"/>
      <c r="T138" s="247"/>
      <c r="AT138" s="248" t="s">
        <v>159</v>
      </c>
      <c r="AU138" s="248" t="s">
        <v>81</v>
      </c>
      <c r="AV138" s="13" t="s">
        <v>81</v>
      </c>
      <c r="AW138" s="13" t="s">
        <v>36</v>
      </c>
      <c r="AX138" s="13" t="s">
        <v>73</v>
      </c>
      <c r="AY138" s="248" t="s">
        <v>148</v>
      </c>
    </row>
    <row r="139" spans="2:65" s="11" customFormat="1" ht="13.5">
      <c r="B139" s="207"/>
      <c r="C139" s="208"/>
      <c r="D139" s="204" t="s">
        <v>159</v>
      </c>
      <c r="E139" s="209" t="s">
        <v>23</v>
      </c>
      <c r="F139" s="210" t="s">
        <v>1364</v>
      </c>
      <c r="G139" s="208"/>
      <c r="H139" s="211">
        <v>1.26</v>
      </c>
      <c r="I139" s="212"/>
      <c r="J139" s="208"/>
      <c r="K139" s="208"/>
      <c r="L139" s="213"/>
      <c r="M139" s="214"/>
      <c r="N139" s="215"/>
      <c r="O139" s="215"/>
      <c r="P139" s="215"/>
      <c r="Q139" s="215"/>
      <c r="R139" s="215"/>
      <c r="S139" s="215"/>
      <c r="T139" s="216"/>
      <c r="AT139" s="217" t="s">
        <v>159</v>
      </c>
      <c r="AU139" s="217" t="s">
        <v>81</v>
      </c>
      <c r="AV139" s="11" t="s">
        <v>83</v>
      </c>
      <c r="AW139" s="11" t="s">
        <v>36</v>
      </c>
      <c r="AX139" s="11" t="s">
        <v>73</v>
      </c>
      <c r="AY139" s="217" t="s">
        <v>148</v>
      </c>
    </row>
    <row r="140" spans="2:65" s="11" customFormat="1" ht="13.5">
      <c r="B140" s="207"/>
      <c r="C140" s="208"/>
      <c r="D140" s="204" t="s">
        <v>159</v>
      </c>
      <c r="E140" s="209" t="s">
        <v>23</v>
      </c>
      <c r="F140" s="210" t="s">
        <v>1365</v>
      </c>
      <c r="G140" s="208"/>
      <c r="H140" s="211">
        <v>1.5</v>
      </c>
      <c r="I140" s="212"/>
      <c r="J140" s="208"/>
      <c r="K140" s="208"/>
      <c r="L140" s="213"/>
      <c r="M140" s="214"/>
      <c r="N140" s="215"/>
      <c r="O140" s="215"/>
      <c r="P140" s="215"/>
      <c r="Q140" s="215"/>
      <c r="R140" s="215"/>
      <c r="S140" s="215"/>
      <c r="T140" s="216"/>
      <c r="AT140" s="217" t="s">
        <v>159</v>
      </c>
      <c r="AU140" s="217" t="s">
        <v>81</v>
      </c>
      <c r="AV140" s="11" t="s">
        <v>83</v>
      </c>
      <c r="AW140" s="11" t="s">
        <v>36</v>
      </c>
      <c r="AX140" s="11" t="s">
        <v>73</v>
      </c>
      <c r="AY140" s="217" t="s">
        <v>148</v>
      </c>
    </row>
    <row r="141" spans="2:65" s="12" customFormat="1" ht="13.5">
      <c r="B141" s="218"/>
      <c r="C141" s="219"/>
      <c r="D141" s="204" t="s">
        <v>159</v>
      </c>
      <c r="E141" s="220" t="s">
        <v>23</v>
      </c>
      <c r="F141" s="221" t="s">
        <v>162</v>
      </c>
      <c r="G141" s="219"/>
      <c r="H141" s="222">
        <v>2.76</v>
      </c>
      <c r="I141" s="223"/>
      <c r="J141" s="219"/>
      <c r="K141" s="219"/>
      <c r="L141" s="224"/>
      <c r="M141" s="225"/>
      <c r="N141" s="226"/>
      <c r="O141" s="226"/>
      <c r="P141" s="226"/>
      <c r="Q141" s="226"/>
      <c r="R141" s="226"/>
      <c r="S141" s="226"/>
      <c r="T141" s="227"/>
      <c r="AT141" s="228" t="s">
        <v>159</v>
      </c>
      <c r="AU141" s="228" t="s">
        <v>81</v>
      </c>
      <c r="AV141" s="12" t="s">
        <v>155</v>
      </c>
      <c r="AW141" s="12" t="s">
        <v>36</v>
      </c>
      <c r="AX141" s="12" t="s">
        <v>81</v>
      </c>
      <c r="AY141" s="228" t="s">
        <v>148</v>
      </c>
    </row>
    <row r="142" spans="2:65" s="1" customFormat="1" ht="16.5" customHeight="1">
      <c r="B142" s="41"/>
      <c r="C142" s="192" t="s">
        <v>309</v>
      </c>
      <c r="D142" s="192" t="s">
        <v>150</v>
      </c>
      <c r="E142" s="193" t="s">
        <v>1366</v>
      </c>
      <c r="F142" s="194" t="s">
        <v>1367</v>
      </c>
      <c r="G142" s="195" t="s">
        <v>153</v>
      </c>
      <c r="H142" s="196">
        <v>40</v>
      </c>
      <c r="I142" s="197"/>
      <c r="J142" s="198">
        <f>ROUND(I142*H142,2)</f>
        <v>0</v>
      </c>
      <c r="K142" s="194" t="s">
        <v>23</v>
      </c>
      <c r="L142" s="61"/>
      <c r="M142" s="199" t="s">
        <v>23</v>
      </c>
      <c r="N142" s="200" t="s">
        <v>44</v>
      </c>
      <c r="O142" s="42"/>
      <c r="P142" s="201">
        <f>O142*H142</f>
        <v>0</v>
      </c>
      <c r="Q142" s="201">
        <v>0</v>
      </c>
      <c r="R142" s="201">
        <f>Q142*H142</f>
        <v>0</v>
      </c>
      <c r="S142" s="201">
        <v>0</v>
      </c>
      <c r="T142" s="202">
        <f>S142*H142</f>
        <v>0</v>
      </c>
      <c r="AR142" s="24" t="s">
        <v>155</v>
      </c>
      <c r="AT142" s="24" t="s">
        <v>150</v>
      </c>
      <c r="AU142" s="24" t="s">
        <v>81</v>
      </c>
      <c r="AY142" s="24" t="s">
        <v>148</v>
      </c>
      <c r="BE142" s="203">
        <f>IF(N142="základní",J142,0)</f>
        <v>0</v>
      </c>
      <c r="BF142" s="203">
        <f>IF(N142="snížená",J142,0)</f>
        <v>0</v>
      </c>
      <c r="BG142" s="203">
        <f>IF(N142="zákl. přenesená",J142,0)</f>
        <v>0</v>
      </c>
      <c r="BH142" s="203">
        <f>IF(N142="sníž. přenesená",J142,0)</f>
        <v>0</v>
      </c>
      <c r="BI142" s="203">
        <f>IF(N142="nulová",J142,0)</f>
        <v>0</v>
      </c>
      <c r="BJ142" s="24" t="s">
        <v>81</v>
      </c>
      <c r="BK142" s="203">
        <f>ROUND(I142*H142,2)</f>
        <v>0</v>
      </c>
      <c r="BL142" s="24" t="s">
        <v>155</v>
      </c>
      <c r="BM142" s="24" t="s">
        <v>455</v>
      </c>
    </row>
    <row r="143" spans="2:65" s="1" customFormat="1" ht="16.5" customHeight="1">
      <c r="B143" s="41"/>
      <c r="C143" s="229" t="s">
        <v>315</v>
      </c>
      <c r="D143" s="229" t="s">
        <v>199</v>
      </c>
      <c r="E143" s="230" t="s">
        <v>1368</v>
      </c>
      <c r="F143" s="231" t="s">
        <v>1369</v>
      </c>
      <c r="G143" s="232" t="s">
        <v>244</v>
      </c>
      <c r="H143" s="233">
        <v>1.53</v>
      </c>
      <c r="I143" s="234"/>
      <c r="J143" s="235">
        <f>ROUND(I143*H143,2)</f>
        <v>0</v>
      </c>
      <c r="K143" s="231" t="s">
        <v>23</v>
      </c>
      <c r="L143" s="236"/>
      <c r="M143" s="237" t="s">
        <v>23</v>
      </c>
      <c r="N143" s="238" t="s">
        <v>44</v>
      </c>
      <c r="O143" s="42"/>
      <c r="P143" s="201">
        <f>O143*H143</f>
        <v>0</v>
      </c>
      <c r="Q143" s="201">
        <v>0</v>
      </c>
      <c r="R143" s="201">
        <f>Q143*H143</f>
        <v>0</v>
      </c>
      <c r="S143" s="201">
        <v>0</v>
      </c>
      <c r="T143" s="202">
        <f>S143*H143</f>
        <v>0</v>
      </c>
      <c r="AR143" s="24" t="s">
        <v>198</v>
      </c>
      <c r="AT143" s="24" t="s">
        <v>199</v>
      </c>
      <c r="AU143" s="24" t="s">
        <v>81</v>
      </c>
      <c r="AY143" s="24" t="s">
        <v>148</v>
      </c>
      <c r="BE143" s="203">
        <f>IF(N143="základní",J143,0)</f>
        <v>0</v>
      </c>
      <c r="BF143" s="203">
        <f>IF(N143="snížená",J143,0)</f>
        <v>0</v>
      </c>
      <c r="BG143" s="203">
        <f>IF(N143="zákl. přenesená",J143,0)</f>
        <v>0</v>
      </c>
      <c r="BH143" s="203">
        <f>IF(N143="sníž. přenesená",J143,0)</f>
        <v>0</v>
      </c>
      <c r="BI143" s="203">
        <f>IF(N143="nulová",J143,0)</f>
        <v>0</v>
      </c>
      <c r="BJ143" s="24" t="s">
        <v>81</v>
      </c>
      <c r="BK143" s="203">
        <f>ROUND(I143*H143,2)</f>
        <v>0</v>
      </c>
      <c r="BL143" s="24" t="s">
        <v>155</v>
      </c>
      <c r="BM143" s="24" t="s">
        <v>469</v>
      </c>
    </row>
    <row r="144" spans="2:65" s="11" customFormat="1" ht="13.5">
      <c r="B144" s="207"/>
      <c r="C144" s="208"/>
      <c r="D144" s="204" t="s">
        <v>159</v>
      </c>
      <c r="E144" s="209" t="s">
        <v>23</v>
      </c>
      <c r="F144" s="210" t="s">
        <v>1370</v>
      </c>
      <c r="G144" s="208"/>
      <c r="H144" s="211">
        <v>1.53</v>
      </c>
      <c r="I144" s="212"/>
      <c r="J144" s="208"/>
      <c r="K144" s="208"/>
      <c r="L144" s="213"/>
      <c r="M144" s="214"/>
      <c r="N144" s="215"/>
      <c r="O144" s="215"/>
      <c r="P144" s="215"/>
      <c r="Q144" s="215"/>
      <c r="R144" s="215"/>
      <c r="S144" s="215"/>
      <c r="T144" s="216"/>
      <c r="AT144" s="217" t="s">
        <v>159</v>
      </c>
      <c r="AU144" s="217" t="s">
        <v>81</v>
      </c>
      <c r="AV144" s="11" t="s">
        <v>83</v>
      </c>
      <c r="AW144" s="11" t="s">
        <v>36</v>
      </c>
      <c r="AX144" s="11" t="s">
        <v>81</v>
      </c>
      <c r="AY144" s="217" t="s">
        <v>148</v>
      </c>
    </row>
    <row r="145" spans="2:65" s="1" customFormat="1" ht="16.5" customHeight="1">
      <c r="B145" s="41"/>
      <c r="C145" s="192" t="s">
        <v>319</v>
      </c>
      <c r="D145" s="192" t="s">
        <v>150</v>
      </c>
      <c r="E145" s="193" t="s">
        <v>1371</v>
      </c>
      <c r="F145" s="194" t="s">
        <v>1337</v>
      </c>
      <c r="G145" s="195" t="s">
        <v>176</v>
      </c>
      <c r="H145" s="196">
        <v>6</v>
      </c>
      <c r="I145" s="197"/>
      <c r="J145" s="198">
        <f>ROUND(I145*H145,2)</f>
        <v>0</v>
      </c>
      <c r="K145" s="194" t="s">
        <v>23</v>
      </c>
      <c r="L145" s="61"/>
      <c r="M145" s="199" t="s">
        <v>23</v>
      </c>
      <c r="N145" s="200" t="s">
        <v>44</v>
      </c>
      <c r="O145" s="42"/>
      <c r="P145" s="201">
        <f>O145*H145</f>
        <v>0</v>
      </c>
      <c r="Q145" s="201">
        <v>0</v>
      </c>
      <c r="R145" s="201">
        <f>Q145*H145</f>
        <v>0</v>
      </c>
      <c r="S145" s="201">
        <v>0</v>
      </c>
      <c r="T145" s="202">
        <f>S145*H145</f>
        <v>0</v>
      </c>
      <c r="AR145" s="24" t="s">
        <v>155</v>
      </c>
      <c r="AT145" s="24" t="s">
        <v>150</v>
      </c>
      <c r="AU145" s="24" t="s">
        <v>81</v>
      </c>
      <c r="AY145" s="24" t="s">
        <v>148</v>
      </c>
      <c r="BE145" s="203">
        <f>IF(N145="základní",J145,0)</f>
        <v>0</v>
      </c>
      <c r="BF145" s="203">
        <f>IF(N145="snížená",J145,0)</f>
        <v>0</v>
      </c>
      <c r="BG145" s="203">
        <f>IF(N145="zákl. přenesená",J145,0)</f>
        <v>0</v>
      </c>
      <c r="BH145" s="203">
        <f>IF(N145="sníž. přenesená",J145,0)</f>
        <v>0</v>
      </c>
      <c r="BI145" s="203">
        <f>IF(N145="nulová",J145,0)</f>
        <v>0</v>
      </c>
      <c r="BJ145" s="24" t="s">
        <v>81</v>
      </c>
      <c r="BK145" s="203">
        <f>ROUND(I145*H145,2)</f>
        <v>0</v>
      </c>
      <c r="BL145" s="24" t="s">
        <v>155</v>
      </c>
      <c r="BM145" s="24" t="s">
        <v>480</v>
      </c>
    </row>
    <row r="146" spans="2:65" s="11" customFormat="1" ht="13.5">
      <c r="B146" s="207"/>
      <c r="C146" s="208"/>
      <c r="D146" s="204" t="s">
        <v>159</v>
      </c>
      <c r="E146" s="209" t="s">
        <v>23</v>
      </c>
      <c r="F146" s="210" t="s">
        <v>1372</v>
      </c>
      <c r="G146" s="208"/>
      <c r="H146" s="211">
        <v>6</v>
      </c>
      <c r="I146" s="212"/>
      <c r="J146" s="208"/>
      <c r="K146" s="208"/>
      <c r="L146" s="213"/>
      <c r="M146" s="214"/>
      <c r="N146" s="215"/>
      <c r="O146" s="215"/>
      <c r="P146" s="215"/>
      <c r="Q146" s="215"/>
      <c r="R146" s="215"/>
      <c r="S146" s="215"/>
      <c r="T146" s="216"/>
      <c r="AT146" s="217" t="s">
        <v>159</v>
      </c>
      <c r="AU146" s="217" t="s">
        <v>81</v>
      </c>
      <c r="AV146" s="11" t="s">
        <v>83</v>
      </c>
      <c r="AW146" s="11" t="s">
        <v>36</v>
      </c>
      <c r="AX146" s="11" t="s">
        <v>73</v>
      </c>
      <c r="AY146" s="217" t="s">
        <v>148</v>
      </c>
    </row>
    <row r="147" spans="2:65" s="12" customFormat="1" ht="13.5">
      <c r="B147" s="218"/>
      <c r="C147" s="219"/>
      <c r="D147" s="204" t="s">
        <v>159</v>
      </c>
      <c r="E147" s="220" t="s">
        <v>23</v>
      </c>
      <c r="F147" s="221" t="s">
        <v>162</v>
      </c>
      <c r="G147" s="219"/>
      <c r="H147" s="222">
        <v>6</v>
      </c>
      <c r="I147" s="223"/>
      <c r="J147" s="219"/>
      <c r="K147" s="219"/>
      <c r="L147" s="224"/>
      <c r="M147" s="225"/>
      <c r="N147" s="226"/>
      <c r="O147" s="226"/>
      <c r="P147" s="226"/>
      <c r="Q147" s="226"/>
      <c r="R147" s="226"/>
      <c r="S147" s="226"/>
      <c r="T147" s="227"/>
      <c r="AT147" s="228" t="s">
        <v>159</v>
      </c>
      <c r="AU147" s="228" t="s">
        <v>81</v>
      </c>
      <c r="AV147" s="12" t="s">
        <v>155</v>
      </c>
      <c r="AW147" s="12" t="s">
        <v>36</v>
      </c>
      <c r="AX147" s="12" t="s">
        <v>81</v>
      </c>
      <c r="AY147" s="228" t="s">
        <v>148</v>
      </c>
    </row>
    <row r="148" spans="2:65" s="1" customFormat="1" ht="16.5" customHeight="1">
      <c r="B148" s="41"/>
      <c r="C148" s="192" t="s">
        <v>326</v>
      </c>
      <c r="D148" s="192" t="s">
        <v>150</v>
      </c>
      <c r="E148" s="193" t="s">
        <v>1373</v>
      </c>
      <c r="F148" s="194" t="s">
        <v>1374</v>
      </c>
      <c r="G148" s="195" t="s">
        <v>176</v>
      </c>
      <c r="H148" s="196">
        <v>21.24</v>
      </c>
      <c r="I148" s="197"/>
      <c r="J148" s="198">
        <f>ROUND(I148*H148,2)</f>
        <v>0</v>
      </c>
      <c r="K148" s="194" t="s">
        <v>23</v>
      </c>
      <c r="L148" s="61"/>
      <c r="M148" s="199" t="s">
        <v>23</v>
      </c>
      <c r="N148" s="200" t="s">
        <v>44</v>
      </c>
      <c r="O148" s="42"/>
      <c r="P148" s="201">
        <f>O148*H148</f>
        <v>0</v>
      </c>
      <c r="Q148" s="201">
        <v>0</v>
      </c>
      <c r="R148" s="201">
        <f>Q148*H148</f>
        <v>0</v>
      </c>
      <c r="S148" s="201">
        <v>0</v>
      </c>
      <c r="T148" s="202">
        <f>S148*H148</f>
        <v>0</v>
      </c>
      <c r="AR148" s="24" t="s">
        <v>155</v>
      </c>
      <c r="AT148" s="24" t="s">
        <v>150</v>
      </c>
      <c r="AU148" s="24" t="s">
        <v>81</v>
      </c>
      <c r="AY148" s="24" t="s">
        <v>148</v>
      </c>
      <c r="BE148" s="203">
        <f>IF(N148="základní",J148,0)</f>
        <v>0</v>
      </c>
      <c r="BF148" s="203">
        <f>IF(N148="snížená",J148,0)</f>
        <v>0</v>
      </c>
      <c r="BG148" s="203">
        <f>IF(N148="zákl. přenesená",J148,0)</f>
        <v>0</v>
      </c>
      <c r="BH148" s="203">
        <f>IF(N148="sníž. přenesená",J148,0)</f>
        <v>0</v>
      </c>
      <c r="BI148" s="203">
        <f>IF(N148="nulová",J148,0)</f>
        <v>0</v>
      </c>
      <c r="BJ148" s="24" t="s">
        <v>81</v>
      </c>
      <c r="BK148" s="203">
        <f>ROUND(I148*H148,2)</f>
        <v>0</v>
      </c>
      <c r="BL148" s="24" t="s">
        <v>155</v>
      </c>
      <c r="BM148" s="24" t="s">
        <v>492</v>
      </c>
    </row>
    <row r="149" spans="2:65" s="11" customFormat="1" ht="13.5">
      <c r="B149" s="207"/>
      <c r="C149" s="208"/>
      <c r="D149" s="204" t="s">
        <v>159</v>
      </c>
      <c r="E149" s="209" t="s">
        <v>23</v>
      </c>
      <c r="F149" s="210" t="s">
        <v>1375</v>
      </c>
      <c r="G149" s="208"/>
      <c r="H149" s="211">
        <v>21.24</v>
      </c>
      <c r="I149" s="212"/>
      <c r="J149" s="208"/>
      <c r="K149" s="208"/>
      <c r="L149" s="213"/>
      <c r="M149" s="214"/>
      <c r="N149" s="215"/>
      <c r="O149" s="215"/>
      <c r="P149" s="215"/>
      <c r="Q149" s="215"/>
      <c r="R149" s="215"/>
      <c r="S149" s="215"/>
      <c r="T149" s="216"/>
      <c r="AT149" s="217" t="s">
        <v>159</v>
      </c>
      <c r="AU149" s="217" t="s">
        <v>81</v>
      </c>
      <c r="AV149" s="11" t="s">
        <v>83</v>
      </c>
      <c r="AW149" s="11" t="s">
        <v>36</v>
      </c>
      <c r="AX149" s="11" t="s">
        <v>81</v>
      </c>
      <c r="AY149" s="217" t="s">
        <v>148</v>
      </c>
    </row>
    <row r="150" spans="2:65" s="1" customFormat="1" ht="25.5" customHeight="1">
      <c r="B150" s="41"/>
      <c r="C150" s="192" t="s">
        <v>333</v>
      </c>
      <c r="D150" s="192" t="s">
        <v>150</v>
      </c>
      <c r="E150" s="193" t="s">
        <v>1376</v>
      </c>
      <c r="F150" s="194" t="s">
        <v>1377</v>
      </c>
      <c r="G150" s="195" t="s">
        <v>1378</v>
      </c>
      <c r="H150" s="196">
        <v>3</v>
      </c>
      <c r="I150" s="197"/>
      <c r="J150" s="198">
        <f>ROUND(I150*H150,2)</f>
        <v>0</v>
      </c>
      <c r="K150" s="194" t="s">
        <v>23</v>
      </c>
      <c r="L150" s="61"/>
      <c r="M150" s="199" t="s">
        <v>23</v>
      </c>
      <c r="N150" s="200" t="s">
        <v>44</v>
      </c>
      <c r="O150" s="42"/>
      <c r="P150" s="201">
        <f>O150*H150</f>
        <v>0</v>
      </c>
      <c r="Q150" s="201">
        <v>0</v>
      </c>
      <c r="R150" s="201">
        <f>Q150*H150</f>
        <v>0</v>
      </c>
      <c r="S150" s="201">
        <v>0</v>
      </c>
      <c r="T150" s="202">
        <f>S150*H150</f>
        <v>0</v>
      </c>
      <c r="AR150" s="24" t="s">
        <v>155</v>
      </c>
      <c r="AT150" s="24" t="s">
        <v>150</v>
      </c>
      <c r="AU150" s="24" t="s">
        <v>81</v>
      </c>
      <c r="AY150" s="24" t="s">
        <v>148</v>
      </c>
      <c r="BE150" s="203">
        <f>IF(N150="základní",J150,0)</f>
        <v>0</v>
      </c>
      <c r="BF150" s="203">
        <f>IF(N150="snížená",J150,0)</f>
        <v>0</v>
      </c>
      <c r="BG150" s="203">
        <f>IF(N150="zákl. přenesená",J150,0)</f>
        <v>0</v>
      </c>
      <c r="BH150" s="203">
        <f>IF(N150="sníž. přenesená",J150,0)</f>
        <v>0</v>
      </c>
      <c r="BI150" s="203">
        <f>IF(N150="nulová",J150,0)</f>
        <v>0</v>
      </c>
      <c r="BJ150" s="24" t="s">
        <v>81</v>
      </c>
      <c r="BK150" s="203">
        <f>ROUND(I150*H150,2)</f>
        <v>0</v>
      </c>
      <c r="BL150" s="24" t="s">
        <v>155</v>
      </c>
      <c r="BM150" s="24" t="s">
        <v>502</v>
      </c>
    </row>
    <row r="151" spans="2:65" s="1" customFormat="1" ht="16.5" customHeight="1">
      <c r="B151" s="41"/>
      <c r="C151" s="192" t="s">
        <v>340</v>
      </c>
      <c r="D151" s="192" t="s">
        <v>150</v>
      </c>
      <c r="E151" s="193" t="s">
        <v>1379</v>
      </c>
      <c r="F151" s="194" t="s">
        <v>1380</v>
      </c>
      <c r="G151" s="195" t="s">
        <v>176</v>
      </c>
      <c r="H151" s="196">
        <v>3</v>
      </c>
      <c r="I151" s="197"/>
      <c r="J151" s="198">
        <f>ROUND(I151*H151,2)</f>
        <v>0</v>
      </c>
      <c r="K151" s="194" t="s">
        <v>23</v>
      </c>
      <c r="L151" s="61"/>
      <c r="M151" s="199" t="s">
        <v>23</v>
      </c>
      <c r="N151" s="200" t="s">
        <v>44</v>
      </c>
      <c r="O151" s="42"/>
      <c r="P151" s="201">
        <f>O151*H151</f>
        <v>0</v>
      </c>
      <c r="Q151" s="201">
        <v>0</v>
      </c>
      <c r="R151" s="201">
        <f>Q151*H151</f>
        <v>0</v>
      </c>
      <c r="S151" s="201">
        <v>0</v>
      </c>
      <c r="T151" s="202">
        <f>S151*H151</f>
        <v>0</v>
      </c>
      <c r="AR151" s="24" t="s">
        <v>155</v>
      </c>
      <c r="AT151" s="24" t="s">
        <v>150</v>
      </c>
      <c r="AU151" s="24" t="s">
        <v>81</v>
      </c>
      <c r="AY151" s="24" t="s">
        <v>148</v>
      </c>
      <c r="BE151" s="203">
        <f>IF(N151="základní",J151,0)</f>
        <v>0</v>
      </c>
      <c r="BF151" s="203">
        <f>IF(N151="snížená",J151,0)</f>
        <v>0</v>
      </c>
      <c r="BG151" s="203">
        <f>IF(N151="zákl. přenesená",J151,0)</f>
        <v>0</v>
      </c>
      <c r="BH151" s="203">
        <f>IF(N151="sníž. přenesená",J151,0)</f>
        <v>0</v>
      </c>
      <c r="BI151" s="203">
        <f>IF(N151="nulová",J151,0)</f>
        <v>0</v>
      </c>
      <c r="BJ151" s="24" t="s">
        <v>81</v>
      </c>
      <c r="BK151" s="203">
        <f>ROUND(I151*H151,2)</f>
        <v>0</v>
      </c>
      <c r="BL151" s="24" t="s">
        <v>155</v>
      </c>
      <c r="BM151" s="24" t="s">
        <v>512</v>
      </c>
    </row>
    <row r="152" spans="2:65" s="1" customFormat="1" ht="16.5" customHeight="1">
      <c r="B152" s="41"/>
      <c r="C152" s="192" t="s">
        <v>258</v>
      </c>
      <c r="D152" s="192" t="s">
        <v>150</v>
      </c>
      <c r="E152" s="193" t="s">
        <v>1381</v>
      </c>
      <c r="F152" s="194" t="s">
        <v>1382</v>
      </c>
      <c r="G152" s="195" t="s">
        <v>194</v>
      </c>
      <c r="H152" s="196">
        <v>47</v>
      </c>
      <c r="I152" s="197"/>
      <c r="J152" s="198">
        <f>ROUND(I152*H152,2)</f>
        <v>0</v>
      </c>
      <c r="K152" s="194" t="s">
        <v>23</v>
      </c>
      <c r="L152" s="61"/>
      <c r="M152" s="199" t="s">
        <v>23</v>
      </c>
      <c r="N152" s="200" t="s">
        <v>44</v>
      </c>
      <c r="O152" s="42"/>
      <c r="P152" s="201">
        <f>O152*H152</f>
        <v>0</v>
      </c>
      <c r="Q152" s="201">
        <v>0</v>
      </c>
      <c r="R152" s="201">
        <f>Q152*H152</f>
        <v>0</v>
      </c>
      <c r="S152" s="201">
        <v>0</v>
      </c>
      <c r="T152" s="202">
        <f>S152*H152</f>
        <v>0</v>
      </c>
      <c r="AR152" s="24" t="s">
        <v>155</v>
      </c>
      <c r="AT152" s="24" t="s">
        <v>150</v>
      </c>
      <c r="AU152" s="24" t="s">
        <v>81</v>
      </c>
      <c r="AY152" s="24" t="s">
        <v>148</v>
      </c>
      <c r="BE152" s="203">
        <f>IF(N152="základní",J152,0)</f>
        <v>0</v>
      </c>
      <c r="BF152" s="203">
        <f>IF(N152="snížená",J152,0)</f>
        <v>0</v>
      </c>
      <c r="BG152" s="203">
        <f>IF(N152="zákl. přenesená",J152,0)</f>
        <v>0</v>
      </c>
      <c r="BH152" s="203">
        <f>IF(N152="sníž. přenesená",J152,0)</f>
        <v>0</v>
      </c>
      <c r="BI152" s="203">
        <f>IF(N152="nulová",J152,0)</f>
        <v>0</v>
      </c>
      <c r="BJ152" s="24" t="s">
        <v>81</v>
      </c>
      <c r="BK152" s="203">
        <f>ROUND(I152*H152,2)</f>
        <v>0</v>
      </c>
      <c r="BL152" s="24" t="s">
        <v>155</v>
      </c>
      <c r="BM152" s="24" t="s">
        <v>526</v>
      </c>
    </row>
    <row r="153" spans="2:65" s="10" customFormat="1" ht="37.35" customHeight="1">
      <c r="B153" s="176"/>
      <c r="C153" s="177"/>
      <c r="D153" s="178" t="s">
        <v>72</v>
      </c>
      <c r="E153" s="179" t="s">
        <v>1383</v>
      </c>
      <c r="F153" s="179" t="s">
        <v>1384</v>
      </c>
      <c r="G153" s="177"/>
      <c r="H153" s="177"/>
      <c r="I153" s="180"/>
      <c r="J153" s="181">
        <f>BK153</f>
        <v>0</v>
      </c>
      <c r="K153" s="177"/>
      <c r="L153" s="182"/>
      <c r="M153" s="183"/>
      <c r="N153" s="184"/>
      <c r="O153" s="184"/>
      <c r="P153" s="185">
        <f>SUM(P154:P186)</f>
        <v>0</v>
      </c>
      <c r="Q153" s="184"/>
      <c r="R153" s="185">
        <f>SUM(R154:R186)</f>
        <v>0</v>
      </c>
      <c r="S153" s="184"/>
      <c r="T153" s="186">
        <f>SUM(T154:T186)</f>
        <v>0</v>
      </c>
      <c r="AR153" s="187" t="s">
        <v>168</v>
      </c>
      <c r="AT153" s="188" t="s">
        <v>72</v>
      </c>
      <c r="AU153" s="188" t="s">
        <v>73</v>
      </c>
      <c r="AY153" s="187" t="s">
        <v>148</v>
      </c>
      <c r="BK153" s="189">
        <f>SUM(BK154:BK186)</f>
        <v>0</v>
      </c>
    </row>
    <row r="154" spans="2:65" s="1" customFormat="1" ht="16.5" customHeight="1">
      <c r="B154" s="41"/>
      <c r="C154" s="192" t="s">
        <v>350</v>
      </c>
      <c r="D154" s="192" t="s">
        <v>150</v>
      </c>
      <c r="E154" s="193" t="s">
        <v>1385</v>
      </c>
      <c r="F154" s="194" t="s">
        <v>1386</v>
      </c>
      <c r="G154" s="195" t="s">
        <v>194</v>
      </c>
      <c r="H154" s="196">
        <v>7</v>
      </c>
      <c r="I154" s="197"/>
      <c r="J154" s="198">
        <f>ROUND(I154*H154,2)</f>
        <v>0</v>
      </c>
      <c r="K154" s="194" t="s">
        <v>23</v>
      </c>
      <c r="L154" s="61"/>
      <c r="M154" s="199" t="s">
        <v>23</v>
      </c>
      <c r="N154" s="200" t="s">
        <v>44</v>
      </c>
      <c r="O154" s="42"/>
      <c r="P154" s="201">
        <f>O154*H154</f>
        <v>0</v>
      </c>
      <c r="Q154" s="201">
        <v>0</v>
      </c>
      <c r="R154" s="201">
        <f>Q154*H154</f>
        <v>0</v>
      </c>
      <c r="S154" s="201">
        <v>0</v>
      </c>
      <c r="T154" s="202">
        <f>S154*H154</f>
        <v>0</v>
      </c>
      <c r="AR154" s="24" t="s">
        <v>526</v>
      </c>
      <c r="AT154" s="24" t="s">
        <v>150</v>
      </c>
      <c r="AU154" s="24" t="s">
        <v>81</v>
      </c>
      <c r="AY154" s="24" t="s">
        <v>148</v>
      </c>
      <c r="BE154" s="203">
        <f>IF(N154="základní",J154,0)</f>
        <v>0</v>
      </c>
      <c r="BF154" s="203">
        <f>IF(N154="snížená",J154,0)</f>
        <v>0</v>
      </c>
      <c r="BG154" s="203">
        <f>IF(N154="zákl. přenesená",J154,0)</f>
        <v>0</v>
      </c>
      <c r="BH154" s="203">
        <f>IF(N154="sníž. přenesená",J154,0)</f>
        <v>0</v>
      </c>
      <c r="BI154" s="203">
        <f>IF(N154="nulová",J154,0)</f>
        <v>0</v>
      </c>
      <c r="BJ154" s="24" t="s">
        <v>81</v>
      </c>
      <c r="BK154" s="203">
        <f>ROUND(I154*H154,2)</f>
        <v>0</v>
      </c>
      <c r="BL154" s="24" t="s">
        <v>526</v>
      </c>
      <c r="BM154" s="24" t="s">
        <v>538</v>
      </c>
    </row>
    <row r="155" spans="2:65" s="1" customFormat="1" ht="16.5" customHeight="1">
      <c r="B155" s="41"/>
      <c r="C155" s="192" t="s">
        <v>355</v>
      </c>
      <c r="D155" s="192" t="s">
        <v>150</v>
      </c>
      <c r="E155" s="193" t="s">
        <v>1387</v>
      </c>
      <c r="F155" s="194" t="s">
        <v>1388</v>
      </c>
      <c r="G155" s="195" t="s">
        <v>194</v>
      </c>
      <c r="H155" s="196">
        <v>53</v>
      </c>
      <c r="I155" s="197"/>
      <c r="J155" s="198">
        <f>ROUND(I155*H155,2)</f>
        <v>0</v>
      </c>
      <c r="K155" s="194" t="s">
        <v>23</v>
      </c>
      <c r="L155" s="61"/>
      <c r="M155" s="199" t="s">
        <v>23</v>
      </c>
      <c r="N155" s="200" t="s">
        <v>44</v>
      </c>
      <c r="O155" s="42"/>
      <c r="P155" s="201">
        <f>O155*H155</f>
        <v>0</v>
      </c>
      <c r="Q155" s="201">
        <v>0</v>
      </c>
      <c r="R155" s="201">
        <f>Q155*H155</f>
        <v>0</v>
      </c>
      <c r="S155" s="201">
        <v>0</v>
      </c>
      <c r="T155" s="202">
        <f>S155*H155</f>
        <v>0</v>
      </c>
      <c r="AR155" s="24" t="s">
        <v>526</v>
      </c>
      <c r="AT155" s="24" t="s">
        <v>150</v>
      </c>
      <c r="AU155" s="24" t="s">
        <v>81</v>
      </c>
      <c r="AY155" s="24" t="s">
        <v>148</v>
      </c>
      <c r="BE155" s="203">
        <f>IF(N155="základní",J155,0)</f>
        <v>0</v>
      </c>
      <c r="BF155" s="203">
        <f>IF(N155="snížená",J155,0)</f>
        <v>0</v>
      </c>
      <c r="BG155" s="203">
        <f>IF(N155="zákl. přenesená",J155,0)</f>
        <v>0</v>
      </c>
      <c r="BH155" s="203">
        <f>IF(N155="sníž. přenesená",J155,0)</f>
        <v>0</v>
      </c>
      <c r="BI155" s="203">
        <f>IF(N155="nulová",J155,0)</f>
        <v>0</v>
      </c>
      <c r="BJ155" s="24" t="s">
        <v>81</v>
      </c>
      <c r="BK155" s="203">
        <f>ROUND(I155*H155,2)</f>
        <v>0</v>
      </c>
      <c r="BL155" s="24" t="s">
        <v>526</v>
      </c>
      <c r="BM155" s="24" t="s">
        <v>548</v>
      </c>
    </row>
    <row r="156" spans="2:65" s="1" customFormat="1" ht="16.5" customHeight="1">
      <c r="B156" s="41"/>
      <c r="C156" s="192" t="s">
        <v>362</v>
      </c>
      <c r="D156" s="192" t="s">
        <v>150</v>
      </c>
      <c r="E156" s="193" t="s">
        <v>1389</v>
      </c>
      <c r="F156" s="194" t="s">
        <v>1390</v>
      </c>
      <c r="G156" s="195" t="s">
        <v>1378</v>
      </c>
      <c r="H156" s="196">
        <v>6</v>
      </c>
      <c r="I156" s="197"/>
      <c r="J156" s="198">
        <f>ROUND(I156*H156,2)</f>
        <v>0</v>
      </c>
      <c r="K156" s="194" t="s">
        <v>23</v>
      </c>
      <c r="L156" s="61"/>
      <c r="M156" s="199" t="s">
        <v>23</v>
      </c>
      <c r="N156" s="200" t="s">
        <v>44</v>
      </c>
      <c r="O156" s="42"/>
      <c r="P156" s="201">
        <f>O156*H156</f>
        <v>0</v>
      </c>
      <c r="Q156" s="201">
        <v>0</v>
      </c>
      <c r="R156" s="201">
        <f>Q156*H156</f>
        <v>0</v>
      </c>
      <c r="S156" s="201">
        <v>0</v>
      </c>
      <c r="T156" s="202">
        <f>S156*H156</f>
        <v>0</v>
      </c>
      <c r="AR156" s="24" t="s">
        <v>526</v>
      </c>
      <c r="AT156" s="24" t="s">
        <v>150</v>
      </c>
      <c r="AU156" s="24" t="s">
        <v>81</v>
      </c>
      <c r="AY156" s="24" t="s">
        <v>148</v>
      </c>
      <c r="BE156" s="203">
        <f>IF(N156="základní",J156,0)</f>
        <v>0</v>
      </c>
      <c r="BF156" s="203">
        <f>IF(N156="snížená",J156,0)</f>
        <v>0</v>
      </c>
      <c r="BG156" s="203">
        <f>IF(N156="zákl. přenesená",J156,0)</f>
        <v>0</v>
      </c>
      <c r="BH156" s="203">
        <f>IF(N156="sníž. přenesená",J156,0)</f>
        <v>0</v>
      </c>
      <c r="BI156" s="203">
        <f>IF(N156="nulová",J156,0)</f>
        <v>0</v>
      </c>
      <c r="BJ156" s="24" t="s">
        <v>81</v>
      </c>
      <c r="BK156" s="203">
        <f>ROUND(I156*H156,2)</f>
        <v>0</v>
      </c>
      <c r="BL156" s="24" t="s">
        <v>526</v>
      </c>
      <c r="BM156" s="24" t="s">
        <v>949</v>
      </c>
    </row>
    <row r="157" spans="2:65" s="1" customFormat="1" ht="16.5" customHeight="1">
      <c r="B157" s="41"/>
      <c r="C157" s="192" t="s">
        <v>368</v>
      </c>
      <c r="D157" s="192" t="s">
        <v>150</v>
      </c>
      <c r="E157" s="193" t="s">
        <v>1391</v>
      </c>
      <c r="F157" s="194" t="s">
        <v>1392</v>
      </c>
      <c r="G157" s="195" t="s">
        <v>1378</v>
      </c>
      <c r="H157" s="196">
        <v>10</v>
      </c>
      <c r="I157" s="197"/>
      <c r="J157" s="198">
        <f>ROUND(I157*H157,2)</f>
        <v>0</v>
      </c>
      <c r="K157" s="194" t="s">
        <v>23</v>
      </c>
      <c r="L157" s="61"/>
      <c r="M157" s="199" t="s">
        <v>23</v>
      </c>
      <c r="N157" s="200" t="s">
        <v>44</v>
      </c>
      <c r="O157" s="42"/>
      <c r="P157" s="201">
        <f>O157*H157</f>
        <v>0</v>
      </c>
      <c r="Q157" s="201">
        <v>0</v>
      </c>
      <c r="R157" s="201">
        <f>Q157*H157</f>
        <v>0</v>
      </c>
      <c r="S157" s="201">
        <v>0</v>
      </c>
      <c r="T157" s="202">
        <f>S157*H157</f>
        <v>0</v>
      </c>
      <c r="AR157" s="24" t="s">
        <v>526</v>
      </c>
      <c r="AT157" s="24" t="s">
        <v>150</v>
      </c>
      <c r="AU157" s="24" t="s">
        <v>81</v>
      </c>
      <c r="AY157" s="24" t="s">
        <v>148</v>
      </c>
      <c r="BE157" s="203">
        <f>IF(N157="základní",J157,0)</f>
        <v>0</v>
      </c>
      <c r="BF157" s="203">
        <f>IF(N157="snížená",J157,0)</f>
        <v>0</v>
      </c>
      <c r="BG157" s="203">
        <f>IF(N157="zákl. přenesená",J157,0)</f>
        <v>0</v>
      </c>
      <c r="BH157" s="203">
        <f>IF(N157="sníž. přenesená",J157,0)</f>
        <v>0</v>
      </c>
      <c r="BI157" s="203">
        <f>IF(N157="nulová",J157,0)</f>
        <v>0</v>
      </c>
      <c r="BJ157" s="24" t="s">
        <v>81</v>
      </c>
      <c r="BK157" s="203">
        <f>ROUND(I157*H157,2)</f>
        <v>0</v>
      </c>
      <c r="BL157" s="24" t="s">
        <v>526</v>
      </c>
      <c r="BM157" s="24" t="s">
        <v>955</v>
      </c>
    </row>
    <row r="158" spans="2:65" s="1" customFormat="1" ht="16.5" customHeight="1">
      <c r="B158" s="41"/>
      <c r="C158" s="192" t="s">
        <v>373</v>
      </c>
      <c r="D158" s="192" t="s">
        <v>150</v>
      </c>
      <c r="E158" s="193" t="s">
        <v>1393</v>
      </c>
      <c r="F158" s="194" t="s">
        <v>1394</v>
      </c>
      <c r="G158" s="195" t="s">
        <v>194</v>
      </c>
      <c r="H158" s="196">
        <v>6</v>
      </c>
      <c r="I158" s="197"/>
      <c r="J158" s="198">
        <f>ROUND(I158*H158,2)</f>
        <v>0</v>
      </c>
      <c r="K158" s="194" t="s">
        <v>23</v>
      </c>
      <c r="L158" s="61"/>
      <c r="M158" s="199" t="s">
        <v>23</v>
      </c>
      <c r="N158" s="200" t="s">
        <v>44</v>
      </c>
      <c r="O158" s="42"/>
      <c r="P158" s="201">
        <f>O158*H158</f>
        <v>0</v>
      </c>
      <c r="Q158" s="201">
        <v>0</v>
      </c>
      <c r="R158" s="201">
        <f>Q158*H158</f>
        <v>0</v>
      </c>
      <c r="S158" s="201">
        <v>0</v>
      </c>
      <c r="T158" s="202">
        <f>S158*H158</f>
        <v>0</v>
      </c>
      <c r="AR158" s="24" t="s">
        <v>526</v>
      </c>
      <c r="AT158" s="24" t="s">
        <v>150</v>
      </c>
      <c r="AU158" s="24" t="s">
        <v>81</v>
      </c>
      <c r="AY158" s="24" t="s">
        <v>148</v>
      </c>
      <c r="BE158" s="203">
        <f>IF(N158="základní",J158,0)</f>
        <v>0</v>
      </c>
      <c r="BF158" s="203">
        <f>IF(N158="snížená",J158,0)</f>
        <v>0</v>
      </c>
      <c r="BG158" s="203">
        <f>IF(N158="zákl. přenesená",J158,0)</f>
        <v>0</v>
      </c>
      <c r="BH158" s="203">
        <f>IF(N158="sníž. přenesená",J158,0)</f>
        <v>0</v>
      </c>
      <c r="BI158" s="203">
        <f>IF(N158="nulová",J158,0)</f>
        <v>0</v>
      </c>
      <c r="BJ158" s="24" t="s">
        <v>81</v>
      </c>
      <c r="BK158" s="203">
        <f>ROUND(I158*H158,2)</f>
        <v>0</v>
      </c>
      <c r="BL158" s="24" t="s">
        <v>526</v>
      </c>
      <c r="BM158" s="24" t="s">
        <v>962</v>
      </c>
    </row>
    <row r="159" spans="2:65" s="1" customFormat="1" ht="27">
      <c r="B159" s="41"/>
      <c r="C159" s="63"/>
      <c r="D159" s="204" t="s">
        <v>204</v>
      </c>
      <c r="E159" s="63"/>
      <c r="F159" s="205" t="s">
        <v>1395</v>
      </c>
      <c r="G159" s="63"/>
      <c r="H159" s="63"/>
      <c r="I159" s="163"/>
      <c r="J159" s="63"/>
      <c r="K159" s="63"/>
      <c r="L159" s="61"/>
      <c r="M159" s="206"/>
      <c r="N159" s="42"/>
      <c r="O159" s="42"/>
      <c r="P159" s="42"/>
      <c r="Q159" s="42"/>
      <c r="R159" s="42"/>
      <c r="S159" s="42"/>
      <c r="T159" s="78"/>
      <c r="AT159" s="24" t="s">
        <v>204</v>
      </c>
      <c r="AU159" s="24" t="s">
        <v>81</v>
      </c>
    </row>
    <row r="160" spans="2:65" s="1" customFormat="1" ht="16.5" customHeight="1">
      <c r="B160" s="41"/>
      <c r="C160" s="192" t="s">
        <v>379</v>
      </c>
      <c r="D160" s="192" t="s">
        <v>150</v>
      </c>
      <c r="E160" s="193" t="s">
        <v>1396</v>
      </c>
      <c r="F160" s="194" t="s">
        <v>1397</v>
      </c>
      <c r="G160" s="195" t="s">
        <v>194</v>
      </c>
      <c r="H160" s="196">
        <v>55</v>
      </c>
      <c r="I160" s="197"/>
      <c r="J160" s="198">
        <f>ROUND(I160*H160,2)</f>
        <v>0</v>
      </c>
      <c r="K160" s="194" t="s">
        <v>23</v>
      </c>
      <c r="L160" s="61"/>
      <c r="M160" s="199" t="s">
        <v>23</v>
      </c>
      <c r="N160" s="200" t="s">
        <v>44</v>
      </c>
      <c r="O160" s="42"/>
      <c r="P160" s="201">
        <f>O160*H160</f>
        <v>0</v>
      </c>
      <c r="Q160" s="201">
        <v>0</v>
      </c>
      <c r="R160" s="201">
        <f>Q160*H160</f>
        <v>0</v>
      </c>
      <c r="S160" s="201">
        <v>0</v>
      </c>
      <c r="T160" s="202">
        <f>S160*H160</f>
        <v>0</v>
      </c>
      <c r="AR160" s="24" t="s">
        <v>526</v>
      </c>
      <c r="AT160" s="24" t="s">
        <v>150</v>
      </c>
      <c r="AU160" s="24" t="s">
        <v>81</v>
      </c>
      <c r="AY160" s="24" t="s">
        <v>148</v>
      </c>
      <c r="BE160" s="203">
        <f>IF(N160="základní",J160,0)</f>
        <v>0</v>
      </c>
      <c r="BF160" s="203">
        <f>IF(N160="snížená",J160,0)</f>
        <v>0</v>
      </c>
      <c r="BG160" s="203">
        <f>IF(N160="zákl. přenesená",J160,0)</f>
        <v>0</v>
      </c>
      <c r="BH160" s="203">
        <f>IF(N160="sníž. přenesená",J160,0)</f>
        <v>0</v>
      </c>
      <c r="BI160" s="203">
        <f>IF(N160="nulová",J160,0)</f>
        <v>0</v>
      </c>
      <c r="BJ160" s="24" t="s">
        <v>81</v>
      </c>
      <c r="BK160" s="203">
        <f>ROUND(I160*H160,2)</f>
        <v>0</v>
      </c>
      <c r="BL160" s="24" t="s">
        <v>526</v>
      </c>
      <c r="BM160" s="24" t="s">
        <v>1202</v>
      </c>
    </row>
    <row r="161" spans="2:65" s="1" customFormat="1" ht="16.5" customHeight="1">
      <c r="B161" s="41"/>
      <c r="C161" s="192" t="s">
        <v>385</v>
      </c>
      <c r="D161" s="192" t="s">
        <v>150</v>
      </c>
      <c r="E161" s="193" t="s">
        <v>1398</v>
      </c>
      <c r="F161" s="194" t="s">
        <v>1399</v>
      </c>
      <c r="G161" s="195" t="s">
        <v>194</v>
      </c>
      <c r="H161" s="196">
        <v>4</v>
      </c>
      <c r="I161" s="197"/>
      <c r="J161" s="198">
        <f>ROUND(I161*H161,2)</f>
        <v>0</v>
      </c>
      <c r="K161" s="194" t="s">
        <v>23</v>
      </c>
      <c r="L161" s="61"/>
      <c r="M161" s="199" t="s">
        <v>23</v>
      </c>
      <c r="N161" s="200" t="s">
        <v>44</v>
      </c>
      <c r="O161" s="42"/>
      <c r="P161" s="201">
        <f>O161*H161</f>
        <v>0</v>
      </c>
      <c r="Q161" s="201">
        <v>0</v>
      </c>
      <c r="R161" s="201">
        <f>Q161*H161</f>
        <v>0</v>
      </c>
      <c r="S161" s="201">
        <v>0</v>
      </c>
      <c r="T161" s="202">
        <f>S161*H161</f>
        <v>0</v>
      </c>
      <c r="AR161" s="24" t="s">
        <v>526</v>
      </c>
      <c r="AT161" s="24" t="s">
        <v>150</v>
      </c>
      <c r="AU161" s="24" t="s">
        <v>81</v>
      </c>
      <c r="AY161" s="24" t="s">
        <v>148</v>
      </c>
      <c r="BE161" s="203">
        <f>IF(N161="základní",J161,0)</f>
        <v>0</v>
      </c>
      <c r="BF161" s="203">
        <f>IF(N161="snížená",J161,0)</f>
        <v>0</v>
      </c>
      <c r="BG161" s="203">
        <f>IF(N161="zákl. přenesená",J161,0)</f>
        <v>0</v>
      </c>
      <c r="BH161" s="203">
        <f>IF(N161="sníž. přenesená",J161,0)</f>
        <v>0</v>
      </c>
      <c r="BI161" s="203">
        <f>IF(N161="nulová",J161,0)</f>
        <v>0</v>
      </c>
      <c r="BJ161" s="24" t="s">
        <v>81</v>
      </c>
      <c r="BK161" s="203">
        <f>ROUND(I161*H161,2)</f>
        <v>0</v>
      </c>
      <c r="BL161" s="24" t="s">
        <v>526</v>
      </c>
      <c r="BM161" s="24" t="s">
        <v>1207</v>
      </c>
    </row>
    <row r="162" spans="2:65" s="1" customFormat="1" ht="40.5">
      <c r="B162" s="41"/>
      <c r="C162" s="63"/>
      <c r="D162" s="204" t="s">
        <v>204</v>
      </c>
      <c r="E162" s="63"/>
      <c r="F162" s="205" t="s">
        <v>872</v>
      </c>
      <c r="G162" s="63"/>
      <c r="H162" s="63"/>
      <c r="I162" s="163"/>
      <c r="J162" s="63"/>
      <c r="K162" s="63"/>
      <c r="L162" s="61"/>
      <c r="M162" s="206"/>
      <c r="N162" s="42"/>
      <c r="O162" s="42"/>
      <c r="P162" s="42"/>
      <c r="Q162" s="42"/>
      <c r="R162" s="42"/>
      <c r="S162" s="42"/>
      <c r="T162" s="78"/>
      <c r="AT162" s="24" t="s">
        <v>204</v>
      </c>
      <c r="AU162" s="24" t="s">
        <v>81</v>
      </c>
    </row>
    <row r="163" spans="2:65" s="1" customFormat="1" ht="16.5" customHeight="1">
      <c r="B163" s="41"/>
      <c r="C163" s="192" t="s">
        <v>390</v>
      </c>
      <c r="D163" s="192" t="s">
        <v>150</v>
      </c>
      <c r="E163" s="193" t="s">
        <v>1400</v>
      </c>
      <c r="F163" s="194" t="s">
        <v>1401</v>
      </c>
      <c r="G163" s="195" t="s">
        <v>1378</v>
      </c>
      <c r="H163" s="196">
        <v>7</v>
      </c>
      <c r="I163" s="197"/>
      <c r="J163" s="198">
        <f t="shared" ref="J163:J186" si="0">ROUND(I163*H163,2)</f>
        <v>0</v>
      </c>
      <c r="K163" s="194" t="s">
        <v>23</v>
      </c>
      <c r="L163" s="61"/>
      <c r="M163" s="199" t="s">
        <v>23</v>
      </c>
      <c r="N163" s="200" t="s">
        <v>44</v>
      </c>
      <c r="O163" s="42"/>
      <c r="P163" s="201">
        <f t="shared" ref="P163:P186" si="1">O163*H163</f>
        <v>0</v>
      </c>
      <c r="Q163" s="201">
        <v>0</v>
      </c>
      <c r="R163" s="201">
        <f t="shared" ref="R163:R186" si="2">Q163*H163</f>
        <v>0</v>
      </c>
      <c r="S163" s="201">
        <v>0</v>
      </c>
      <c r="T163" s="202">
        <f t="shared" ref="T163:T186" si="3">S163*H163</f>
        <v>0</v>
      </c>
      <c r="AR163" s="24" t="s">
        <v>526</v>
      </c>
      <c r="AT163" s="24" t="s">
        <v>150</v>
      </c>
      <c r="AU163" s="24" t="s">
        <v>81</v>
      </c>
      <c r="AY163" s="24" t="s">
        <v>148</v>
      </c>
      <c r="BE163" s="203">
        <f t="shared" ref="BE163:BE186" si="4">IF(N163="základní",J163,0)</f>
        <v>0</v>
      </c>
      <c r="BF163" s="203">
        <f t="shared" ref="BF163:BF186" si="5">IF(N163="snížená",J163,0)</f>
        <v>0</v>
      </c>
      <c r="BG163" s="203">
        <f t="shared" ref="BG163:BG186" si="6">IF(N163="zákl. přenesená",J163,0)</f>
        <v>0</v>
      </c>
      <c r="BH163" s="203">
        <f t="shared" ref="BH163:BH186" si="7">IF(N163="sníž. přenesená",J163,0)</f>
        <v>0</v>
      </c>
      <c r="BI163" s="203">
        <f t="shared" ref="BI163:BI186" si="8">IF(N163="nulová",J163,0)</f>
        <v>0</v>
      </c>
      <c r="BJ163" s="24" t="s">
        <v>81</v>
      </c>
      <c r="BK163" s="203">
        <f t="shared" ref="BK163:BK186" si="9">ROUND(I163*H163,2)</f>
        <v>0</v>
      </c>
      <c r="BL163" s="24" t="s">
        <v>526</v>
      </c>
      <c r="BM163" s="24" t="s">
        <v>1212</v>
      </c>
    </row>
    <row r="164" spans="2:65" s="1" customFormat="1" ht="16.5" customHeight="1">
      <c r="B164" s="41"/>
      <c r="C164" s="192" t="s">
        <v>394</v>
      </c>
      <c r="D164" s="192" t="s">
        <v>150</v>
      </c>
      <c r="E164" s="193" t="s">
        <v>1402</v>
      </c>
      <c r="F164" s="194" t="s">
        <v>1403</v>
      </c>
      <c r="G164" s="195" t="s">
        <v>1378</v>
      </c>
      <c r="H164" s="196">
        <v>3</v>
      </c>
      <c r="I164" s="197"/>
      <c r="J164" s="198">
        <f t="shared" si="0"/>
        <v>0</v>
      </c>
      <c r="K164" s="194" t="s">
        <v>23</v>
      </c>
      <c r="L164" s="61"/>
      <c r="M164" s="199" t="s">
        <v>23</v>
      </c>
      <c r="N164" s="200" t="s">
        <v>44</v>
      </c>
      <c r="O164" s="42"/>
      <c r="P164" s="201">
        <f t="shared" si="1"/>
        <v>0</v>
      </c>
      <c r="Q164" s="201">
        <v>0</v>
      </c>
      <c r="R164" s="201">
        <f t="shared" si="2"/>
        <v>0</v>
      </c>
      <c r="S164" s="201">
        <v>0</v>
      </c>
      <c r="T164" s="202">
        <f t="shared" si="3"/>
        <v>0</v>
      </c>
      <c r="AR164" s="24" t="s">
        <v>526</v>
      </c>
      <c r="AT164" s="24" t="s">
        <v>150</v>
      </c>
      <c r="AU164" s="24" t="s">
        <v>81</v>
      </c>
      <c r="AY164" s="24" t="s">
        <v>148</v>
      </c>
      <c r="BE164" s="203">
        <f t="shared" si="4"/>
        <v>0</v>
      </c>
      <c r="BF164" s="203">
        <f t="shared" si="5"/>
        <v>0</v>
      </c>
      <c r="BG164" s="203">
        <f t="shared" si="6"/>
        <v>0</v>
      </c>
      <c r="BH164" s="203">
        <f t="shared" si="7"/>
        <v>0</v>
      </c>
      <c r="BI164" s="203">
        <f t="shared" si="8"/>
        <v>0</v>
      </c>
      <c r="BJ164" s="24" t="s">
        <v>81</v>
      </c>
      <c r="BK164" s="203">
        <f t="shared" si="9"/>
        <v>0</v>
      </c>
      <c r="BL164" s="24" t="s">
        <v>526</v>
      </c>
      <c r="BM164" s="24" t="s">
        <v>1218</v>
      </c>
    </row>
    <row r="165" spans="2:65" s="1" customFormat="1" ht="16.5" customHeight="1">
      <c r="B165" s="41"/>
      <c r="C165" s="192" t="s">
        <v>401</v>
      </c>
      <c r="D165" s="192" t="s">
        <v>150</v>
      </c>
      <c r="E165" s="193" t="s">
        <v>1404</v>
      </c>
      <c r="F165" s="194" t="s">
        <v>1405</v>
      </c>
      <c r="G165" s="195" t="s">
        <v>1378</v>
      </c>
      <c r="H165" s="196">
        <v>5</v>
      </c>
      <c r="I165" s="197"/>
      <c r="J165" s="198">
        <f t="shared" si="0"/>
        <v>0</v>
      </c>
      <c r="K165" s="194" t="s">
        <v>23</v>
      </c>
      <c r="L165" s="61"/>
      <c r="M165" s="199" t="s">
        <v>23</v>
      </c>
      <c r="N165" s="200" t="s">
        <v>44</v>
      </c>
      <c r="O165" s="42"/>
      <c r="P165" s="201">
        <f t="shared" si="1"/>
        <v>0</v>
      </c>
      <c r="Q165" s="201">
        <v>0</v>
      </c>
      <c r="R165" s="201">
        <f t="shared" si="2"/>
        <v>0</v>
      </c>
      <c r="S165" s="201">
        <v>0</v>
      </c>
      <c r="T165" s="202">
        <f t="shared" si="3"/>
        <v>0</v>
      </c>
      <c r="AR165" s="24" t="s">
        <v>526</v>
      </c>
      <c r="AT165" s="24" t="s">
        <v>150</v>
      </c>
      <c r="AU165" s="24" t="s">
        <v>81</v>
      </c>
      <c r="AY165" s="24" t="s">
        <v>148</v>
      </c>
      <c r="BE165" s="203">
        <f t="shared" si="4"/>
        <v>0</v>
      </c>
      <c r="BF165" s="203">
        <f t="shared" si="5"/>
        <v>0</v>
      </c>
      <c r="BG165" s="203">
        <f t="shared" si="6"/>
        <v>0</v>
      </c>
      <c r="BH165" s="203">
        <f t="shared" si="7"/>
        <v>0</v>
      </c>
      <c r="BI165" s="203">
        <f t="shared" si="8"/>
        <v>0</v>
      </c>
      <c r="BJ165" s="24" t="s">
        <v>81</v>
      </c>
      <c r="BK165" s="203">
        <f t="shared" si="9"/>
        <v>0</v>
      </c>
      <c r="BL165" s="24" t="s">
        <v>526</v>
      </c>
      <c r="BM165" s="24" t="s">
        <v>1224</v>
      </c>
    </row>
    <row r="166" spans="2:65" s="1" customFormat="1" ht="16.5" customHeight="1">
      <c r="B166" s="41"/>
      <c r="C166" s="192" t="s">
        <v>406</v>
      </c>
      <c r="D166" s="192" t="s">
        <v>150</v>
      </c>
      <c r="E166" s="193" t="s">
        <v>1406</v>
      </c>
      <c r="F166" s="194" t="s">
        <v>1407</v>
      </c>
      <c r="G166" s="195" t="s">
        <v>1378</v>
      </c>
      <c r="H166" s="196">
        <v>2</v>
      </c>
      <c r="I166" s="197"/>
      <c r="J166" s="198">
        <f t="shared" si="0"/>
        <v>0</v>
      </c>
      <c r="K166" s="194" t="s">
        <v>23</v>
      </c>
      <c r="L166" s="61"/>
      <c r="M166" s="199" t="s">
        <v>23</v>
      </c>
      <c r="N166" s="200" t="s">
        <v>44</v>
      </c>
      <c r="O166" s="42"/>
      <c r="P166" s="201">
        <f t="shared" si="1"/>
        <v>0</v>
      </c>
      <c r="Q166" s="201">
        <v>0</v>
      </c>
      <c r="R166" s="201">
        <f t="shared" si="2"/>
        <v>0</v>
      </c>
      <c r="S166" s="201">
        <v>0</v>
      </c>
      <c r="T166" s="202">
        <f t="shared" si="3"/>
        <v>0</v>
      </c>
      <c r="AR166" s="24" t="s">
        <v>526</v>
      </c>
      <c r="AT166" s="24" t="s">
        <v>150</v>
      </c>
      <c r="AU166" s="24" t="s">
        <v>81</v>
      </c>
      <c r="AY166" s="24" t="s">
        <v>148</v>
      </c>
      <c r="BE166" s="203">
        <f t="shared" si="4"/>
        <v>0</v>
      </c>
      <c r="BF166" s="203">
        <f t="shared" si="5"/>
        <v>0</v>
      </c>
      <c r="BG166" s="203">
        <f t="shared" si="6"/>
        <v>0</v>
      </c>
      <c r="BH166" s="203">
        <f t="shared" si="7"/>
        <v>0</v>
      </c>
      <c r="BI166" s="203">
        <f t="shared" si="8"/>
        <v>0</v>
      </c>
      <c r="BJ166" s="24" t="s">
        <v>81</v>
      </c>
      <c r="BK166" s="203">
        <f t="shared" si="9"/>
        <v>0</v>
      </c>
      <c r="BL166" s="24" t="s">
        <v>526</v>
      </c>
      <c r="BM166" s="24" t="s">
        <v>1229</v>
      </c>
    </row>
    <row r="167" spans="2:65" s="1" customFormat="1" ht="16.5" customHeight="1">
      <c r="B167" s="41"/>
      <c r="C167" s="192" t="s">
        <v>411</v>
      </c>
      <c r="D167" s="192" t="s">
        <v>150</v>
      </c>
      <c r="E167" s="193" t="s">
        <v>1408</v>
      </c>
      <c r="F167" s="194" t="s">
        <v>1409</v>
      </c>
      <c r="G167" s="195" t="s">
        <v>1378</v>
      </c>
      <c r="H167" s="196">
        <v>4</v>
      </c>
      <c r="I167" s="197"/>
      <c r="J167" s="198">
        <f t="shared" si="0"/>
        <v>0</v>
      </c>
      <c r="K167" s="194" t="s">
        <v>23</v>
      </c>
      <c r="L167" s="61"/>
      <c r="M167" s="199" t="s">
        <v>23</v>
      </c>
      <c r="N167" s="200" t="s">
        <v>44</v>
      </c>
      <c r="O167" s="42"/>
      <c r="P167" s="201">
        <f t="shared" si="1"/>
        <v>0</v>
      </c>
      <c r="Q167" s="201">
        <v>0</v>
      </c>
      <c r="R167" s="201">
        <f t="shared" si="2"/>
        <v>0</v>
      </c>
      <c r="S167" s="201">
        <v>0</v>
      </c>
      <c r="T167" s="202">
        <f t="shared" si="3"/>
        <v>0</v>
      </c>
      <c r="AR167" s="24" t="s">
        <v>526</v>
      </c>
      <c r="AT167" s="24" t="s">
        <v>150</v>
      </c>
      <c r="AU167" s="24" t="s">
        <v>81</v>
      </c>
      <c r="AY167" s="24" t="s">
        <v>148</v>
      </c>
      <c r="BE167" s="203">
        <f t="shared" si="4"/>
        <v>0</v>
      </c>
      <c r="BF167" s="203">
        <f t="shared" si="5"/>
        <v>0</v>
      </c>
      <c r="BG167" s="203">
        <f t="shared" si="6"/>
        <v>0</v>
      </c>
      <c r="BH167" s="203">
        <f t="shared" si="7"/>
        <v>0</v>
      </c>
      <c r="BI167" s="203">
        <f t="shared" si="8"/>
        <v>0</v>
      </c>
      <c r="BJ167" s="24" t="s">
        <v>81</v>
      </c>
      <c r="BK167" s="203">
        <f t="shared" si="9"/>
        <v>0</v>
      </c>
      <c r="BL167" s="24" t="s">
        <v>526</v>
      </c>
      <c r="BM167" s="24" t="s">
        <v>1234</v>
      </c>
    </row>
    <row r="168" spans="2:65" s="1" customFormat="1" ht="16.5" customHeight="1">
      <c r="B168" s="41"/>
      <c r="C168" s="192" t="s">
        <v>417</v>
      </c>
      <c r="D168" s="192" t="s">
        <v>150</v>
      </c>
      <c r="E168" s="193" t="s">
        <v>1410</v>
      </c>
      <c r="F168" s="194" t="s">
        <v>1411</v>
      </c>
      <c r="G168" s="195" t="s">
        <v>1378</v>
      </c>
      <c r="H168" s="196">
        <v>1</v>
      </c>
      <c r="I168" s="197"/>
      <c r="J168" s="198">
        <f t="shared" si="0"/>
        <v>0</v>
      </c>
      <c r="K168" s="194" t="s">
        <v>23</v>
      </c>
      <c r="L168" s="61"/>
      <c r="M168" s="199" t="s">
        <v>23</v>
      </c>
      <c r="N168" s="200" t="s">
        <v>44</v>
      </c>
      <c r="O168" s="42"/>
      <c r="P168" s="201">
        <f t="shared" si="1"/>
        <v>0</v>
      </c>
      <c r="Q168" s="201">
        <v>0</v>
      </c>
      <c r="R168" s="201">
        <f t="shared" si="2"/>
        <v>0</v>
      </c>
      <c r="S168" s="201">
        <v>0</v>
      </c>
      <c r="T168" s="202">
        <f t="shared" si="3"/>
        <v>0</v>
      </c>
      <c r="AR168" s="24" t="s">
        <v>526</v>
      </c>
      <c r="AT168" s="24" t="s">
        <v>150</v>
      </c>
      <c r="AU168" s="24" t="s">
        <v>81</v>
      </c>
      <c r="AY168" s="24" t="s">
        <v>148</v>
      </c>
      <c r="BE168" s="203">
        <f t="shared" si="4"/>
        <v>0</v>
      </c>
      <c r="BF168" s="203">
        <f t="shared" si="5"/>
        <v>0</v>
      </c>
      <c r="BG168" s="203">
        <f t="shared" si="6"/>
        <v>0</v>
      </c>
      <c r="BH168" s="203">
        <f t="shared" si="7"/>
        <v>0</v>
      </c>
      <c r="BI168" s="203">
        <f t="shared" si="8"/>
        <v>0</v>
      </c>
      <c r="BJ168" s="24" t="s">
        <v>81</v>
      </c>
      <c r="BK168" s="203">
        <f t="shared" si="9"/>
        <v>0</v>
      </c>
      <c r="BL168" s="24" t="s">
        <v>526</v>
      </c>
      <c r="BM168" s="24" t="s">
        <v>1243</v>
      </c>
    </row>
    <row r="169" spans="2:65" s="1" customFormat="1" ht="16.5" customHeight="1">
      <c r="B169" s="41"/>
      <c r="C169" s="192" t="s">
        <v>423</v>
      </c>
      <c r="D169" s="192" t="s">
        <v>150</v>
      </c>
      <c r="E169" s="193" t="s">
        <v>1412</v>
      </c>
      <c r="F169" s="194" t="s">
        <v>1413</v>
      </c>
      <c r="G169" s="195" t="s">
        <v>1378</v>
      </c>
      <c r="H169" s="196">
        <v>2</v>
      </c>
      <c r="I169" s="197"/>
      <c r="J169" s="198">
        <f t="shared" si="0"/>
        <v>0</v>
      </c>
      <c r="K169" s="194" t="s">
        <v>23</v>
      </c>
      <c r="L169" s="61"/>
      <c r="M169" s="199" t="s">
        <v>23</v>
      </c>
      <c r="N169" s="200" t="s">
        <v>44</v>
      </c>
      <c r="O169" s="42"/>
      <c r="P169" s="201">
        <f t="shared" si="1"/>
        <v>0</v>
      </c>
      <c r="Q169" s="201">
        <v>0</v>
      </c>
      <c r="R169" s="201">
        <f t="shared" si="2"/>
        <v>0</v>
      </c>
      <c r="S169" s="201">
        <v>0</v>
      </c>
      <c r="T169" s="202">
        <f t="shared" si="3"/>
        <v>0</v>
      </c>
      <c r="AR169" s="24" t="s">
        <v>526</v>
      </c>
      <c r="AT169" s="24" t="s">
        <v>150</v>
      </c>
      <c r="AU169" s="24" t="s">
        <v>81</v>
      </c>
      <c r="AY169" s="24" t="s">
        <v>148</v>
      </c>
      <c r="BE169" s="203">
        <f t="shared" si="4"/>
        <v>0</v>
      </c>
      <c r="BF169" s="203">
        <f t="shared" si="5"/>
        <v>0</v>
      </c>
      <c r="BG169" s="203">
        <f t="shared" si="6"/>
        <v>0</v>
      </c>
      <c r="BH169" s="203">
        <f t="shared" si="7"/>
        <v>0</v>
      </c>
      <c r="BI169" s="203">
        <f t="shared" si="8"/>
        <v>0</v>
      </c>
      <c r="BJ169" s="24" t="s">
        <v>81</v>
      </c>
      <c r="BK169" s="203">
        <f t="shared" si="9"/>
        <v>0</v>
      </c>
      <c r="BL169" s="24" t="s">
        <v>526</v>
      </c>
      <c r="BM169" s="24" t="s">
        <v>1248</v>
      </c>
    </row>
    <row r="170" spans="2:65" s="1" customFormat="1" ht="16.5" customHeight="1">
      <c r="B170" s="41"/>
      <c r="C170" s="192" t="s">
        <v>429</v>
      </c>
      <c r="D170" s="192" t="s">
        <v>150</v>
      </c>
      <c r="E170" s="193" t="s">
        <v>1414</v>
      </c>
      <c r="F170" s="194" t="s">
        <v>1415</v>
      </c>
      <c r="G170" s="195" t="s">
        <v>1378</v>
      </c>
      <c r="H170" s="196">
        <v>1</v>
      </c>
      <c r="I170" s="197"/>
      <c r="J170" s="198">
        <f t="shared" si="0"/>
        <v>0</v>
      </c>
      <c r="K170" s="194" t="s">
        <v>23</v>
      </c>
      <c r="L170" s="61"/>
      <c r="M170" s="199" t="s">
        <v>23</v>
      </c>
      <c r="N170" s="200" t="s">
        <v>44</v>
      </c>
      <c r="O170" s="42"/>
      <c r="P170" s="201">
        <f t="shared" si="1"/>
        <v>0</v>
      </c>
      <c r="Q170" s="201">
        <v>0</v>
      </c>
      <c r="R170" s="201">
        <f t="shared" si="2"/>
        <v>0</v>
      </c>
      <c r="S170" s="201">
        <v>0</v>
      </c>
      <c r="T170" s="202">
        <f t="shared" si="3"/>
        <v>0</v>
      </c>
      <c r="AR170" s="24" t="s">
        <v>526</v>
      </c>
      <c r="AT170" s="24" t="s">
        <v>150</v>
      </c>
      <c r="AU170" s="24" t="s">
        <v>81</v>
      </c>
      <c r="AY170" s="24" t="s">
        <v>148</v>
      </c>
      <c r="BE170" s="203">
        <f t="shared" si="4"/>
        <v>0</v>
      </c>
      <c r="BF170" s="203">
        <f t="shared" si="5"/>
        <v>0</v>
      </c>
      <c r="BG170" s="203">
        <f t="shared" si="6"/>
        <v>0</v>
      </c>
      <c r="BH170" s="203">
        <f t="shared" si="7"/>
        <v>0</v>
      </c>
      <c r="BI170" s="203">
        <f t="shared" si="8"/>
        <v>0</v>
      </c>
      <c r="BJ170" s="24" t="s">
        <v>81</v>
      </c>
      <c r="BK170" s="203">
        <f t="shared" si="9"/>
        <v>0</v>
      </c>
      <c r="BL170" s="24" t="s">
        <v>526</v>
      </c>
      <c r="BM170" s="24" t="s">
        <v>1255</v>
      </c>
    </row>
    <row r="171" spans="2:65" s="1" customFormat="1" ht="16.5" customHeight="1">
      <c r="B171" s="41"/>
      <c r="C171" s="192" t="s">
        <v>435</v>
      </c>
      <c r="D171" s="192" t="s">
        <v>150</v>
      </c>
      <c r="E171" s="193" t="s">
        <v>1416</v>
      </c>
      <c r="F171" s="194" t="s">
        <v>1417</v>
      </c>
      <c r="G171" s="195" t="s">
        <v>1378</v>
      </c>
      <c r="H171" s="196">
        <v>2</v>
      </c>
      <c r="I171" s="197"/>
      <c r="J171" s="198">
        <f t="shared" si="0"/>
        <v>0</v>
      </c>
      <c r="K171" s="194" t="s">
        <v>23</v>
      </c>
      <c r="L171" s="61"/>
      <c r="M171" s="199" t="s">
        <v>23</v>
      </c>
      <c r="N171" s="200" t="s">
        <v>44</v>
      </c>
      <c r="O171" s="42"/>
      <c r="P171" s="201">
        <f t="shared" si="1"/>
        <v>0</v>
      </c>
      <c r="Q171" s="201">
        <v>0</v>
      </c>
      <c r="R171" s="201">
        <f t="shared" si="2"/>
        <v>0</v>
      </c>
      <c r="S171" s="201">
        <v>0</v>
      </c>
      <c r="T171" s="202">
        <f t="shared" si="3"/>
        <v>0</v>
      </c>
      <c r="AR171" s="24" t="s">
        <v>526</v>
      </c>
      <c r="AT171" s="24" t="s">
        <v>150</v>
      </c>
      <c r="AU171" s="24" t="s">
        <v>81</v>
      </c>
      <c r="AY171" s="24" t="s">
        <v>148</v>
      </c>
      <c r="BE171" s="203">
        <f t="shared" si="4"/>
        <v>0</v>
      </c>
      <c r="BF171" s="203">
        <f t="shared" si="5"/>
        <v>0</v>
      </c>
      <c r="BG171" s="203">
        <f t="shared" si="6"/>
        <v>0</v>
      </c>
      <c r="BH171" s="203">
        <f t="shared" si="7"/>
        <v>0</v>
      </c>
      <c r="BI171" s="203">
        <f t="shared" si="8"/>
        <v>0</v>
      </c>
      <c r="BJ171" s="24" t="s">
        <v>81</v>
      </c>
      <c r="BK171" s="203">
        <f t="shared" si="9"/>
        <v>0</v>
      </c>
      <c r="BL171" s="24" t="s">
        <v>526</v>
      </c>
      <c r="BM171" s="24" t="s">
        <v>1260</v>
      </c>
    </row>
    <row r="172" spans="2:65" s="1" customFormat="1" ht="16.5" customHeight="1">
      <c r="B172" s="41"/>
      <c r="C172" s="192" t="s">
        <v>440</v>
      </c>
      <c r="D172" s="192" t="s">
        <v>150</v>
      </c>
      <c r="E172" s="193" t="s">
        <v>1418</v>
      </c>
      <c r="F172" s="194" t="s">
        <v>1419</v>
      </c>
      <c r="G172" s="195" t="s">
        <v>1378</v>
      </c>
      <c r="H172" s="196">
        <v>2</v>
      </c>
      <c r="I172" s="197"/>
      <c r="J172" s="198">
        <f t="shared" si="0"/>
        <v>0</v>
      </c>
      <c r="K172" s="194" t="s">
        <v>23</v>
      </c>
      <c r="L172" s="61"/>
      <c r="M172" s="199" t="s">
        <v>23</v>
      </c>
      <c r="N172" s="200" t="s">
        <v>44</v>
      </c>
      <c r="O172" s="42"/>
      <c r="P172" s="201">
        <f t="shared" si="1"/>
        <v>0</v>
      </c>
      <c r="Q172" s="201">
        <v>0</v>
      </c>
      <c r="R172" s="201">
        <f t="shared" si="2"/>
        <v>0</v>
      </c>
      <c r="S172" s="201">
        <v>0</v>
      </c>
      <c r="T172" s="202">
        <f t="shared" si="3"/>
        <v>0</v>
      </c>
      <c r="AR172" s="24" t="s">
        <v>526</v>
      </c>
      <c r="AT172" s="24" t="s">
        <v>150</v>
      </c>
      <c r="AU172" s="24" t="s">
        <v>81</v>
      </c>
      <c r="AY172" s="24" t="s">
        <v>148</v>
      </c>
      <c r="BE172" s="203">
        <f t="shared" si="4"/>
        <v>0</v>
      </c>
      <c r="BF172" s="203">
        <f t="shared" si="5"/>
        <v>0</v>
      </c>
      <c r="BG172" s="203">
        <f t="shared" si="6"/>
        <v>0</v>
      </c>
      <c r="BH172" s="203">
        <f t="shared" si="7"/>
        <v>0</v>
      </c>
      <c r="BI172" s="203">
        <f t="shared" si="8"/>
        <v>0</v>
      </c>
      <c r="BJ172" s="24" t="s">
        <v>81</v>
      </c>
      <c r="BK172" s="203">
        <f t="shared" si="9"/>
        <v>0</v>
      </c>
      <c r="BL172" s="24" t="s">
        <v>526</v>
      </c>
      <c r="BM172" s="24" t="s">
        <v>1264</v>
      </c>
    </row>
    <row r="173" spans="2:65" s="1" customFormat="1" ht="16.5" customHeight="1">
      <c r="B173" s="41"/>
      <c r="C173" s="192" t="s">
        <v>445</v>
      </c>
      <c r="D173" s="192" t="s">
        <v>150</v>
      </c>
      <c r="E173" s="193" t="s">
        <v>1420</v>
      </c>
      <c r="F173" s="194" t="s">
        <v>1421</v>
      </c>
      <c r="G173" s="195" t="s">
        <v>1378</v>
      </c>
      <c r="H173" s="196">
        <v>2</v>
      </c>
      <c r="I173" s="197"/>
      <c r="J173" s="198">
        <f t="shared" si="0"/>
        <v>0</v>
      </c>
      <c r="K173" s="194" t="s">
        <v>23</v>
      </c>
      <c r="L173" s="61"/>
      <c r="M173" s="199" t="s">
        <v>23</v>
      </c>
      <c r="N173" s="200" t="s">
        <v>44</v>
      </c>
      <c r="O173" s="42"/>
      <c r="P173" s="201">
        <f t="shared" si="1"/>
        <v>0</v>
      </c>
      <c r="Q173" s="201">
        <v>0</v>
      </c>
      <c r="R173" s="201">
        <f t="shared" si="2"/>
        <v>0</v>
      </c>
      <c r="S173" s="201">
        <v>0</v>
      </c>
      <c r="T173" s="202">
        <f t="shared" si="3"/>
        <v>0</v>
      </c>
      <c r="AR173" s="24" t="s">
        <v>526</v>
      </c>
      <c r="AT173" s="24" t="s">
        <v>150</v>
      </c>
      <c r="AU173" s="24" t="s">
        <v>81</v>
      </c>
      <c r="AY173" s="24" t="s">
        <v>148</v>
      </c>
      <c r="BE173" s="203">
        <f t="shared" si="4"/>
        <v>0</v>
      </c>
      <c r="BF173" s="203">
        <f t="shared" si="5"/>
        <v>0</v>
      </c>
      <c r="BG173" s="203">
        <f t="shared" si="6"/>
        <v>0</v>
      </c>
      <c r="BH173" s="203">
        <f t="shared" si="7"/>
        <v>0</v>
      </c>
      <c r="BI173" s="203">
        <f t="shared" si="8"/>
        <v>0</v>
      </c>
      <c r="BJ173" s="24" t="s">
        <v>81</v>
      </c>
      <c r="BK173" s="203">
        <f t="shared" si="9"/>
        <v>0</v>
      </c>
      <c r="BL173" s="24" t="s">
        <v>526</v>
      </c>
      <c r="BM173" s="24" t="s">
        <v>1270</v>
      </c>
    </row>
    <row r="174" spans="2:65" s="1" customFormat="1" ht="16.5" customHeight="1">
      <c r="B174" s="41"/>
      <c r="C174" s="192" t="s">
        <v>451</v>
      </c>
      <c r="D174" s="192" t="s">
        <v>150</v>
      </c>
      <c r="E174" s="193" t="s">
        <v>1422</v>
      </c>
      <c r="F174" s="194" t="s">
        <v>1423</v>
      </c>
      <c r="G174" s="195" t="s">
        <v>194</v>
      </c>
      <c r="H174" s="196">
        <v>1</v>
      </c>
      <c r="I174" s="197"/>
      <c r="J174" s="198">
        <f t="shared" si="0"/>
        <v>0</v>
      </c>
      <c r="K174" s="194" t="s">
        <v>23</v>
      </c>
      <c r="L174" s="61"/>
      <c r="M174" s="199" t="s">
        <v>23</v>
      </c>
      <c r="N174" s="200" t="s">
        <v>44</v>
      </c>
      <c r="O174" s="42"/>
      <c r="P174" s="201">
        <f t="shared" si="1"/>
        <v>0</v>
      </c>
      <c r="Q174" s="201">
        <v>0</v>
      </c>
      <c r="R174" s="201">
        <f t="shared" si="2"/>
        <v>0</v>
      </c>
      <c r="S174" s="201">
        <v>0</v>
      </c>
      <c r="T174" s="202">
        <f t="shared" si="3"/>
        <v>0</v>
      </c>
      <c r="AR174" s="24" t="s">
        <v>526</v>
      </c>
      <c r="AT174" s="24" t="s">
        <v>150</v>
      </c>
      <c r="AU174" s="24" t="s">
        <v>81</v>
      </c>
      <c r="AY174" s="24" t="s">
        <v>148</v>
      </c>
      <c r="BE174" s="203">
        <f t="shared" si="4"/>
        <v>0</v>
      </c>
      <c r="BF174" s="203">
        <f t="shared" si="5"/>
        <v>0</v>
      </c>
      <c r="BG174" s="203">
        <f t="shared" si="6"/>
        <v>0</v>
      </c>
      <c r="BH174" s="203">
        <f t="shared" si="7"/>
        <v>0</v>
      </c>
      <c r="BI174" s="203">
        <f t="shared" si="8"/>
        <v>0</v>
      </c>
      <c r="BJ174" s="24" t="s">
        <v>81</v>
      </c>
      <c r="BK174" s="203">
        <f t="shared" si="9"/>
        <v>0</v>
      </c>
      <c r="BL174" s="24" t="s">
        <v>526</v>
      </c>
      <c r="BM174" s="24" t="s">
        <v>1276</v>
      </c>
    </row>
    <row r="175" spans="2:65" s="1" customFormat="1" ht="16.5" customHeight="1">
      <c r="B175" s="41"/>
      <c r="C175" s="192" t="s">
        <v>455</v>
      </c>
      <c r="D175" s="192" t="s">
        <v>150</v>
      </c>
      <c r="E175" s="193" t="s">
        <v>1424</v>
      </c>
      <c r="F175" s="194" t="s">
        <v>1425</v>
      </c>
      <c r="G175" s="195" t="s">
        <v>194</v>
      </c>
      <c r="H175" s="196">
        <v>1</v>
      </c>
      <c r="I175" s="197"/>
      <c r="J175" s="198">
        <f t="shared" si="0"/>
        <v>0</v>
      </c>
      <c r="K175" s="194" t="s">
        <v>23</v>
      </c>
      <c r="L175" s="61"/>
      <c r="M175" s="199" t="s">
        <v>23</v>
      </c>
      <c r="N175" s="200" t="s">
        <v>44</v>
      </c>
      <c r="O175" s="42"/>
      <c r="P175" s="201">
        <f t="shared" si="1"/>
        <v>0</v>
      </c>
      <c r="Q175" s="201">
        <v>0</v>
      </c>
      <c r="R175" s="201">
        <f t="shared" si="2"/>
        <v>0</v>
      </c>
      <c r="S175" s="201">
        <v>0</v>
      </c>
      <c r="T175" s="202">
        <f t="shared" si="3"/>
        <v>0</v>
      </c>
      <c r="AR175" s="24" t="s">
        <v>526</v>
      </c>
      <c r="AT175" s="24" t="s">
        <v>150</v>
      </c>
      <c r="AU175" s="24" t="s">
        <v>81</v>
      </c>
      <c r="AY175" s="24" t="s">
        <v>148</v>
      </c>
      <c r="BE175" s="203">
        <f t="shared" si="4"/>
        <v>0</v>
      </c>
      <c r="BF175" s="203">
        <f t="shared" si="5"/>
        <v>0</v>
      </c>
      <c r="BG175" s="203">
        <f t="shared" si="6"/>
        <v>0</v>
      </c>
      <c r="BH175" s="203">
        <f t="shared" si="7"/>
        <v>0</v>
      </c>
      <c r="BI175" s="203">
        <f t="shared" si="8"/>
        <v>0</v>
      </c>
      <c r="BJ175" s="24" t="s">
        <v>81</v>
      </c>
      <c r="BK175" s="203">
        <f t="shared" si="9"/>
        <v>0</v>
      </c>
      <c r="BL175" s="24" t="s">
        <v>526</v>
      </c>
      <c r="BM175" s="24" t="s">
        <v>1288</v>
      </c>
    </row>
    <row r="176" spans="2:65" s="1" customFormat="1" ht="16.5" customHeight="1">
      <c r="B176" s="41"/>
      <c r="C176" s="192" t="s">
        <v>461</v>
      </c>
      <c r="D176" s="192" t="s">
        <v>150</v>
      </c>
      <c r="E176" s="193" t="s">
        <v>1426</v>
      </c>
      <c r="F176" s="194" t="s">
        <v>1427</v>
      </c>
      <c r="G176" s="195" t="s">
        <v>194</v>
      </c>
      <c r="H176" s="196">
        <v>4</v>
      </c>
      <c r="I176" s="197"/>
      <c r="J176" s="198">
        <f t="shared" si="0"/>
        <v>0</v>
      </c>
      <c r="K176" s="194" t="s">
        <v>23</v>
      </c>
      <c r="L176" s="61"/>
      <c r="M176" s="199" t="s">
        <v>23</v>
      </c>
      <c r="N176" s="200" t="s">
        <v>44</v>
      </c>
      <c r="O176" s="42"/>
      <c r="P176" s="201">
        <f t="shared" si="1"/>
        <v>0</v>
      </c>
      <c r="Q176" s="201">
        <v>0</v>
      </c>
      <c r="R176" s="201">
        <f t="shared" si="2"/>
        <v>0</v>
      </c>
      <c r="S176" s="201">
        <v>0</v>
      </c>
      <c r="T176" s="202">
        <f t="shared" si="3"/>
        <v>0</v>
      </c>
      <c r="AR176" s="24" t="s">
        <v>526</v>
      </c>
      <c r="AT176" s="24" t="s">
        <v>150</v>
      </c>
      <c r="AU176" s="24" t="s">
        <v>81</v>
      </c>
      <c r="AY176" s="24" t="s">
        <v>148</v>
      </c>
      <c r="BE176" s="203">
        <f t="shared" si="4"/>
        <v>0</v>
      </c>
      <c r="BF176" s="203">
        <f t="shared" si="5"/>
        <v>0</v>
      </c>
      <c r="BG176" s="203">
        <f t="shared" si="6"/>
        <v>0</v>
      </c>
      <c r="BH176" s="203">
        <f t="shared" si="7"/>
        <v>0</v>
      </c>
      <c r="BI176" s="203">
        <f t="shared" si="8"/>
        <v>0</v>
      </c>
      <c r="BJ176" s="24" t="s">
        <v>81</v>
      </c>
      <c r="BK176" s="203">
        <f t="shared" si="9"/>
        <v>0</v>
      </c>
      <c r="BL176" s="24" t="s">
        <v>526</v>
      </c>
      <c r="BM176" s="24" t="s">
        <v>1428</v>
      </c>
    </row>
    <row r="177" spans="2:65" s="1" customFormat="1" ht="16.5" customHeight="1">
      <c r="B177" s="41"/>
      <c r="C177" s="192" t="s">
        <v>469</v>
      </c>
      <c r="D177" s="192" t="s">
        <v>150</v>
      </c>
      <c r="E177" s="193" t="s">
        <v>1429</v>
      </c>
      <c r="F177" s="194" t="s">
        <v>1430</v>
      </c>
      <c r="G177" s="195" t="s">
        <v>1378</v>
      </c>
      <c r="H177" s="196">
        <v>2</v>
      </c>
      <c r="I177" s="197"/>
      <c r="J177" s="198">
        <f t="shared" si="0"/>
        <v>0</v>
      </c>
      <c r="K177" s="194" t="s">
        <v>23</v>
      </c>
      <c r="L177" s="61"/>
      <c r="M177" s="199" t="s">
        <v>23</v>
      </c>
      <c r="N177" s="200" t="s">
        <v>44</v>
      </c>
      <c r="O177" s="42"/>
      <c r="P177" s="201">
        <f t="shared" si="1"/>
        <v>0</v>
      </c>
      <c r="Q177" s="201">
        <v>0</v>
      </c>
      <c r="R177" s="201">
        <f t="shared" si="2"/>
        <v>0</v>
      </c>
      <c r="S177" s="201">
        <v>0</v>
      </c>
      <c r="T177" s="202">
        <f t="shared" si="3"/>
        <v>0</v>
      </c>
      <c r="AR177" s="24" t="s">
        <v>526</v>
      </c>
      <c r="AT177" s="24" t="s">
        <v>150</v>
      </c>
      <c r="AU177" s="24" t="s">
        <v>81</v>
      </c>
      <c r="AY177" s="24" t="s">
        <v>148</v>
      </c>
      <c r="BE177" s="203">
        <f t="shared" si="4"/>
        <v>0</v>
      </c>
      <c r="BF177" s="203">
        <f t="shared" si="5"/>
        <v>0</v>
      </c>
      <c r="BG177" s="203">
        <f t="shared" si="6"/>
        <v>0</v>
      </c>
      <c r="BH177" s="203">
        <f t="shared" si="7"/>
        <v>0</v>
      </c>
      <c r="BI177" s="203">
        <f t="shared" si="8"/>
        <v>0</v>
      </c>
      <c r="BJ177" s="24" t="s">
        <v>81</v>
      </c>
      <c r="BK177" s="203">
        <f t="shared" si="9"/>
        <v>0</v>
      </c>
      <c r="BL177" s="24" t="s">
        <v>526</v>
      </c>
      <c r="BM177" s="24" t="s">
        <v>1431</v>
      </c>
    </row>
    <row r="178" spans="2:65" s="1" customFormat="1" ht="16.5" customHeight="1">
      <c r="B178" s="41"/>
      <c r="C178" s="192" t="s">
        <v>475</v>
      </c>
      <c r="D178" s="192" t="s">
        <v>150</v>
      </c>
      <c r="E178" s="193" t="s">
        <v>1432</v>
      </c>
      <c r="F178" s="194" t="s">
        <v>1433</v>
      </c>
      <c r="G178" s="195" t="s">
        <v>1434</v>
      </c>
      <c r="H178" s="196">
        <v>2</v>
      </c>
      <c r="I178" s="197"/>
      <c r="J178" s="198">
        <f t="shared" si="0"/>
        <v>0</v>
      </c>
      <c r="K178" s="194" t="s">
        <v>23</v>
      </c>
      <c r="L178" s="61"/>
      <c r="M178" s="199" t="s">
        <v>23</v>
      </c>
      <c r="N178" s="200" t="s">
        <v>44</v>
      </c>
      <c r="O178" s="42"/>
      <c r="P178" s="201">
        <f t="shared" si="1"/>
        <v>0</v>
      </c>
      <c r="Q178" s="201">
        <v>0</v>
      </c>
      <c r="R178" s="201">
        <f t="shared" si="2"/>
        <v>0</v>
      </c>
      <c r="S178" s="201">
        <v>0</v>
      </c>
      <c r="T178" s="202">
        <f t="shared" si="3"/>
        <v>0</v>
      </c>
      <c r="AR178" s="24" t="s">
        <v>526</v>
      </c>
      <c r="AT178" s="24" t="s">
        <v>150</v>
      </c>
      <c r="AU178" s="24" t="s">
        <v>81</v>
      </c>
      <c r="AY178" s="24" t="s">
        <v>148</v>
      </c>
      <c r="BE178" s="203">
        <f t="shared" si="4"/>
        <v>0</v>
      </c>
      <c r="BF178" s="203">
        <f t="shared" si="5"/>
        <v>0</v>
      </c>
      <c r="BG178" s="203">
        <f t="shared" si="6"/>
        <v>0</v>
      </c>
      <c r="BH178" s="203">
        <f t="shared" si="7"/>
        <v>0</v>
      </c>
      <c r="BI178" s="203">
        <f t="shared" si="8"/>
        <v>0</v>
      </c>
      <c r="BJ178" s="24" t="s">
        <v>81</v>
      </c>
      <c r="BK178" s="203">
        <f t="shared" si="9"/>
        <v>0</v>
      </c>
      <c r="BL178" s="24" t="s">
        <v>526</v>
      </c>
      <c r="BM178" s="24" t="s">
        <v>1435</v>
      </c>
    </row>
    <row r="179" spans="2:65" s="1" customFormat="1" ht="16.5" customHeight="1">
      <c r="B179" s="41"/>
      <c r="C179" s="192" t="s">
        <v>480</v>
      </c>
      <c r="D179" s="192" t="s">
        <v>150</v>
      </c>
      <c r="E179" s="193" t="s">
        <v>1436</v>
      </c>
      <c r="F179" s="194" t="s">
        <v>1437</v>
      </c>
      <c r="G179" s="195" t="s">
        <v>1434</v>
      </c>
      <c r="H179" s="196">
        <v>2</v>
      </c>
      <c r="I179" s="197"/>
      <c r="J179" s="198">
        <f t="shared" si="0"/>
        <v>0</v>
      </c>
      <c r="K179" s="194" t="s">
        <v>23</v>
      </c>
      <c r="L179" s="61"/>
      <c r="M179" s="199" t="s">
        <v>23</v>
      </c>
      <c r="N179" s="200" t="s">
        <v>44</v>
      </c>
      <c r="O179" s="42"/>
      <c r="P179" s="201">
        <f t="shared" si="1"/>
        <v>0</v>
      </c>
      <c r="Q179" s="201">
        <v>0</v>
      </c>
      <c r="R179" s="201">
        <f t="shared" si="2"/>
        <v>0</v>
      </c>
      <c r="S179" s="201">
        <v>0</v>
      </c>
      <c r="T179" s="202">
        <f t="shared" si="3"/>
        <v>0</v>
      </c>
      <c r="AR179" s="24" t="s">
        <v>526</v>
      </c>
      <c r="AT179" s="24" t="s">
        <v>150</v>
      </c>
      <c r="AU179" s="24" t="s">
        <v>81</v>
      </c>
      <c r="AY179" s="24" t="s">
        <v>148</v>
      </c>
      <c r="BE179" s="203">
        <f t="shared" si="4"/>
        <v>0</v>
      </c>
      <c r="BF179" s="203">
        <f t="shared" si="5"/>
        <v>0</v>
      </c>
      <c r="BG179" s="203">
        <f t="shared" si="6"/>
        <v>0</v>
      </c>
      <c r="BH179" s="203">
        <f t="shared" si="7"/>
        <v>0</v>
      </c>
      <c r="BI179" s="203">
        <f t="shared" si="8"/>
        <v>0</v>
      </c>
      <c r="BJ179" s="24" t="s">
        <v>81</v>
      </c>
      <c r="BK179" s="203">
        <f t="shared" si="9"/>
        <v>0</v>
      </c>
      <c r="BL179" s="24" t="s">
        <v>526</v>
      </c>
      <c r="BM179" s="24" t="s">
        <v>1438</v>
      </c>
    </row>
    <row r="180" spans="2:65" s="1" customFormat="1" ht="16.5" customHeight="1">
      <c r="B180" s="41"/>
      <c r="C180" s="192" t="s">
        <v>485</v>
      </c>
      <c r="D180" s="192" t="s">
        <v>150</v>
      </c>
      <c r="E180" s="193" t="s">
        <v>1439</v>
      </c>
      <c r="F180" s="194" t="s">
        <v>1440</v>
      </c>
      <c r="G180" s="195" t="s">
        <v>1434</v>
      </c>
      <c r="H180" s="196">
        <v>2</v>
      </c>
      <c r="I180" s="197"/>
      <c r="J180" s="198">
        <f t="shared" si="0"/>
        <v>0</v>
      </c>
      <c r="K180" s="194" t="s">
        <v>23</v>
      </c>
      <c r="L180" s="61"/>
      <c r="M180" s="199" t="s">
        <v>23</v>
      </c>
      <c r="N180" s="200" t="s">
        <v>44</v>
      </c>
      <c r="O180" s="42"/>
      <c r="P180" s="201">
        <f t="shared" si="1"/>
        <v>0</v>
      </c>
      <c r="Q180" s="201">
        <v>0</v>
      </c>
      <c r="R180" s="201">
        <f t="shared" si="2"/>
        <v>0</v>
      </c>
      <c r="S180" s="201">
        <v>0</v>
      </c>
      <c r="T180" s="202">
        <f t="shared" si="3"/>
        <v>0</v>
      </c>
      <c r="AR180" s="24" t="s">
        <v>526</v>
      </c>
      <c r="AT180" s="24" t="s">
        <v>150</v>
      </c>
      <c r="AU180" s="24" t="s">
        <v>81</v>
      </c>
      <c r="AY180" s="24" t="s">
        <v>148</v>
      </c>
      <c r="BE180" s="203">
        <f t="shared" si="4"/>
        <v>0</v>
      </c>
      <c r="BF180" s="203">
        <f t="shared" si="5"/>
        <v>0</v>
      </c>
      <c r="BG180" s="203">
        <f t="shared" si="6"/>
        <v>0</v>
      </c>
      <c r="BH180" s="203">
        <f t="shared" si="7"/>
        <v>0</v>
      </c>
      <c r="BI180" s="203">
        <f t="shared" si="8"/>
        <v>0</v>
      </c>
      <c r="BJ180" s="24" t="s">
        <v>81</v>
      </c>
      <c r="BK180" s="203">
        <f t="shared" si="9"/>
        <v>0</v>
      </c>
      <c r="BL180" s="24" t="s">
        <v>526</v>
      </c>
      <c r="BM180" s="24" t="s">
        <v>1441</v>
      </c>
    </row>
    <row r="181" spans="2:65" s="1" customFormat="1" ht="16.5" customHeight="1">
      <c r="B181" s="41"/>
      <c r="C181" s="192" t="s">
        <v>492</v>
      </c>
      <c r="D181" s="192" t="s">
        <v>150</v>
      </c>
      <c r="E181" s="193" t="s">
        <v>1442</v>
      </c>
      <c r="F181" s="194" t="s">
        <v>1443</v>
      </c>
      <c r="G181" s="195" t="s">
        <v>1434</v>
      </c>
      <c r="H181" s="196">
        <v>1</v>
      </c>
      <c r="I181" s="197"/>
      <c r="J181" s="198">
        <f t="shared" si="0"/>
        <v>0</v>
      </c>
      <c r="K181" s="194" t="s">
        <v>23</v>
      </c>
      <c r="L181" s="61"/>
      <c r="M181" s="199" t="s">
        <v>23</v>
      </c>
      <c r="N181" s="200" t="s">
        <v>44</v>
      </c>
      <c r="O181" s="42"/>
      <c r="P181" s="201">
        <f t="shared" si="1"/>
        <v>0</v>
      </c>
      <c r="Q181" s="201">
        <v>0</v>
      </c>
      <c r="R181" s="201">
        <f t="shared" si="2"/>
        <v>0</v>
      </c>
      <c r="S181" s="201">
        <v>0</v>
      </c>
      <c r="T181" s="202">
        <f t="shared" si="3"/>
        <v>0</v>
      </c>
      <c r="AR181" s="24" t="s">
        <v>526</v>
      </c>
      <c r="AT181" s="24" t="s">
        <v>150</v>
      </c>
      <c r="AU181" s="24" t="s">
        <v>81</v>
      </c>
      <c r="AY181" s="24" t="s">
        <v>148</v>
      </c>
      <c r="BE181" s="203">
        <f t="shared" si="4"/>
        <v>0</v>
      </c>
      <c r="BF181" s="203">
        <f t="shared" si="5"/>
        <v>0</v>
      </c>
      <c r="BG181" s="203">
        <f t="shared" si="6"/>
        <v>0</v>
      </c>
      <c r="BH181" s="203">
        <f t="shared" si="7"/>
        <v>0</v>
      </c>
      <c r="BI181" s="203">
        <f t="shared" si="8"/>
        <v>0</v>
      </c>
      <c r="BJ181" s="24" t="s">
        <v>81</v>
      </c>
      <c r="BK181" s="203">
        <f t="shared" si="9"/>
        <v>0</v>
      </c>
      <c r="BL181" s="24" t="s">
        <v>526</v>
      </c>
      <c r="BM181" s="24" t="s">
        <v>1444</v>
      </c>
    </row>
    <row r="182" spans="2:65" s="1" customFormat="1" ht="16.5" customHeight="1">
      <c r="B182" s="41"/>
      <c r="C182" s="192" t="s">
        <v>497</v>
      </c>
      <c r="D182" s="192" t="s">
        <v>150</v>
      </c>
      <c r="E182" s="193" t="s">
        <v>1445</v>
      </c>
      <c r="F182" s="194" t="s">
        <v>1446</v>
      </c>
      <c r="G182" s="195" t="s">
        <v>194</v>
      </c>
      <c r="H182" s="196">
        <v>2</v>
      </c>
      <c r="I182" s="197"/>
      <c r="J182" s="198">
        <f t="shared" si="0"/>
        <v>0</v>
      </c>
      <c r="K182" s="194" t="s">
        <v>23</v>
      </c>
      <c r="L182" s="61"/>
      <c r="M182" s="199" t="s">
        <v>23</v>
      </c>
      <c r="N182" s="200" t="s">
        <v>44</v>
      </c>
      <c r="O182" s="42"/>
      <c r="P182" s="201">
        <f t="shared" si="1"/>
        <v>0</v>
      </c>
      <c r="Q182" s="201">
        <v>0</v>
      </c>
      <c r="R182" s="201">
        <f t="shared" si="2"/>
        <v>0</v>
      </c>
      <c r="S182" s="201">
        <v>0</v>
      </c>
      <c r="T182" s="202">
        <f t="shared" si="3"/>
        <v>0</v>
      </c>
      <c r="AR182" s="24" t="s">
        <v>526</v>
      </c>
      <c r="AT182" s="24" t="s">
        <v>150</v>
      </c>
      <c r="AU182" s="24" t="s">
        <v>81</v>
      </c>
      <c r="AY182" s="24" t="s">
        <v>148</v>
      </c>
      <c r="BE182" s="203">
        <f t="shared" si="4"/>
        <v>0</v>
      </c>
      <c r="BF182" s="203">
        <f t="shared" si="5"/>
        <v>0</v>
      </c>
      <c r="BG182" s="203">
        <f t="shared" si="6"/>
        <v>0</v>
      </c>
      <c r="BH182" s="203">
        <f t="shared" si="7"/>
        <v>0</v>
      </c>
      <c r="BI182" s="203">
        <f t="shared" si="8"/>
        <v>0</v>
      </c>
      <c r="BJ182" s="24" t="s">
        <v>81</v>
      </c>
      <c r="BK182" s="203">
        <f t="shared" si="9"/>
        <v>0</v>
      </c>
      <c r="BL182" s="24" t="s">
        <v>526</v>
      </c>
      <c r="BM182" s="24" t="s">
        <v>1447</v>
      </c>
    </row>
    <row r="183" spans="2:65" s="1" customFormat="1" ht="16.5" customHeight="1">
      <c r="B183" s="41"/>
      <c r="C183" s="192" t="s">
        <v>502</v>
      </c>
      <c r="D183" s="192" t="s">
        <v>150</v>
      </c>
      <c r="E183" s="193" t="s">
        <v>1448</v>
      </c>
      <c r="F183" s="194" t="s">
        <v>1449</v>
      </c>
      <c r="G183" s="195" t="s">
        <v>1434</v>
      </c>
      <c r="H183" s="196">
        <v>1</v>
      </c>
      <c r="I183" s="197"/>
      <c r="J183" s="198">
        <f t="shared" si="0"/>
        <v>0</v>
      </c>
      <c r="K183" s="194" t="s">
        <v>23</v>
      </c>
      <c r="L183" s="61"/>
      <c r="M183" s="199" t="s">
        <v>23</v>
      </c>
      <c r="N183" s="200" t="s">
        <v>44</v>
      </c>
      <c r="O183" s="42"/>
      <c r="P183" s="201">
        <f t="shared" si="1"/>
        <v>0</v>
      </c>
      <c r="Q183" s="201">
        <v>0</v>
      </c>
      <c r="R183" s="201">
        <f t="shared" si="2"/>
        <v>0</v>
      </c>
      <c r="S183" s="201">
        <v>0</v>
      </c>
      <c r="T183" s="202">
        <f t="shared" si="3"/>
        <v>0</v>
      </c>
      <c r="AR183" s="24" t="s">
        <v>526</v>
      </c>
      <c r="AT183" s="24" t="s">
        <v>150</v>
      </c>
      <c r="AU183" s="24" t="s">
        <v>81</v>
      </c>
      <c r="AY183" s="24" t="s">
        <v>148</v>
      </c>
      <c r="BE183" s="203">
        <f t="shared" si="4"/>
        <v>0</v>
      </c>
      <c r="BF183" s="203">
        <f t="shared" si="5"/>
        <v>0</v>
      </c>
      <c r="BG183" s="203">
        <f t="shared" si="6"/>
        <v>0</v>
      </c>
      <c r="BH183" s="203">
        <f t="shared" si="7"/>
        <v>0</v>
      </c>
      <c r="BI183" s="203">
        <f t="shared" si="8"/>
        <v>0</v>
      </c>
      <c r="BJ183" s="24" t="s">
        <v>81</v>
      </c>
      <c r="BK183" s="203">
        <f t="shared" si="9"/>
        <v>0</v>
      </c>
      <c r="BL183" s="24" t="s">
        <v>526</v>
      </c>
      <c r="BM183" s="24" t="s">
        <v>1450</v>
      </c>
    </row>
    <row r="184" spans="2:65" s="1" customFormat="1" ht="16.5" customHeight="1">
      <c r="B184" s="41"/>
      <c r="C184" s="192" t="s">
        <v>506</v>
      </c>
      <c r="D184" s="192" t="s">
        <v>150</v>
      </c>
      <c r="E184" s="193" t="s">
        <v>1451</v>
      </c>
      <c r="F184" s="194" t="s">
        <v>1452</v>
      </c>
      <c r="G184" s="195" t="s">
        <v>1434</v>
      </c>
      <c r="H184" s="196">
        <v>1</v>
      </c>
      <c r="I184" s="197"/>
      <c r="J184" s="198">
        <f t="shared" si="0"/>
        <v>0</v>
      </c>
      <c r="K184" s="194" t="s">
        <v>23</v>
      </c>
      <c r="L184" s="61"/>
      <c r="M184" s="199" t="s">
        <v>23</v>
      </c>
      <c r="N184" s="200" t="s">
        <v>44</v>
      </c>
      <c r="O184" s="42"/>
      <c r="P184" s="201">
        <f t="shared" si="1"/>
        <v>0</v>
      </c>
      <c r="Q184" s="201">
        <v>0</v>
      </c>
      <c r="R184" s="201">
        <f t="shared" si="2"/>
        <v>0</v>
      </c>
      <c r="S184" s="201">
        <v>0</v>
      </c>
      <c r="T184" s="202">
        <f t="shared" si="3"/>
        <v>0</v>
      </c>
      <c r="AR184" s="24" t="s">
        <v>526</v>
      </c>
      <c r="AT184" s="24" t="s">
        <v>150</v>
      </c>
      <c r="AU184" s="24" t="s">
        <v>81</v>
      </c>
      <c r="AY184" s="24" t="s">
        <v>148</v>
      </c>
      <c r="BE184" s="203">
        <f t="shared" si="4"/>
        <v>0</v>
      </c>
      <c r="BF184" s="203">
        <f t="shared" si="5"/>
        <v>0</v>
      </c>
      <c r="BG184" s="203">
        <f t="shared" si="6"/>
        <v>0</v>
      </c>
      <c r="BH184" s="203">
        <f t="shared" si="7"/>
        <v>0</v>
      </c>
      <c r="BI184" s="203">
        <f t="shared" si="8"/>
        <v>0</v>
      </c>
      <c r="BJ184" s="24" t="s">
        <v>81</v>
      </c>
      <c r="BK184" s="203">
        <f t="shared" si="9"/>
        <v>0</v>
      </c>
      <c r="BL184" s="24" t="s">
        <v>526</v>
      </c>
      <c r="BM184" s="24" t="s">
        <v>1453</v>
      </c>
    </row>
    <row r="185" spans="2:65" s="1" customFormat="1" ht="16.5" customHeight="1">
      <c r="B185" s="41"/>
      <c r="C185" s="192" t="s">
        <v>512</v>
      </c>
      <c r="D185" s="192" t="s">
        <v>150</v>
      </c>
      <c r="E185" s="193" t="s">
        <v>1454</v>
      </c>
      <c r="F185" s="194" t="s">
        <v>1455</v>
      </c>
      <c r="G185" s="195" t="s">
        <v>1434</v>
      </c>
      <c r="H185" s="196">
        <v>1</v>
      </c>
      <c r="I185" s="197"/>
      <c r="J185" s="198">
        <f t="shared" si="0"/>
        <v>0</v>
      </c>
      <c r="K185" s="194" t="s">
        <v>23</v>
      </c>
      <c r="L185" s="61"/>
      <c r="M185" s="199" t="s">
        <v>23</v>
      </c>
      <c r="N185" s="200" t="s">
        <v>44</v>
      </c>
      <c r="O185" s="42"/>
      <c r="P185" s="201">
        <f t="shared" si="1"/>
        <v>0</v>
      </c>
      <c r="Q185" s="201">
        <v>0</v>
      </c>
      <c r="R185" s="201">
        <f t="shared" si="2"/>
        <v>0</v>
      </c>
      <c r="S185" s="201">
        <v>0</v>
      </c>
      <c r="T185" s="202">
        <f t="shared" si="3"/>
        <v>0</v>
      </c>
      <c r="AR185" s="24" t="s">
        <v>248</v>
      </c>
      <c r="AT185" s="24" t="s">
        <v>150</v>
      </c>
      <c r="AU185" s="24" t="s">
        <v>81</v>
      </c>
      <c r="AY185" s="24" t="s">
        <v>148</v>
      </c>
      <c r="BE185" s="203">
        <f t="shared" si="4"/>
        <v>0</v>
      </c>
      <c r="BF185" s="203">
        <f t="shared" si="5"/>
        <v>0</v>
      </c>
      <c r="BG185" s="203">
        <f t="shared" si="6"/>
        <v>0</v>
      </c>
      <c r="BH185" s="203">
        <f t="shared" si="7"/>
        <v>0</v>
      </c>
      <c r="BI185" s="203">
        <f t="shared" si="8"/>
        <v>0</v>
      </c>
      <c r="BJ185" s="24" t="s">
        <v>81</v>
      </c>
      <c r="BK185" s="203">
        <f t="shared" si="9"/>
        <v>0</v>
      </c>
      <c r="BL185" s="24" t="s">
        <v>248</v>
      </c>
      <c r="BM185" s="24" t="s">
        <v>1456</v>
      </c>
    </row>
    <row r="186" spans="2:65" s="1" customFormat="1" ht="16.5" customHeight="1">
      <c r="B186" s="41"/>
      <c r="C186" s="192" t="s">
        <v>518</v>
      </c>
      <c r="D186" s="192" t="s">
        <v>150</v>
      </c>
      <c r="E186" s="193" t="s">
        <v>1457</v>
      </c>
      <c r="F186" s="194" t="s">
        <v>1458</v>
      </c>
      <c r="G186" s="195" t="s">
        <v>1378</v>
      </c>
      <c r="H186" s="196">
        <v>1</v>
      </c>
      <c r="I186" s="197"/>
      <c r="J186" s="198">
        <f t="shared" si="0"/>
        <v>0</v>
      </c>
      <c r="K186" s="194" t="s">
        <v>23</v>
      </c>
      <c r="L186" s="61"/>
      <c r="M186" s="199" t="s">
        <v>23</v>
      </c>
      <c r="N186" s="200" t="s">
        <v>44</v>
      </c>
      <c r="O186" s="42"/>
      <c r="P186" s="201">
        <f t="shared" si="1"/>
        <v>0</v>
      </c>
      <c r="Q186" s="201">
        <v>0</v>
      </c>
      <c r="R186" s="201">
        <f t="shared" si="2"/>
        <v>0</v>
      </c>
      <c r="S186" s="201">
        <v>0</v>
      </c>
      <c r="T186" s="202">
        <f t="shared" si="3"/>
        <v>0</v>
      </c>
      <c r="AR186" s="24" t="s">
        <v>248</v>
      </c>
      <c r="AT186" s="24" t="s">
        <v>150</v>
      </c>
      <c r="AU186" s="24" t="s">
        <v>81</v>
      </c>
      <c r="AY186" s="24" t="s">
        <v>148</v>
      </c>
      <c r="BE186" s="203">
        <f t="shared" si="4"/>
        <v>0</v>
      </c>
      <c r="BF186" s="203">
        <f t="shared" si="5"/>
        <v>0</v>
      </c>
      <c r="BG186" s="203">
        <f t="shared" si="6"/>
        <v>0</v>
      </c>
      <c r="BH186" s="203">
        <f t="shared" si="7"/>
        <v>0</v>
      </c>
      <c r="BI186" s="203">
        <f t="shared" si="8"/>
        <v>0</v>
      </c>
      <c r="BJ186" s="24" t="s">
        <v>81</v>
      </c>
      <c r="BK186" s="203">
        <f t="shared" si="9"/>
        <v>0</v>
      </c>
      <c r="BL186" s="24" t="s">
        <v>248</v>
      </c>
      <c r="BM186" s="24" t="s">
        <v>1459</v>
      </c>
    </row>
    <row r="187" spans="2:65" s="10" customFormat="1" ht="37.35" customHeight="1">
      <c r="B187" s="176"/>
      <c r="C187" s="177"/>
      <c r="D187" s="178" t="s">
        <v>72</v>
      </c>
      <c r="E187" s="179" t="s">
        <v>1460</v>
      </c>
      <c r="F187" s="179" t="s">
        <v>1461</v>
      </c>
      <c r="G187" s="177"/>
      <c r="H187" s="177"/>
      <c r="I187" s="180"/>
      <c r="J187" s="181">
        <f>BK187</f>
        <v>0</v>
      </c>
      <c r="K187" s="177"/>
      <c r="L187" s="182"/>
      <c r="M187" s="183"/>
      <c r="N187" s="184"/>
      <c r="O187" s="184"/>
      <c r="P187" s="185">
        <f>SUM(P188:P191)</f>
        <v>0</v>
      </c>
      <c r="Q187" s="184"/>
      <c r="R187" s="185">
        <f>SUM(R188:R191)</f>
        <v>0</v>
      </c>
      <c r="S187" s="184"/>
      <c r="T187" s="186">
        <f>SUM(T188:T191)</f>
        <v>0</v>
      </c>
      <c r="AR187" s="187" t="s">
        <v>168</v>
      </c>
      <c r="AT187" s="188" t="s">
        <v>72</v>
      </c>
      <c r="AU187" s="188" t="s">
        <v>73</v>
      </c>
      <c r="AY187" s="187" t="s">
        <v>148</v>
      </c>
      <c r="BK187" s="189">
        <f>SUM(BK188:BK191)</f>
        <v>0</v>
      </c>
    </row>
    <row r="188" spans="2:65" s="1" customFormat="1" ht="16.5" customHeight="1">
      <c r="B188" s="41"/>
      <c r="C188" s="192" t="s">
        <v>526</v>
      </c>
      <c r="D188" s="192" t="s">
        <v>150</v>
      </c>
      <c r="E188" s="193" t="s">
        <v>1462</v>
      </c>
      <c r="F188" s="194" t="s">
        <v>1463</v>
      </c>
      <c r="G188" s="195" t="s">
        <v>194</v>
      </c>
      <c r="H188" s="196">
        <v>60</v>
      </c>
      <c r="I188" s="197"/>
      <c r="J188" s="198">
        <f>ROUND(I188*H188,2)</f>
        <v>0</v>
      </c>
      <c r="K188" s="194" t="s">
        <v>23</v>
      </c>
      <c r="L188" s="61"/>
      <c r="M188" s="199" t="s">
        <v>23</v>
      </c>
      <c r="N188" s="200" t="s">
        <v>44</v>
      </c>
      <c r="O188" s="42"/>
      <c r="P188" s="201">
        <f>O188*H188</f>
        <v>0</v>
      </c>
      <c r="Q188" s="201">
        <v>0</v>
      </c>
      <c r="R188" s="201">
        <f>Q188*H188</f>
        <v>0</v>
      </c>
      <c r="S188" s="201">
        <v>0</v>
      </c>
      <c r="T188" s="202">
        <f>S188*H188</f>
        <v>0</v>
      </c>
      <c r="AR188" s="24" t="s">
        <v>526</v>
      </c>
      <c r="AT188" s="24" t="s">
        <v>150</v>
      </c>
      <c r="AU188" s="24" t="s">
        <v>81</v>
      </c>
      <c r="AY188" s="24" t="s">
        <v>148</v>
      </c>
      <c r="BE188" s="203">
        <f>IF(N188="základní",J188,0)</f>
        <v>0</v>
      </c>
      <c r="BF188" s="203">
        <f>IF(N188="snížená",J188,0)</f>
        <v>0</v>
      </c>
      <c r="BG188" s="203">
        <f>IF(N188="zákl. přenesená",J188,0)</f>
        <v>0</v>
      </c>
      <c r="BH188" s="203">
        <f>IF(N188="sníž. přenesená",J188,0)</f>
        <v>0</v>
      </c>
      <c r="BI188" s="203">
        <f>IF(N188="nulová",J188,0)</f>
        <v>0</v>
      </c>
      <c r="BJ188" s="24" t="s">
        <v>81</v>
      </c>
      <c r="BK188" s="203">
        <f>ROUND(I188*H188,2)</f>
        <v>0</v>
      </c>
      <c r="BL188" s="24" t="s">
        <v>526</v>
      </c>
      <c r="BM188" s="24" t="s">
        <v>1464</v>
      </c>
    </row>
    <row r="189" spans="2:65" s="1" customFormat="1" ht="16.5" customHeight="1">
      <c r="B189" s="41"/>
      <c r="C189" s="192" t="s">
        <v>533</v>
      </c>
      <c r="D189" s="192" t="s">
        <v>150</v>
      </c>
      <c r="E189" s="193" t="s">
        <v>1465</v>
      </c>
      <c r="F189" s="194" t="s">
        <v>1466</v>
      </c>
      <c r="G189" s="195" t="s">
        <v>1434</v>
      </c>
      <c r="H189" s="196">
        <v>1</v>
      </c>
      <c r="I189" s="197"/>
      <c r="J189" s="198">
        <f>ROUND(I189*H189,2)</f>
        <v>0</v>
      </c>
      <c r="K189" s="194" t="s">
        <v>23</v>
      </c>
      <c r="L189" s="61"/>
      <c r="M189" s="199" t="s">
        <v>23</v>
      </c>
      <c r="N189" s="200" t="s">
        <v>44</v>
      </c>
      <c r="O189" s="42"/>
      <c r="P189" s="201">
        <f>O189*H189</f>
        <v>0</v>
      </c>
      <c r="Q189" s="201">
        <v>0</v>
      </c>
      <c r="R189" s="201">
        <f>Q189*H189</f>
        <v>0</v>
      </c>
      <c r="S189" s="201">
        <v>0</v>
      </c>
      <c r="T189" s="202">
        <f>S189*H189</f>
        <v>0</v>
      </c>
      <c r="AR189" s="24" t="s">
        <v>526</v>
      </c>
      <c r="AT189" s="24" t="s">
        <v>150</v>
      </c>
      <c r="AU189" s="24" t="s">
        <v>81</v>
      </c>
      <c r="AY189" s="24" t="s">
        <v>148</v>
      </c>
      <c r="BE189" s="203">
        <f>IF(N189="základní",J189,0)</f>
        <v>0</v>
      </c>
      <c r="BF189" s="203">
        <f>IF(N189="snížená",J189,0)</f>
        <v>0</v>
      </c>
      <c r="BG189" s="203">
        <f>IF(N189="zákl. přenesená",J189,0)</f>
        <v>0</v>
      </c>
      <c r="BH189" s="203">
        <f>IF(N189="sníž. přenesená",J189,0)</f>
        <v>0</v>
      </c>
      <c r="BI189" s="203">
        <f>IF(N189="nulová",J189,0)</f>
        <v>0</v>
      </c>
      <c r="BJ189" s="24" t="s">
        <v>81</v>
      </c>
      <c r="BK189" s="203">
        <f>ROUND(I189*H189,2)</f>
        <v>0</v>
      </c>
      <c r="BL189" s="24" t="s">
        <v>526</v>
      </c>
      <c r="BM189" s="24" t="s">
        <v>1467</v>
      </c>
    </row>
    <row r="190" spans="2:65" s="1" customFormat="1" ht="16.5" customHeight="1">
      <c r="B190" s="41"/>
      <c r="C190" s="192" t="s">
        <v>538</v>
      </c>
      <c r="D190" s="192" t="s">
        <v>150</v>
      </c>
      <c r="E190" s="193" t="s">
        <v>1468</v>
      </c>
      <c r="F190" s="194" t="s">
        <v>1469</v>
      </c>
      <c r="G190" s="195" t="s">
        <v>1434</v>
      </c>
      <c r="H190" s="196">
        <v>3</v>
      </c>
      <c r="I190" s="197"/>
      <c r="J190" s="198">
        <f>ROUND(I190*H190,2)</f>
        <v>0</v>
      </c>
      <c r="K190" s="194" t="s">
        <v>23</v>
      </c>
      <c r="L190" s="61"/>
      <c r="M190" s="199" t="s">
        <v>23</v>
      </c>
      <c r="N190" s="200" t="s">
        <v>44</v>
      </c>
      <c r="O190" s="42"/>
      <c r="P190" s="201">
        <f>O190*H190</f>
        <v>0</v>
      </c>
      <c r="Q190" s="201">
        <v>0</v>
      </c>
      <c r="R190" s="201">
        <f>Q190*H190</f>
        <v>0</v>
      </c>
      <c r="S190" s="201">
        <v>0</v>
      </c>
      <c r="T190" s="202">
        <f>S190*H190</f>
        <v>0</v>
      </c>
      <c r="AR190" s="24" t="s">
        <v>526</v>
      </c>
      <c r="AT190" s="24" t="s">
        <v>150</v>
      </c>
      <c r="AU190" s="24" t="s">
        <v>81</v>
      </c>
      <c r="AY190" s="24" t="s">
        <v>148</v>
      </c>
      <c r="BE190" s="203">
        <f>IF(N190="základní",J190,0)</f>
        <v>0</v>
      </c>
      <c r="BF190" s="203">
        <f>IF(N190="snížená",J190,0)</f>
        <v>0</v>
      </c>
      <c r="BG190" s="203">
        <f>IF(N190="zákl. přenesená",J190,0)</f>
        <v>0</v>
      </c>
      <c r="BH190" s="203">
        <f>IF(N190="sníž. přenesená",J190,0)</f>
        <v>0</v>
      </c>
      <c r="BI190" s="203">
        <f>IF(N190="nulová",J190,0)</f>
        <v>0</v>
      </c>
      <c r="BJ190" s="24" t="s">
        <v>81</v>
      </c>
      <c r="BK190" s="203">
        <f>ROUND(I190*H190,2)</f>
        <v>0</v>
      </c>
      <c r="BL190" s="24" t="s">
        <v>526</v>
      </c>
      <c r="BM190" s="24" t="s">
        <v>1470</v>
      </c>
    </row>
    <row r="191" spans="2:65" s="1" customFormat="1" ht="16.5" customHeight="1">
      <c r="B191" s="41"/>
      <c r="C191" s="192" t="s">
        <v>543</v>
      </c>
      <c r="D191" s="192" t="s">
        <v>150</v>
      </c>
      <c r="E191" s="193" t="s">
        <v>1471</v>
      </c>
      <c r="F191" s="194" t="s">
        <v>1472</v>
      </c>
      <c r="G191" s="195" t="s">
        <v>1434</v>
      </c>
      <c r="H191" s="196">
        <v>1</v>
      </c>
      <c r="I191" s="197"/>
      <c r="J191" s="198">
        <f>ROUND(I191*H191,2)</f>
        <v>0</v>
      </c>
      <c r="K191" s="194" t="s">
        <v>23</v>
      </c>
      <c r="L191" s="61"/>
      <c r="M191" s="199" t="s">
        <v>23</v>
      </c>
      <c r="N191" s="200" t="s">
        <v>44</v>
      </c>
      <c r="O191" s="42"/>
      <c r="P191" s="201">
        <f>O191*H191</f>
        <v>0</v>
      </c>
      <c r="Q191" s="201">
        <v>0</v>
      </c>
      <c r="R191" s="201">
        <f>Q191*H191</f>
        <v>0</v>
      </c>
      <c r="S191" s="201">
        <v>0</v>
      </c>
      <c r="T191" s="202">
        <f>S191*H191</f>
        <v>0</v>
      </c>
      <c r="AR191" s="24" t="s">
        <v>526</v>
      </c>
      <c r="AT191" s="24" t="s">
        <v>150</v>
      </c>
      <c r="AU191" s="24" t="s">
        <v>81</v>
      </c>
      <c r="AY191" s="24" t="s">
        <v>148</v>
      </c>
      <c r="BE191" s="203">
        <f>IF(N191="základní",J191,0)</f>
        <v>0</v>
      </c>
      <c r="BF191" s="203">
        <f>IF(N191="snížená",J191,0)</f>
        <v>0</v>
      </c>
      <c r="BG191" s="203">
        <f>IF(N191="zákl. přenesená",J191,0)</f>
        <v>0</v>
      </c>
      <c r="BH191" s="203">
        <f>IF(N191="sníž. přenesená",J191,0)</f>
        <v>0</v>
      </c>
      <c r="BI191" s="203">
        <f>IF(N191="nulová",J191,0)</f>
        <v>0</v>
      </c>
      <c r="BJ191" s="24" t="s">
        <v>81</v>
      </c>
      <c r="BK191" s="203">
        <f>ROUND(I191*H191,2)</f>
        <v>0</v>
      </c>
      <c r="BL191" s="24" t="s">
        <v>526</v>
      </c>
      <c r="BM191" s="24" t="s">
        <v>1473</v>
      </c>
    </row>
    <row r="192" spans="2:65" s="10" customFormat="1" ht="37.35" customHeight="1">
      <c r="B192" s="176"/>
      <c r="C192" s="177"/>
      <c r="D192" s="178" t="s">
        <v>72</v>
      </c>
      <c r="E192" s="179" t="s">
        <v>1474</v>
      </c>
      <c r="F192" s="179" t="s">
        <v>1475</v>
      </c>
      <c r="G192" s="177"/>
      <c r="H192" s="177"/>
      <c r="I192" s="180"/>
      <c r="J192" s="181">
        <f>BK192</f>
        <v>0</v>
      </c>
      <c r="K192" s="177"/>
      <c r="L192" s="182"/>
      <c r="M192" s="183"/>
      <c r="N192" s="184"/>
      <c r="O192" s="184"/>
      <c r="P192" s="185">
        <f>P193</f>
        <v>0</v>
      </c>
      <c r="Q192" s="184"/>
      <c r="R192" s="185">
        <f>R193</f>
        <v>0</v>
      </c>
      <c r="S192" s="184"/>
      <c r="T192" s="186">
        <f>T193</f>
        <v>0</v>
      </c>
      <c r="AR192" s="187" t="s">
        <v>81</v>
      </c>
      <c r="AT192" s="188" t="s">
        <v>72</v>
      </c>
      <c r="AU192" s="188" t="s">
        <v>73</v>
      </c>
      <c r="AY192" s="187" t="s">
        <v>148</v>
      </c>
      <c r="BK192" s="189">
        <f>BK193</f>
        <v>0</v>
      </c>
    </row>
    <row r="193" spans="2:65" s="1" customFormat="1" ht="16.5" customHeight="1">
      <c r="B193" s="41"/>
      <c r="C193" s="192" t="s">
        <v>548</v>
      </c>
      <c r="D193" s="192" t="s">
        <v>150</v>
      </c>
      <c r="E193" s="193" t="s">
        <v>1476</v>
      </c>
      <c r="F193" s="194" t="s">
        <v>1477</v>
      </c>
      <c r="G193" s="195" t="s">
        <v>153</v>
      </c>
      <c r="H193" s="196">
        <v>14</v>
      </c>
      <c r="I193" s="197"/>
      <c r="J193" s="198">
        <f>ROUND(I193*H193,2)</f>
        <v>0</v>
      </c>
      <c r="K193" s="194" t="s">
        <v>23</v>
      </c>
      <c r="L193" s="61"/>
      <c r="M193" s="199" t="s">
        <v>23</v>
      </c>
      <c r="N193" s="200" t="s">
        <v>44</v>
      </c>
      <c r="O193" s="42"/>
      <c r="P193" s="201">
        <f>O193*H193</f>
        <v>0</v>
      </c>
      <c r="Q193" s="201">
        <v>0</v>
      </c>
      <c r="R193" s="201">
        <f>Q193*H193</f>
        <v>0</v>
      </c>
      <c r="S193" s="201">
        <v>0</v>
      </c>
      <c r="T193" s="202">
        <f>S193*H193</f>
        <v>0</v>
      </c>
      <c r="AR193" s="24" t="s">
        <v>155</v>
      </c>
      <c r="AT193" s="24" t="s">
        <v>150</v>
      </c>
      <c r="AU193" s="24" t="s">
        <v>81</v>
      </c>
      <c r="AY193" s="24" t="s">
        <v>148</v>
      </c>
      <c r="BE193" s="203">
        <f>IF(N193="základní",J193,0)</f>
        <v>0</v>
      </c>
      <c r="BF193" s="203">
        <f>IF(N193="snížená",J193,0)</f>
        <v>0</v>
      </c>
      <c r="BG193" s="203">
        <f>IF(N193="zákl. přenesená",J193,0)</f>
        <v>0</v>
      </c>
      <c r="BH193" s="203">
        <f>IF(N193="sníž. přenesená",J193,0)</f>
        <v>0</v>
      </c>
      <c r="BI193" s="203">
        <f>IF(N193="nulová",J193,0)</f>
        <v>0</v>
      </c>
      <c r="BJ193" s="24" t="s">
        <v>81</v>
      </c>
      <c r="BK193" s="203">
        <f>ROUND(I193*H193,2)</f>
        <v>0</v>
      </c>
      <c r="BL193" s="24" t="s">
        <v>155</v>
      </c>
      <c r="BM193" s="24" t="s">
        <v>1478</v>
      </c>
    </row>
    <row r="194" spans="2:65" s="10" customFormat="1" ht="37.35" customHeight="1">
      <c r="B194" s="176"/>
      <c r="C194" s="177"/>
      <c r="D194" s="178" t="s">
        <v>72</v>
      </c>
      <c r="E194" s="179" t="s">
        <v>1479</v>
      </c>
      <c r="F194" s="179" t="s">
        <v>1480</v>
      </c>
      <c r="G194" s="177"/>
      <c r="H194" s="177"/>
      <c r="I194" s="180"/>
      <c r="J194" s="181">
        <f>BK194</f>
        <v>0</v>
      </c>
      <c r="K194" s="177"/>
      <c r="L194" s="182"/>
      <c r="M194" s="183"/>
      <c r="N194" s="184"/>
      <c r="O194" s="184"/>
      <c r="P194" s="185">
        <f>SUM(P195:P226)</f>
        <v>0</v>
      </c>
      <c r="Q194" s="184"/>
      <c r="R194" s="185">
        <f>SUM(R195:R226)</f>
        <v>0</v>
      </c>
      <c r="S194" s="184"/>
      <c r="T194" s="186">
        <f>SUM(T195:T226)</f>
        <v>0</v>
      </c>
      <c r="AR194" s="187" t="s">
        <v>81</v>
      </c>
      <c r="AT194" s="188" t="s">
        <v>72</v>
      </c>
      <c r="AU194" s="188" t="s">
        <v>73</v>
      </c>
      <c r="AY194" s="187" t="s">
        <v>148</v>
      </c>
      <c r="BK194" s="189">
        <f>SUM(BK195:BK226)</f>
        <v>0</v>
      </c>
    </row>
    <row r="195" spans="2:65" s="1" customFormat="1" ht="16.5" customHeight="1">
      <c r="B195" s="41"/>
      <c r="C195" s="192" t="s">
        <v>945</v>
      </c>
      <c r="D195" s="192" t="s">
        <v>150</v>
      </c>
      <c r="E195" s="193" t="s">
        <v>1319</v>
      </c>
      <c r="F195" s="194" t="s">
        <v>1320</v>
      </c>
      <c r="G195" s="195" t="s">
        <v>194</v>
      </c>
      <c r="H195" s="196">
        <v>5</v>
      </c>
      <c r="I195" s="197"/>
      <c r="J195" s="198">
        <f>ROUND(I195*H195,2)</f>
        <v>0</v>
      </c>
      <c r="K195" s="194" t="s">
        <v>23</v>
      </c>
      <c r="L195" s="61"/>
      <c r="M195" s="199" t="s">
        <v>23</v>
      </c>
      <c r="N195" s="200" t="s">
        <v>44</v>
      </c>
      <c r="O195" s="42"/>
      <c r="P195" s="201">
        <f>O195*H195</f>
        <v>0</v>
      </c>
      <c r="Q195" s="201">
        <v>0</v>
      </c>
      <c r="R195" s="201">
        <f>Q195*H195</f>
        <v>0</v>
      </c>
      <c r="S195" s="201">
        <v>0</v>
      </c>
      <c r="T195" s="202">
        <f>S195*H195</f>
        <v>0</v>
      </c>
      <c r="AR195" s="24" t="s">
        <v>155</v>
      </c>
      <c r="AT195" s="24" t="s">
        <v>150</v>
      </c>
      <c r="AU195" s="24" t="s">
        <v>81</v>
      </c>
      <c r="AY195" s="24" t="s">
        <v>148</v>
      </c>
      <c r="BE195" s="203">
        <f>IF(N195="základní",J195,0)</f>
        <v>0</v>
      </c>
      <c r="BF195" s="203">
        <f>IF(N195="snížená",J195,0)</f>
        <v>0</v>
      </c>
      <c r="BG195" s="203">
        <f>IF(N195="zákl. přenesená",J195,0)</f>
        <v>0</v>
      </c>
      <c r="BH195" s="203">
        <f>IF(N195="sníž. přenesená",J195,0)</f>
        <v>0</v>
      </c>
      <c r="BI195" s="203">
        <f>IF(N195="nulová",J195,0)</f>
        <v>0</v>
      </c>
      <c r="BJ195" s="24" t="s">
        <v>81</v>
      </c>
      <c r="BK195" s="203">
        <f>ROUND(I195*H195,2)</f>
        <v>0</v>
      </c>
      <c r="BL195" s="24" t="s">
        <v>155</v>
      </c>
      <c r="BM195" s="24" t="s">
        <v>1481</v>
      </c>
    </row>
    <row r="196" spans="2:65" s="1" customFormat="1" ht="16.5" customHeight="1">
      <c r="B196" s="41"/>
      <c r="C196" s="192" t="s">
        <v>949</v>
      </c>
      <c r="D196" s="192" t="s">
        <v>150</v>
      </c>
      <c r="E196" s="193" t="s">
        <v>1321</v>
      </c>
      <c r="F196" s="194" t="s">
        <v>1322</v>
      </c>
      <c r="G196" s="195" t="s">
        <v>194</v>
      </c>
      <c r="H196" s="196">
        <v>3</v>
      </c>
      <c r="I196" s="197"/>
      <c r="J196" s="198">
        <f>ROUND(I196*H196,2)</f>
        <v>0</v>
      </c>
      <c r="K196" s="194" t="s">
        <v>23</v>
      </c>
      <c r="L196" s="61"/>
      <c r="M196" s="199" t="s">
        <v>23</v>
      </c>
      <c r="N196" s="200" t="s">
        <v>44</v>
      </c>
      <c r="O196" s="42"/>
      <c r="P196" s="201">
        <f>O196*H196</f>
        <v>0</v>
      </c>
      <c r="Q196" s="201">
        <v>0</v>
      </c>
      <c r="R196" s="201">
        <f>Q196*H196</f>
        <v>0</v>
      </c>
      <c r="S196" s="201">
        <v>0</v>
      </c>
      <c r="T196" s="202">
        <f>S196*H196</f>
        <v>0</v>
      </c>
      <c r="AR196" s="24" t="s">
        <v>155</v>
      </c>
      <c r="AT196" s="24" t="s">
        <v>150</v>
      </c>
      <c r="AU196" s="24" t="s">
        <v>81</v>
      </c>
      <c r="AY196" s="24" t="s">
        <v>148</v>
      </c>
      <c r="BE196" s="203">
        <f>IF(N196="základní",J196,0)</f>
        <v>0</v>
      </c>
      <c r="BF196" s="203">
        <f>IF(N196="snížená",J196,0)</f>
        <v>0</v>
      </c>
      <c r="BG196" s="203">
        <f>IF(N196="zákl. přenesená",J196,0)</f>
        <v>0</v>
      </c>
      <c r="BH196" s="203">
        <f>IF(N196="sníž. přenesená",J196,0)</f>
        <v>0</v>
      </c>
      <c r="BI196" s="203">
        <f>IF(N196="nulová",J196,0)</f>
        <v>0</v>
      </c>
      <c r="BJ196" s="24" t="s">
        <v>81</v>
      </c>
      <c r="BK196" s="203">
        <f>ROUND(I196*H196,2)</f>
        <v>0</v>
      </c>
      <c r="BL196" s="24" t="s">
        <v>155</v>
      </c>
      <c r="BM196" s="24" t="s">
        <v>1482</v>
      </c>
    </row>
    <row r="197" spans="2:65" s="1" customFormat="1" ht="16.5" customHeight="1">
      <c r="B197" s="41"/>
      <c r="C197" s="192" t="s">
        <v>952</v>
      </c>
      <c r="D197" s="192" t="s">
        <v>150</v>
      </c>
      <c r="E197" s="193" t="s">
        <v>1323</v>
      </c>
      <c r="F197" s="194" t="s">
        <v>1324</v>
      </c>
      <c r="G197" s="195" t="s">
        <v>176</v>
      </c>
      <c r="H197" s="196">
        <v>9.6</v>
      </c>
      <c r="I197" s="197"/>
      <c r="J197" s="198">
        <f>ROUND(I197*H197,2)</f>
        <v>0</v>
      </c>
      <c r="K197" s="194" t="s">
        <v>23</v>
      </c>
      <c r="L197" s="61"/>
      <c r="M197" s="199" t="s">
        <v>23</v>
      </c>
      <c r="N197" s="200" t="s">
        <v>44</v>
      </c>
      <c r="O197" s="42"/>
      <c r="P197" s="201">
        <f>O197*H197</f>
        <v>0</v>
      </c>
      <c r="Q197" s="201">
        <v>0</v>
      </c>
      <c r="R197" s="201">
        <f>Q197*H197</f>
        <v>0</v>
      </c>
      <c r="S197" s="201">
        <v>0</v>
      </c>
      <c r="T197" s="202">
        <f>S197*H197</f>
        <v>0</v>
      </c>
      <c r="AR197" s="24" t="s">
        <v>155</v>
      </c>
      <c r="AT197" s="24" t="s">
        <v>150</v>
      </c>
      <c r="AU197" s="24" t="s">
        <v>81</v>
      </c>
      <c r="AY197" s="24" t="s">
        <v>148</v>
      </c>
      <c r="BE197" s="203">
        <f>IF(N197="základní",J197,0)</f>
        <v>0</v>
      </c>
      <c r="BF197" s="203">
        <f>IF(N197="snížená",J197,0)</f>
        <v>0</v>
      </c>
      <c r="BG197" s="203">
        <f>IF(N197="zákl. přenesená",J197,0)</f>
        <v>0</v>
      </c>
      <c r="BH197" s="203">
        <f>IF(N197="sníž. přenesená",J197,0)</f>
        <v>0</v>
      </c>
      <c r="BI197" s="203">
        <f>IF(N197="nulová",J197,0)</f>
        <v>0</v>
      </c>
      <c r="BJ197" s="24" t="s">
        <v>81</v>
      </c>
      <c r="BK197" s="203">
        <f>ROUND(I197*H197,2)</f>
        <v>0</v>
      </c>
      <c r="BL197" s="24" t="s">
        <v>155</v>
      </c>
      <c r="BM197" s="24" t="s">
        <v>1483</v>
      </c>
    </row>
    <row r="198" spans="2:65" s="1" customFormat="1" ht="16.5" customHeight="1">
      <c r="B198" s="41"/>
      <c r="C198" s="192" t="s">
        <v>955</v>
      </c>
      <c r="D198" s="192" t="s">
        <v>150</v>
      </c>
      <c r="E198" s="193" t="s">
        <v>1484</v>
      </c>
      <c r="F198" s="194" t="s">
        <v>1485</v>
      </c>
      <c r="G198" s="195" t="s">
        <v>176</v>
      </c>
      <c r="H198" s="196">
        <v>10.92</v>
      </c>
      <c r="I198" s="197"/>
      <c r="J198" s="198">
        <f>ROUND(I198*H198,2)</f>
        <v>0</v>
      </c>
      <c r="K198" s="194" t="s">
        <v>23</v>
      </c>
      <c r="L198" s="61"/>
      <c r="M198" s="199" t="s">
        <v>23</v>
      </c>
      <c r="N198" s="200" t="s">
        <v>44</v>
      </c>
      <c r="O198" s="42"/>
      <c r="P198" s="201">
        <f>O198*H198</f>
        <v>0</v>
      </c>
      <c r="Q198" s="201">
        <v>0</v>
      </c>
      <c r="R198" s="201">
        <f>Q198*H198</f>
        <v>0</v>
      </c>
      <c r="S198" s="201">
        <v>0</v>
      </c>
      <c r="T198" s="202">
        <f>S198*H198</f>
        <v>0</v>
      </c>
      <c r="AR198" s="24" t="s">
        <v>155</v>
      </c>
      <c r="AT198" s="24" t="s">
        <v>150</v>
      </c>
      <c r="AU198" s="24" t="s">
        <v>81</v>
      </c>
      <c r="AY198" s="24" t="s">
        <v>148</v>
      </c>
      <c r="BE198" s="203">
        <f>IF(N198="základní",J198,0)</f>
        <v>0</v>
      </c>
      <c r="BF198" s="203">
        <f>IF(N198="snížená",J198,0)</f>
        <v>0</v>
      </c>
      <c r="BG198" s="203">
        <f>IF(N198="zákl. přenesená",J198,0)</f>
        <v>0</v>
      </c>
      <c r="BH198" s="203">
        <f>IF(N198="sníž. přenesená",J198,0)</f>
        <v>0</v>
      </c>
      <c r="BI198" s="203">
        <f>IF(N198="nulová",J198,0)</f>
        <v>0</v>
      </c>
      <c r="BJ198" s="24" t="s">
        <v>81</v>
      </c>
      <c r="BK198" s="203">
        <f>ROUND(I198*H198,2)</f>
        <v>0</v>
      </c>
      <c r="BL198" s="24" t="s">
        <v>155</v>
      </c>
      <c r="BM198" s="24" t="s">
        <v>1486</v>
      </c>
    </row>
    <row r="199" spans="2:65" s="11" customFormat="1" ht="13.5">
      <c r="B199" s="207"/>
      <c r="C199" s="208"/>
      <c r="D199" s="204" t="s">
        <v>159</v>
      </c>
      <c r="E199" s="209" t="s">
        <v>23</v>
      </c>
      <c r="F199" s="210" t="s">
        <v>1487</v>
      </c>
      <c r="G199" s="208"/>
      <c r="H199" s="211">
        <v>10.92</v>
      </c>
      <c r="I199" s="212"/>
      <c r="J199" s="208"/>
      <c r="K199" s="208"/>
      <c r="L199" s="213"/>
      <c r="M199" s="214"/>
      <c r="N199" s="215"/>
      <c r="O199" s="215"/>
      <c r="P199" s="215"/>
      <c r="Q199" s="215"/>
      <c r="R199" s="215"/>
      <c r="S199" s="215"/>
      <c r="T199" s="216"/>
      <c r="AT199" s="217" t="s">
        <v>159</v>
      </c>
      <c r="AU199" s="217" t="s">
        <v>81</v>
      </c>
      <c r="AV199" s="11" t="s">
        <v>83</v>
      </c>
      <c r="AW199" s="11" t="s">
        <v>36</v>
      </c>
      <c r="AX199" s="11" t="s">
        <v>73</v>
      </c>
      <c r="AY199" s="217" t="s">
        <v>148</v>
      </c>
    </row>
    <row r="200" spans="2:65" s="12" customFormat="1" ht="13.5">
      <c r="B200" s="218"/>
      <c r="C200" s="219"/>
      <c r="D200" s="204" t="s">
        <v>159</v>
      </c>
      <c r="E200" s="220" t="s">
        <v>23</v>
      </c>
      <c r="F200" s="221" t="s">
        <v>162</v>
      </c>
      <c r="G200" s="219"/>
      <c r="H200" s="222">
        <v>10.92</v>
      </c>
      <c r="I200" s="223"/>
      <c r="J200" s="219"/>
      <c r="K200" s="219"/>
      <c r="L200" s="224"/>
      <c r="M200" s="225"/>
      <c r="N200" s="226"/>
      <c r="O200" s="226"/>
      <c r="P200" s="226"/>
      <c r="Q200" s="226"/>
      <c r="R200" s="226"/>
      <c r="S200" s="226"/>
      <c r="T200" s="227"/>
      <c r="AT200" s="228" t="s">
        <v>159</v>
      </c>
      <c r="AU200" s="228" t="s">
        <v>81</v>
      </c>
      <c r="AV200" s="12" t="s">
        <v>155</v>
      </c>
      <c r="AW200" s="12" t="s">
        <v>36</v>
      </c>
      <c r="AX200" s="12" t="s">
        <v>81</v>
      </c>
      <c r="AY200" s="228" t="s">
        <v>148</v>
      </c>
    </row>
    <row r="201" spans="2:65" s="1" customFormat="1" ht="16.5" customHeight="1">
      <c r="B201" s="41"/>
      <c r="C201" s="192" t="s">
        <v>958</v>
      </c>
      <c r="D201" s="192" t="s">
        <v>150</v>
      </c>
      <c r="E201" s="193" t="s">
        <v>174</v>
      </c>
      <c r="F201" s="194" t="s">
        <v>1488</v>
      </c>
      <c r="G201" s="195" t="s">
        <v>176</v>
      </c>
      <c r="H201" s="196">
        <v>29.52</v>
      </c>
      <c r="I201" s="197"/>
      <c r="J201" s="198">
        <f>ROUND(I201*H201,2)</f>
        <v>0</v>
      </c>
      <c r="K201" s="194" t="s">
        <v>23</v>
      </c>
      <c r="L201" s="61"/>
      <c r="M201" s="199" t="s">
        <v>23</v>
      </c>
      <c r="N201" s="200" t="s">
        <v>44</v>
      </c>
      <c r="O201" s="42"/>
      <c r="P201" s="201">
        <f>O201*H201</f>
        <v>0</v>
      </c>
      <c r="Q201" s="201">
        <v>0</v>
      </c>
      <c r="R201" s="201">
        <f>Q201*H201</f>
        <v>0</v>
      </c>
      <c r="S201" s="201">
        <v>0</v>
      </c>
      <c r="T201" s="202">
        <f>S201*H201</f>
        <v>0</v>
      </c>
      <c r="AR201" s="24" t="s">
        <v>155</v>
      </c>
      <c r="AT201" s="24" t="s">
        <v>150</v>
      </c>
      <c r="AU201" s="24" t="s">
        <v>81</v>
      </c>
      <c r="AY201" s="24" t="s">
        <v>148</v>
      </c>
      <c r="BE201" s="203">
        <f>IF(N201="základní",J201,0)</f>
        <v>0</v>
      </c>
      <c r="BF201" s="203">
        <f>IF(N201="snížená",J201,0)</f>
        <v>0</v>
      </c>
      <c r="BG201" s="203">
        <f>IF(N201="zákl. přenesená",J201,0)</f>
        <v>0</v>
      </c>
      <c r="BH201" s="203">
        <f>IF(N201="sníž. přenesená",J201,0)</f>
        <v>0</v>
      </c>
      <c r="BI201" s="203">
        <f>IF(N201="nulová",J201,0)</f>
        <v>0</v>
      </c>
      <c r="BJ201" s="24" t="s">
        <v>81</v>
      </c>
      <c r="BK201" s="203">
        <f>ROUND(I201*H201,2)</f>
        <v>0</v>
      </c>
      <c r="BL201" s="24" t="s">
        <v>155</v>
      </c>
      <c r="BM201" s="24" t="s">
        <v>1489</v>
      </c>
    </row>
    <row r="202" spans="2:65" s="11" customFormat="1" ht="13.5">
      <c r="B202" s="207"/>
      <c r="C202" s="208"/>
      <c r="D202" s="204" t="s">
        <v>159</v>
      </c>
      <c r="E202" s="209" t="s">
        <v>23</v>
      </c>
      <c r="F202" s="210" t="s">
        <v>1490</v>
      </c>
      <c r="G202" s="208"/>
      <c r="H202" s="211">
        <v>29.52</v>
      </c>
      <c r="I202" s="212"/>
      <c r="J202" s="208"/>
      <c r="K202" s="208"/>
      <c r="L202" s="213"/>
      <c r="M202" s="214"/>
      <c r="N202" s="215"/>
      <c r="O202" s="215"/>
      <c r="P202" s="215"/>
      <c r="Q202" s="215"/>
      <c r="R202" s="215"/>
      <c r="S202" s="215"/>
      <c r="T202" s="216"/>
      <c r="AT202" s="217" t="s">
        <v>159</v>
      </c>
      <c r="AU202" s="217" t="s">
        <v>81</v>
      </c>
      <c r="AV202" s="11" t="s">
        <v>83</v>
      </c>
      <c r="AW202" s="11" t="s">
        <v>36</v>
      </c>
      <c r="AX202" s="11" t="s">
        <v>73</v>
      </c>
      <c r="AY202" s="217" t="s">
        <v>148</v>
      </c>
    </row>
    <row r="203" spans="2:65" s="12" customFormat="1" ht="13.5">
      <c r="B203" s="218"/>
      <c r="C203" s="219"/>
      <c r="D203" s="204" t="s">
        <v>159</v>
      </c>
      <c r="E203" s="220" t="s">
        <v>23</v>
      </c>
      <c r="F203" s="221" t="s">
        <v>162</v>
      </c>
      <c r="G203" s="219"/>
      <c r="H203" s="222">
        <v>29.52</v>
      </c>
      <c r="I203" s="223"/>
      <c r="J203" s="219"/>
      <c r="K203" s="219"/>
      <c r="L203" s="224"/>
      <c r="M203" s="225"/>
      <c r="N203" s="226"/>
      <c r="O203" s="226"/>
      <c r="P203" s="226"/>
      <c r="Q203" s="226"/>
      <c r="R203" s="226"/>
      <c r="S203" s="226"/>
      <c r="T203" s="227"/>
      <c r="AT203" s="228" t="s">
        <v>159</v>
      </c>
      <c r="AU203" s="228" t="s">
        <v>81</v>
      </c>
      <c r="AV203" s="12" t="s">
        <v>155</v>
      </c>
      <c r="AW203" s="12" t="s">
        <v>36</v>
      </c>
      <c r="AX203" s="12" t="s">
        <v>81</v>
      </c>
      <c r="AY203" s="228" t="s">
        <v>148</v>
      </c>
    </row>
    <row r="204" spans="2:65" s="1" customFormat="1" ht="16.5" customHeight="1">
      <c r="B204" s="41"/>
      <c r="C204" s="192" t="s">
        <v>962</v>
      </c>
      <c r="D204" s="192" t="s">
        <v>150</v>
      </c>
      <c r="E204" s="193" t="s">
        <v>181</v>
      </c>
      <c r="F204" s="194" t="s">
        <v>1491</v>
      </c>
      <c r="G204" s="195" t="s">
        <v>176</v>
      </c>
      <c r="H204" s="196">
        <v>14.76</v>
      </c>
      <c r="I204" s="197"/>
      <c r="J204" s="198">
        <f>ROUND(I204*H204,2)</f>
        <v>0</v>
      </c>
      <c r="K204" s="194" t="s">
        <v>23</v>
      </c>
      <c r="L204" s="61"/>
      <c r="M204" s="199" t="s">
        <v>23</v>
      </c>
      <c r="N204" s="200" t="s">
        <v>44</v>
      </c>
      <c r="O204" s="42"/>
      <c r="P204" s="201">
        <f>O204*H204</f>
        <v>0</v>
      </c>
      <c r="Q204" s="201">
        <v>0</v>
      </c>
      <c r="R204" s="201">
        <f>Q204*H204</f>
        <v>0</v>
      </c>
      <c r="S204" s="201">
        <v>0</v>
      </c>
      <c r="T204" s="202">
        <f>S204*H204</f>
        <v>0</v>
      </c>
      <c r="AR204" s="24" t="s">
        <v>155</v>
      </c>
      <c r="AT204" s="24" t="s">
        <v>150</v>
      </c>
      <c r="AU204" s="24" t="s">
        <v>81</v>
      </c>
      <c r="AY204" s="24" t="s">
        <v>148</v>
      </c>
      <c r="BE204" s="203">
        <f>IF(N204="základní",J204,0)</f>
        <v>0</v>
      </c>
      <c r="BF204" s="203">
        <f>IF(N204="snížená",J204,0)</f>
        <v>0</v>
      </c>
      <c r="BG204" s="203">
        <f>IF(N204="zákl. přenesená",J204,0)</f>
        <v>0</v>
      </c>
      <c r="BH204" s="203">
        <f>IF(N204="sníž. přenesená",J204,0)</f>
        <v>0</v>
      </c>
      <c r="BI204" s="203">
        <f>IF(N204="nulová",J204,0)</f>
        <v>0</v>
      </c>
      <c r="BJ204" s="24" t="s">
        <v>81</v>
      </c>
      <c r="BK204" s="203">
        <f>ROUND(I204*H204,2)</f>
        <v>0</v>
      </c>
      <c r="BL204" s="24" t="s">
        <v>155</v>
      </c>
      <c r="BM204" s="24" t="s">
        <v>1492</v>
      </c>
    </row>
    <row r="205" spans="2:65" s="1" customFormat="1" ht="16.5" customHeight="1">
      <c r="B205" s="41"/>
      <c r="C205" s="192" t="s">
        <v>969</v>
      </c>
      <c r="D205" s="192" t="s">
        <v>150</v>
      </c>
      <c r="E205" s="193" t="s">
        <v>1331</v>
      </c>
      <c r="F205" s="194" t="s">
        <v>1332</v>
      </c>
      <c r="G205" s="195" t="s">
        <v>153</v>
      </c>
      <c r="H205" s="196">
        <v>18</v>
      </c>
      <c r="I205" s="197"/>
      <c r="J205" s="198">
        <f>ROUND(I205*H205,2)</f>
        <v>0</v>
      </c>
      <c r="K205" s="194" t="s">
        <v>23</v>
      </c>
      <c r="L205" s="61"/>
      <c r="M205" s="199" t="s">
        <v>23</v>
      </c>
      <c r="N205" s="200" t="s">
        <v>44</v>
      </c>
      <c r="O205" s="42"/>
      <c r="P205" s="201">
        <f>O205*H205</f>
        <v>0</v>
      </c>
      <c r="Q205" s="201">
        <v>0</v>
      </c>
      <c r="R205" s="201">
        <f>Q205*H205</f>
        <v>0</v>
      </c>
      <c r="S205" s="201">
        <v>0</v>
      </c>
      <c r="T205" s="202">
        <f>S205*H205</f>
        <v>0</v>
      </c>
      <c r="AR205" s="24" t="s">
        <v>155</v>
      </c>
      <c r="AT205" s="24" t="s">
        <v>150</v>
      </c>
      <c r="AU205" s="24" t="s">
        <v>81</v>
      </c>
      <c r="AY205" s="24" t="s">
        <v>148</v>
      </c>
      <c r="BE205" s="203">
        <f>IF(N205="základní",J205,0)</f>
        <v>0</v>
      </c>
      <c r="BF205" s="203">
        <f>IF(N205="snížená",J205,0)</f>
        <v>0</v>
      </c>
      <c r="BG205" s="203">
        <f>IF(N205="zákl. přenesená",J205,0)</f>
        <v>0</v>
      </c>
      <c r="BH205" s="203">
        <f>IF(N205="sníž. přenesená",J205,0)</f>
        <v>0</v>
      </c>
      <c r="BI205" s="203">
        <f>IF(N205="nulová",J205,0)</f>
        <v>0</v>
      </c>
      <c r="BJ205" s="24" t="s">
        <v>81</v>
      </c>
      <c r="BK205" s="203">
        <f>ROUND(I205*H205,2)</f>
        <v>0</v>
      </c>
      <c r="BL205" s="24" t="s">
        <v>155</v>
      </c>
      <c r="BM205" s="24" t="s">
        <v>1493</v>
      </c>
    </row>
    <row r="206" spans="2:65" s="11" customFormat="1" ht="13.5">
      <c r="B206" s="207"/>
      <c r="C206" s="208"/>
      <c r="D206" s="204" t="s">
        <v>159</v>
      </c>
      <c r="E206" s="209" t="s">
        <v>23</v>
      </c>
      <c r="F206" s="210" t="s">
        <v>1333</v>
      </c>
      <c r="G206" s="208"/>
      <c r="H206" s="211">
        <v>18</v>
      </c>
      <c r="I206" s="212"/>
      <c r="J206" s="208"/>
      <c r="K206" s="208"/>
      <c r="L206" s="213"/>
      <c r="M206" s="214"/>
      <c r="N206" s="215"/>
      <c r="O206" s="215"/>
      <c r="P206" s="215"/>
      <c r="Q206" s="215"/>
      <c r="R206" s="215"/>
      <c r="S206" s="215"/>
      <c r="T206" s="216"/>
      <c r="AT206" s="217" t="s">
        <v>159</v>
      </c>
      <c r="AU206" s="217" t="s">
        <v>81</v>
      </c>
      <c r="AV206" s="11" t="s">
        <v>83</v>
      </c>
      <c r="AW206" s="11" t="s">
        <v>36</v>
      </c>
      <c r="AX206" s="11" t="s">
        <v>73</v>
      </c>
      <c r="AY206" s="217" t="s">
        <v>148</v>
      </c>
    </row>
    <row r="207" spans="2:65" s="12" customFormat="1" ht="13.5">
      <c r="B207" s="218"/>
      <c r="C207" s="219"/>
      <c r="D207" s="204" t="s">
        <v>159</v>
      </c>
      <c r="E207" s="220" t="s">
        <v>23</v>
      </c>
      <c r="F207" s="221" t="s">
        <v>162</v>
      </c>
      <c r="G207" s="219"/>
      <c r="H207" s="222">
        <v>18</v>
      </c>
      <c r="I207" s="223"/>
      <c r="J207" s="219"/>
      <c r="K207" s="219"/>
      <c r="L207" s="224"/>
      <c r="M207" s="225"/>
      <c r="N207" s="226"/>
      <c r="O207" s="226"/>
      <c r="P207" s="226"/>
      <c r="Q207" s="226"/>
      <c r="R207" s="226"/>
      <c r="S207" s="226"/>
      <c r="T207" s="227"/>
      <c r="AT207" s="228" t="s">
        <v>159</v>
      </c>
      <c r="AU207" s="228" t="s">
        <v>81</v>
      </c>
      <c r="AV207" s="12" t="s">
        <v>155</v>
      </c>
      <c r="AW207" s="12" t="s">
        <v>36</v>
      </c>
      <c r="AX207" s="12" t="s">
        <v>81</v>
      </c>
      <c r="AY207" s="228" t="s">
        <v>148</v>
      </c>
    </row>
    <row r="208" spans="2:65" s="1" customFormat="1" ht="16.5" customHeight="1">
      <c r="B208" s="41"/>
      <c r="C208" s="192" t="s">
        <v>1202</v>
      </c>
      <c r="D208" s="192" t="s">
        <v>150</v>
      </c>
      <c r="E208" s="193" t="s">
        <v>1494</v>
      </c>
      <c r="F208" s="194" t="s">
        <v>1495</v>
      </c>
      <c r="G208" s="195" t="s">
        <v>153</v>
      </c>
      <c r="H208" s="196">
        <v>18</v>
      </c>
      <c r="I208" s="197"/>
      <c r="J208" s="198">
        <f>ROUND(I208*H208,2)</f>
        <v>0</v>
      </c>
      <c r="K208" s="194" t="s">
        <v>23</v>
      </c>
      <c r="L208" s="61"/>
      <c r="M208" s="199" t="s">
        <v>23</v>
      </c>
      <c r="N208" s="200" t="s">
        <v>44</v>
      </c>
      <c r="O208" s="42"/>
      <c r="P208" s="201">
        <f>O208*H208</f>
        <v>0</v>
      </c>
      <c r="Q208" s="201">
        <v>0</v>
      </c>
      <c r="R208" s="201">
        <f>Q208*H208</f>
        <v>0</v>
      </c>
      <c r="S208" s="201">
        <v>0</v>
      </c>
      <c r="T208" s="202">
        <f>S208*H208</f>
        <v>0</v>
      </c>
      <c r="AR208" s="24" t="s">
        <v>155</v>
      </c>
      <c r="AT208" s="24" t="s">
        <v>150</v>
      </c>
      <c r="AU208" s="24" t="s">
        <v>81</v>
      </c>
      <c r="AY208" s="24" t="s">
        <v>148</v>
      </c>
      <c r="BE208" s="203">
        <f>IF(N208="základní",J208,0)</f>
        <v>0</v>
      </c>
      <c r="BF208" s="203">
        <f>IF(N208="snížená",J208,0)</f>
        <v>0</v>
      </c>
      <c r="BG208" s="203">
        <f>IF(N208="zákl. přenesená",J208,0)</f>
        <v>0</v>
      </c>
      <c r="BH208" s="203">
        <f>IF(N208="sníž. přenesená",J208,0)</f>
        <v>0</v>
      </c>
      <c r="BI208" s="203">
        <f>IF(N208="nulová",J208,0)</f>
        <v>0</v>
      </c>
      <c r="BJ208" s="24" t="s">
        <v>81</v>
      </c>
      <c r="BK208" s="203">
        <f>ROUND(I208*H208,2)</f>
        <v>0</v>
      </c>
      <c r="BL208" s="24" t="s">
        <v>155</v>
      </c>
      <c r="BM208" s="24" t="s">
        <v>1496</v>
      </c>
    </row>
    <row r="209" spans="2:65" s="1" customFormat="1" ht="16.5" customHeight="1">
      <c r="B209" s="41"/>
      <c r="C209" s="192" t="s">
        <v>1204</v>
      </c>
      <c r="D209" s="192" t="s">
        <v>150</v>
      </c>
      <c r="E209" s="193" t="s">
        <v>1497</v>
      </c>
      <c r="F209" s="194" t="s">
        <v>1498</v>
      </c>
      <c r="G209" s="195" t="s">
        <v>176</v>
      </c>
      <c r="H209" s="196">
        <v>40.44</v>
      </c>
      <c r="I209" s="197"/>
      <c r="J209" s="198">
        <f>ROUND(I209*H209,2)</f>
        <v>0</v>
      </c>
      <c r="K209" s="194" t="s">
        <v>23</v>
      </c>
      <c r="L209" s="61"/>
      <c r="M209" s="199" t="s">
        <v>23</v>
      </c>
      <c r="N209" s="200" t="s">
        <v>44</v>
      </c>
      <c r="O209" s="42"/>
      <c r="P209" s="201">
        <f>O209*H209</f>
        <v>0</v>
      </c>
      <c r="Q209" s="201">
        <v>0</v>
      </c>
      <c r="R209" s="201">
        <f>Q209*H209</f>
        <v>0</v>
      </c>
      <c r="S209" s="201">
        <v>0</v>
      </c>
      <c r="T209" s="202">
        <f>S209*H209</f>
        <v>0</v>
      </c>
      <c r="AR209" s="24" t="s">
        <v>155</v>
      </c>
      <c r="AT209" s="24" t="s">
        <v>150</v>
      </c>
      <c r="AU209" s="24" t="s">
        <v>81</v>
      </c>
      <c r="AY209" s="24" t="s">
        <v>148</v>
      </c>
      <c r="BE209" s="203">
        <f>IF(N209="základní",J209,0)</f>
        <v>0</v>
      </c>
      <c r="BF209" s="203">
        <f>IF(N209="snížená",J209,0)</f>
        <v>0</v>
      </c>
      <c r="BG209" s="203">
        <f>IF(N209="zákl. přenesená",J209,0)</f>
        <v>0</v>
      </c>
      <c r="BH209" s="203">
        <f>IF(N209="sníž. přenesená",J209,0)</f>
        <v>0</v>
      </c>
      <c r="BI209" s="203">
        <f>IF(N209="nulová",J209,0)</f>
        <v>0</v>
      </c>
      <c r="BJ209" s="24" t="s">
        <v>81</v>
      </c>
      <c r="BK209" s="203">
        <f>ROUND(I209*H209,2)</f>
        <v>0</v>
      </c>
      <c r="BL209" s="24" t="s">
        <v>155</v>
      </c>
      <c r="BM209" s="24" t="s">
        <v>1499</v>
      </c>
    </row>
    <row r="210" spans="2:65" s="1" customFormat="1" ht="16.5" customHeight="1">
      <c r="B210" s="41"/>
      <c r="C210" s="192" t="s">
        <v>1207</v>
      </c>
      <c r="D210" s="192" t="s">
        <v>150</v>
      </c>
      <c r="E210" s="193" t="s">
        <v>577</v>
      </c>
      <c r="F210" s="194" t="s">
        <v>1341</v>
      </c>
      <c r="G210" s="195" t="s">
        <v>176</v>
      </c>
      <c r="H210" s="196">
        <v>34.979999999999997</v>
      </c>
      <c r="I210" s="197"/>
      <c r="J210" s="198">
        <f>ROUND(I210*H210,2)</f>
        <v>0</v>
      </c>
      <c r="K210" s="194" t="s">
        <v>23</v>
      </c>
      <c r="L210" s="61"/>
      <c r="M210" s="199" t="s">
        <v>23</v>
      </c>
      <c r="N210" s="200" t="s">
        <v>44</v>
      </c>
      <c r="O210" s="42"/>
      <c r="P210" s="201">
        <f>O210*H210</f>
        <v>0</v>
      </c>
      <c r="Q210" s="201">
        <v>0</v>
      </c>
      <c r="R210" s="201">
        <f>Q210*H210</f>
        <v>0</v>
      </c>
      <c r="S210" s="201">
        <v>0</v>
      </c>
      <c r="T210" s="202">
        <f>S210*H210</f>
        <v>0</v>
      </c>
      <c r="AR210" s="24" t="s">
        <v>155</v>
      </c>
      <c r="AT210" s="24" t="s">
        <v>150</v>
      </c>
      <c r="AU210" s="24" t="s">
        <v>81</v>
      </c>
      <c r="AY210" s="24" t="s">
        <v>148</v>
      </c>
      <c r="BE210" s="203">
        <f>IF(N210="základní",J210,0)</f>
        <v>0</v>
      </c>
      <c r="BF210" s="203">
        <f>IF(N210="snížená",J210,0)</f>
        <v>0</v>
      </c>
      <c r="BG210" s="203">
        <f>IF(N210="zákl. přenesená",J210,0)</f>
        <v>0</v>
      </c>
      <c r="BH210" s="203">
        <f>IF(N210="sníž. přenesená",J210,0)</f>
        <v>0</v>
      </c>
      <c r="BI210" s="203">
        <f>IF(N210="nulová",J210,0)</f>
        <v>0</v>
      </c>
      <c r="BJ210" s="24" t="s">
        <v>81</v>
      </c>
      <c r="BK210" s="203">
        <f>ROUND(I210*H210,2)</f>
        <v>0</v>
      </c>
      <c r="BL210" s="24" t="s">
        <v>155</v>
      </c>
      <c r="BM210" s="24" t="s">
        <v>1500</v>
      </c>
    </row>
    <row r="211" spans="2:65" s="11" customFormat="1" ht="13.5">
      <c r="B211" s="207"/>
      <c r="C211" s="208"/>
      <c r="D211" s="204" t="s">
        <v>159</v>
      </c>
      <c r="E211" s="209" t="s">
        <v>23</v>
      </c>
      <c r="F211" s="210" t="s">
        <v>1501</v>
      </c>
      <c r="G211" s="208"/>
      <c r="H211" s="211">
        <v>34.979999999999997</v>
      </c>
      <c r="I211" s="212"/>
      <c r="J211" s="208"/>
      <c r="K211" s="208"/>
      <c r="L211" s="213"/>
      <c r="M211" s="214"/>
      <c r="N211" s="215"/>
      <c r="O211" s="215"/>
      <c r="P211" s="215"/>
      <c r="Q211" s="215"/>
      <c r="R211" s="215"/>
      <c r="S211" s="215"/>
      <c r="T211" s="216"/>
      <c r="AT211" s="217" t="s">
        <v>159</v>
      </c>
      <c r="AU211" s="217" t="s">
        <v>81</v>
      </c>
      <c r="AV211" s="11" t="s">
        <v>83</v>
      </c>
      <c r="AW211" s="11" t="s">
        <v>36</v>
      </c>
      <c r="AX211" s="11" t="s">
        <v>81</v>
      </c>
      <c r="AY211" s="217" t="s">
        <v>148</v>
      </c>
    </row>
    <row r="212" spans="2:65" s="1" customFormat="1" ht="16.5" customHeight="1">
      <c r="B212" s="41"/>
      <c r="C212" s="192" t="s">
        <v>1209</v>
      </c>
      <c r="D212" s="192" t="s">
        <v>150</v>
      </c>
      <c r="E212" s="193" t="s">
        <v>1502</v>
      </c>
      <c r="F212" s="194" t="s">
        <v>1503</v>
      </c>
      <c r="G212" s="195" t="s">
        <v>176</v>
      </c>
      <c r="H212" s="196">
        <v>34.979999999999997</v>
      </c>
      <c r="I212" s="197"/>
      <c r="J212" s="198">
        <f>ROUND(I212*H212,2)</f>
        <v>0</v>
      </c>
      <c r="K212" s="194" t="s">
        <v>23</v>
      </c>
      <c r="L212" s="61"/>
      <c r="M212" s="199" t="s">
        <v>23</v>
      </c>
      <c r="N212" s="200" t="s">
        <v>44</v>
      </c>
      <c r="O212" s="42"/>
      <c r="P212" s="201">
        <f>O212*H212</f>
        <v>0</v>
      </c>
      <c r="Q212" s="201">
        <v>0</v>
      </c>
      <c r="R212" s="201">
        <f>Q212*H212</f>
        <v>0</v>
      </c>
      <c r="S212" s="201">
        <v>0</v>
      </c>
      <c r="T212" s="202">
        <f>S212*H212</f>
        <v>0</v>
      </c>
      <c r="AR212" s="24" t="s">
        <v>155</v>
      </c>
      <c r="AT212" s="24" t="s">
        <v>150</v>
      </c>
      <c r="AU212" s="24" t="s">
        <v>81</v>
      </c>
      <c r="AY212" s="24" t="s">
        <v>148</v>
      </c>
      <c r="BE212" s="203">
        <f>IF(N212="základní",J212,0)</f>
        <v>0</v>
      </c>
      <c r="BF212" s="203">
        <f>IF(N212="snížená",J212,0)</f>
        <v>0</v>
      </c>
      <c r="BG212" s="203">
        <f>IF(N212="zákl. přenesená",J212,0)</f>
        <v>0</v>
      </c>
      <c r="BH212" s="203">
        <f>IF(N212="sníž. přenesená",J212,0)</f>
        <v>0</v>
      </c>
      <c r="BI212" s="203">
        <f>IF(N212="nulová",J212,0)</f>
        <v>0</v>
      </c>
      <c r="BJ212" s="24" t="s">
        <v>81</v>
      </c>
      <c r="BK212" s="203">
        <f>ROUND(I212*H212,2)</f>
        <v>0</v>
      </c>
      <c r="BL212" s="24" t="s">
        <v>155</v>
      </c>
      <c r="BM212" s="24" t="s">
        <v>1504</v>
      </c>
    </row>
    <row r="213" spans="2:65" s="1" customFormat="1" ht="16.5" customHeight="1">
      <c r="B213" s="41"/>
      <c r="C213" s="192" t="s">
        <v>1212</v>
      </c>
      <c r="D213" s="192" t="s">
        <v>150</v>
      </c>
      <c r="E213" s="193" t="s">
        <v>1346</v>
      </c>
      <c r="F213" s="194" t="s">
        <v>1347</v>
      </c>
      <c r="G213" s="195" t="s">
        <v>176</v>
      </c>
      <c r="H213" s="196">
        <v>34.979999999999997</v>
      </c>
      <c r="I213" s="197"/>
      <c r="J213" s="198">
        <f>ROUND(I213*H213,2)</f>
        <v>0</v>
      </c>
      <c r="K213" s="194" t="s">
        <v>23</v>
      </c>
      <c r="L213" s="61"/>
      <c r="M213" s="199" t="s">
        <v>23</v>
      </c>
      <c r="N213" s="200" t="s">
        <v>44</v>
      </c>
      <c r="O213" s="42"/>
      <c r="P213" s="201">
        <f>O213*H213</f>
        <v>0</v>
      </c>
      <c r="Q213" s="201">
        <v>0</v>
      </c>
      <c r="R213" s="201">
        <f>Q213*H213</f>
        <v>0</v>
      </c>
      <c r="S213" s="201">
        <v>0</v>
      </c>
      <c r="T213" s="202">
        <f>S213*H213</f>
        <v>0</v>
      </c>
      <c r="AR213" s="24" t="s">
        <v>155</v>
      </c>
      <c r="AT213" s="24" t="s">
        <v>150</v>
      </c>
      <c r="AU213" s="24" t="s">
        <v>81</v>
      </c>
      <c r="AY213" s="24" t="s">
        <v>148</v>
      </c>
      <c r="BE213" s="203">
        <f>IF(N213="základní",J213,0)</f>
        <v>0</v>
      </c>
      <c r="BF213" s="203">
        <f>IF(N213="snížená",J213,0)</f>
        <v>0</v>
      </c>
      <c r="BG213" s="203">
        <f>IF(N213="zákl. přenesená",J213,0)</f>
        <v>0</v>
      </c>
      <c r="BH213" s="203">
        <f>IF(N213="sníž. přenesená",J213,0)</f>
        <v>0</v>
      </c>
      <c r="BI213" s="203">
        <f>IF(N213="nulová",J213,0)</f>
        <v>0</v>
      </c>
      <c r="BJ213" s="24" t="s">
        <v>81</v>
      </c>
      <c r="BK213" s="203">
        <f>ROUND(I213*H213,2)</f>
        <v>0</v>
      </c>
      <c r="BL213" s="24" t="s">
        <v>155</v>
      </c>
      <c r="BM213" s="24" t="s">
        <v>1505</v>
      </c>
    </row>
    <row r="214" spans="2:65" s="1" customFormat="1" ht="16.5" customHeight="1">
      <c r="B214" s="41"/>
      <c r="C214" s="192" t="s">
        <v>1215</v>
      </c>
      <c r="D214" s="192" t="s">
        <v>150</v>
      </c>
      <c r="E214" s="193" t="s">
        <v>226</v>
      </c>
      <c r="F214" s="194" t="s">
        <v>1348</v>
      </c>
      <c r="G214" s="195" t="s">
        <v>176</v>
      </c>
      <c r="H214" s="196">
        <v>18.16</v>
      </c>
      <c r="I214" s="197"/>
      <c r="J214" s="198">
        <f>ROUND(I214*H214,2)</f>
        <v>0</v>
      </c>
      <c r="K214" s="194" t="s">
        <v>23</v>
      </c>
      <c r="L214" s="61"/>
      <c r="M214" s="199" t="s">
        <v>23</v>
      </c>
      <c r="N214" s="200" t="s">
        <v>44</v>
      </c>
      <c r="O214" s="42"/>
      <c r="P214" s="201">
        <f>O214*H214</f>
        <v>0</v>
      </c>
      <c r="Q214" s="201">
        <v>0</v>
      </c>
      <c r="R214" s="201">
        <f>Q214*H214</f>
        <v>0</v>
      </c>
      <c r="S214" s="201">
        <v>0</v>
      </c>
      <c r="T214" s="202">
        <f>S214*H214</f>
        <v>0</v>
      </c>
      <c r="AR214" s="24" t="s">
        <v>155</v>
      </c>
      <c r="AT214" s="24" t="s">
        <v>150</v>
      </c>
      <c r="AU214" s="24" t="s">
        <v>81</v>
      </c>
      <c r="AY214" s="24" t="s">
        <v>148</v>
      </c>
      <c r="BE214" s="203">
        <f>IF(N214="základní",J214,0)</f>
        <v>0</v>
      </c>
      <c r="BF214" s="203">
        <f>IF(N214="snížená",J214,0)</f>
        <v>0</v>
      </c>
      <c r="BG214" s="203">
        <f>IF(N214="zákl. přenesená",J214,0)</f>
        <v>0</v>
      </c>
      <c r="BH214" s="203">
        <f>IF(N214="sníž. přenesená",J214,0)</f>
        <v>0</v>
      </c>
      <c r="BI214" s="203">
        <f>IF(N214="nulová",J214,0)</f>
        <v>0</v>
      </c>
      <c r="BJ214" s="24" t="s">
        <v>81</v>
      </c>
      <c r="BK214" s="203">
        <f>ROUND(I214*H214,2)</f>
        <v>0</v>
      </c>
      <c r="BL214" s="24" t="s">
        <v>155</v>
      </c>
      <c r="BM214" s="24" t="s">
        <v>1506</v>
      </c>
    </row>
    <row r="215" spans="2:65" s="1" customFormat="1" ht="16.5" customHeight="1">
      <c r="B215" s="41"/>
      <c r="C215" s="192" t="s">
        <v>1218</v>
      </c>
      <c r="D215" s="192" t="s">
        <v>150</v>
      </c>
      <c r="E215" s="193" t="s">
        <v>1350</v>
      </c>
      <c r="F215" s="194" t="s">
        <v>1351</v>
      </c>
      <c r="G215" s="195" t="s">
        <v>176</v>
      </c>
      <c r="H215" s="196">
        <v>15.68</v>
      </c>
      <c r="I215" s="197"/>
      <c r="J215" s="198">
        <f>ROUND(I215*H215,2)</f>
        <v>0</v>
      </c>
      <c r="K215" s="194" t="s">
        <v>23</v>
      </c>
      <c r="L215" s="61"/>
      <c r="M215" s="199" t="s">
        <v>23</v>
      </c>
      <c r="N215" s="200" t="s">
        <v>44</v>
      </c>
      <c r="O215" s="42"/>
      <c r="P215" s="201">
        <f>O215*H215</f>
        <v>0</v>
      </c>
      <c r="Q215" s="201">
        <v>0</v>
      </c>
      <c r="R215" s="201">
        <f>Q215*H215</f>
        <v>0</v>
      </c>
      <c r="S215" s="201">
        <v>0</v>
      </c>
      <c r="T215" s="202">
        <f>S215*H215</f>
        <v>0</v>
      </c>
      <c r="AR215" s="24" t="s">
        <v>155</v>
      </c>
      <c r="AT215" s="24" t="s">
        <v>150</v>
      </c>
      <c r="AU215" s="24" t="s">
        <v>81</v>
      </c>
      <c r="AY215" s="24" t="s">
        <v>148</v>
      </c>
      <c r="BE215" s="203">
        <f>IF(N215="základní",J215,0)</f>
        <v>0</v>
      </c>
      <c r="BF215" s="203">
        <f>IF(N215="snížená",J215,0)</f>
        <v>0</v>
      </c>
      <c r="BG215" s="203">
        <f>IF(N215="zákl. přenesená",J215,0)</f>
        <v>0</v>
      </c>
      <c r="BH215" s="203">
        <f>IF(N215="sníž. přenesená",J215,0)</f>
        <v>0</v>
      </c>
      <c r="BI215" s="203">
        <f>IF(N215="nulová",J215,0)</f>
        <v>0</v>
      </c>
      <c r="BJ215" s="24" t="s">
        <v>81</v>
      </c>
      <c r="BK215" s="203">
        <f>ROUND(I215*H215,2)</f>
        <v>0</v>
      </c>
      <c r="BL215" s="24" t="s">
        <v>155</v>
      </c>
      <c r="BM215" s="24" t="s">
        <v>1507</v>
      </c>
    </row>
    <row r="216" spans="2:65" s="11" customFormat="1" ht="13.5">
      <c r="B216" s="207"/>
      <c r="C216" s="208"/>
      <c r="D216" s="204" t="s">
        <v>159</v>
      </c>
      <c r="E216" s="209" t="s">
        <v>23</v>
      </c>
      <c r="F216" s="210" t="s">
        <v>1508</v>
      </c>
      <c r="G216" s="208"/>
      <c r="H216" s="211">
        <v>15.68</v>
      </c>
      <c r="I216" s="212"/>
      <c r="J216" s="208"/>
      <c r="K216" s="208"/>
      <c r="L216" s="213"/>
      <c r="M216" s="214"/>
      <c r="N216" s="215"/>
      <c r="O216" s="215"/>
      <c r="P216" s="215"/>
      <c r="Q216" s="215"/>
      <c r="R216" s="215"/>
      <c r="S216" s="215"/>
      <c r="T216" s="216"/>
      <c r="AT216" s="217" t="s">
        <v>159</v>
      </c>
      <c r="AU216" s="217" t="s">
        <v>81</v>
      </c>
      <c r="AV216" s="11" t="s">
        <v>83</v>
      </c>
      <c r="AW216" s="11" t="s">
        <v>36</v>
      </c>
      <c r="AX216" s="11" t="s">
        <v>73</v>
      </c>
      <c r="AY216" s="217" t="s">
        <v>148</v>
      </c>
    </row>
    <row r="217" spans="2:65" s="12" customFormat="1" ht="13.5">
      <c r="B217" s="218"/>
      <c r="C217" s="219"/>
      <c r="D217" s="204" t="s">
        <v>159</v>
      </c>
      <c r="E217" s="220" t="s">
        <v>23</v>
      </c>
      <c r="F217" s="221" t="s">
        <v>162</v>
      </c>
      <c r="G217" s="219"/>
      <c r="H217" s="222">
        <v>15.68</v>
      </c>
      <c r="I217" s="223"/>
      <c r="J217" s="219"/>
      <c r="K217" s="219"/>
      <c r="L217" s="224"/>
      <c r="M217" s="225"/>
      <c r="N217" s="226"/>
      <c r="O217" s="226"/>
      <c r="P217" s="226"/>
      <c r="Q217" s="226"/>
      <c r="R217" s="226"/>
      <c r="S217" s="226"/>
      <c r="T217" s="227"/>
      <c r="AT217" s="228" t="s">
        <v>159</v>
      </c>
      <c r="AU217" s="228" t="s">
        <v>81</v>
      </c>
      <c r="AV217" s="12" t="s">
        <v>155</v>
      </c>
      <c r="AW217" s="12" t="s">
        <v>36</v>
      </c>
      <c r="AX217" s="12" t="s">
        <v>81</v>
      </c>
      <c r="AY217" s="228" t="s">
        <v>148</v>
      </c>
    </row>
    <row r="218" spans="2:65" s="1" customFormat="1" ht="16.5" customHeight="1">
      <c r="B218" s="41"/>
      <c r="C218" s="229" t="s">
        <v>1221</v>
      </c>
      <c r="D218" s="229" t="s">
        <v>199</v>
      </c>
      <c r="E218" s="230" t="s">
        <v>1353</v>
      </c>
      <c r="F218" s="231" t="s">
        <v>1354</v>
      </c>
      <c r="G218" s="232" t="s">
        <v>202</v>
      </c>
      <c r="H218" s="233">
        <v>35.75</v>
      </c>
      <c r="I218" s="234"/>
      <c r="J218" s="235">
        <f>ROUND(I218*H218,2)</f>
        <v>0</v>
      </c>
      <c r="K218" s="231" t="s">
        <v>23</v>
      </c>
      <c r="L218" s="236"/>
      <c r="M218" s="237" t="s">
        <v>23</v>
      </c>
      <c r="N218" s="238" t="s">
        <v>44</v>
      </c>
      <c r="O218" s="42"/>
      <c r="P218" s="201">
        <f>O218*H218</f>
        <v>0</v>
      </c>
      <c r="Q218" s="201">
        <v>0</v>
      </c>
      <c r="R218" s="201">
        <f>Q218*H218</f>
        <v>0</v>
      </c>
      <c r="S218" s="201">
        <v>0</v>
      </c>
      <c r="T218" s="202">
        <f>S218*H218</f>
        <v>0</v>
      </c>
      <c r="AR218" s="24" t="s">
        <v>198</v>
      </c>
      <c r="AT218" s="24" t="s">
        <v>199</v>
      </c>
      <c r="AU218" s="24" t="s">
        <v>81</v>
      </c>
      <c r="AY218" s="24" t="s">
        <v>148</v>
      </c>
      <c r="BE218" s="203">
        <f>IF(N218="základní",J218,0)</f>
        <v>0</v>
      </c>
      <c r="BF218" s="203">
        <f>IF(N218="snížená",J218,0)</f>
        <v>0</v>
      </c>
      <c r="BG218" s="203">
        <f>IF(N218="zákl. přenesená",J218,0)</f>
        <v>0</v>
      </c>
      <c r="BH218" s="203">
        <f>IF(N218="sníž. přenesená",J218,0)</f>
        <v>0</v>
      </c>
      <c r="BI218" s="203">
        <f>IF(N218="nulová",J218,0)</f>
        <v>0</v>
      </c>
      <c r="BJ218" s="24" t="s">
        <v>81</v>
      </c>
      <c r="BK218" s="203">
        <f>ROUND(I218*H218,2)</f>
        <v>0</v>
      </c>
      <c r="BL218" s="24" t="s">
        <v>155</v>
      </c>
      <c r="BM218" s="24" t="s">
        <v>1509</v>
      </c>
    </row>
    <row r="219" spans="2:65" s="11" customFormat="1" ht="13.5">
      <c r="B219" s="207"/>
      <c r="C219" s="208"/>
      <c r="D219" s="204" t="s">
        <v>159</v>
      </c>
      <c r="E219" s="209" t="s">
        <v>23</v>
      </c>
      <c r="F219" s="210" t="s">
        <v>1510</v>
      </c>
      <c r="G219" s="208"/>
      <c r="H219" s="211">
        <v>35.75</v>
      </c>
      <c r="I219" s="212"/>
      <c r="J219" s="208"/>
      <c r="K219" s="208"/>
      <c r="L219" s="213"/>
      <c r="M219" s="214"/>
      <c r="N219" s="215"/>
      <c r="O219" s="215"/>
      <c r="P219" s="215"/>
      <c r="Q219" s="215"/>
      <c r="R219" s="215"/>
      <c r="S219" s="215"/>
      <c r="T219" s="216"/>
      <c r="AT219" s="217" t="s">
        <v>159</v>
      </c>
      <c r="AU219" s="217" t="s">
        <v>81</v>
      </c>
      <c r="AV219" s="11" t="s">
        <v>83</v>
      </c>
      <c r="AW219" s="11" t="s">
        <v>36</v>
      </c>
      <c r="AX219" s="11" t="s">
        <v>73</v>
      </c>
      <c r="AY219" s="217" t="s">
        <v>148</v>
      </c>
    </row>
    <row r="220" spans="2:65" s="12" customFormat="1" ht="13.5">
      <c r="B220" s="218"/>
      <c r="C220" s="219"/>
      <c r="D220" s="204" t="s">
        <v>159</v>
      </c>
      <c r="E220" s="220" t="s">
        <v>23</v>
      </c>
      <c r="F220" s="221" t="s">
        <v>162</v>
      </c>
      <c r="G220" s="219"/>
      <c r="H220" s="222">
        <v>35.75</v>
      </c>
      <c r="I220" s="223"/>
      <c r="J220" s="219"/>
      <c r="K220" s="219"/>
      <c r="L220" s="224"/>
      <c r="M220" s="225"/>
      <c r="N220" s="226"/>
      <c r="O220" s="226"/>
      <c r="P220" s="226"/>
      <c r="Q220" s="226"/>
      <c r="R220" s="226"/>
      <c r="S220" s="226"/>
      <c r="T220" s="227"/>
      <c r="AT220" s="228" t="s">
        <v>159</v>
      </c>
      <c r="AU220" s="228" t="s">
        <v>81</v>
      </c>
      <c r="AV220" s="12" t="s">
        <v>155</v>
      </c>
      <c r="AW220" s="12" t="s">
        <v>36</v>
      </c>
      <c r="AX220" s="12" t="s">
        <v>81</v>
      </c>
      <c r="AY220" s="228" t="s">
        <v>148</v>
      </c>
    </row>
    <row r="221" spans="2:65" s="1" customFormat="1" ht="16.5" customHeight="1">
      <c r="B221" s="41"/>
      <c r="C221" s="229" t="s">
        <v>1224</v>
      </c>
      <c r="D221" s="229" t="s">
        <v>199</v>
      </c>
      <c r="E221" s="230" t="s">
        <v>1355</v>
      </c>
      <c r="F221" s="231" t="s">
        <v>1356</v>
      </c>
      <c r="G221" s="232" t="s">
        <v>202</v>
      </c>
      <c r="H221" s="233">
        <v>25.146000000000001</v>
      </c>
      <c r="I221" s="234"/>
      <c r="J221" s="235">
        <f>ROUND(I221*H221,2)</f>
        <v>0</v>
      </c>
      <c r="K221" s="231" t="s">
        <v>23</v>
      </c>
      <c r="L221" s="236"/>
      <c r="M221" s="237" t="s">
        <v>23</v>
      </c>
      <c r="N221" s="238" t="s">
        <v>44</v>
      </c>
      <c r="O221" s="42"/>
      <c r="P221" s="201">
        <f>O221*H221</f>
        <v>0</v>
      </c>
      <c r="Q221" s="201">
        <v>0</v>
      </c>
      <c r="R221" s="201">
        <f>Q221*H221</f>
        <v>0</v>
      </c>
      <c r="S221" s="201">
        <v>0</v>
      </c>
      <c r="T221" s="202">
        <f>S221*H221</f>
        <v>0</v>
      </c>
      <c r="AR221" s="24" t="s">
        <v>198</v>
      </c>
      <c r="AT221" s="24" t="s">
        <v>199</v>
      </c>
      <c r="AU221" s="24" t="s">
        <v>81</v>
      </c>
      <c r="AY221" s="24" t="s">
        <v>148</v>
      </c>
      <c r="BE221" s="203">
        <f>IF(N221="základní",J221,0)</f>
        <v>0</v>
      </c>
      <c r="BF221" s="203">
        <f>IF(N221="snížená",J221,0)</f>
        <v>0</v>
      </c>
      <c r="BG221" s="203">
        <f>IF(N221="zákl. přenesená",J221,0)</f>
        <v>0</v>
      </c>
      <c r="BH221" s="203">
        <f>IF(N221="sníž. přenesená",J221,0)</f>
        <v>0</v>
      </c>
      <c r="BI221" s="203">
        <f>IF(N221="nulová",J221,0)</f>
        <v>0</v>
      </c>
      <c r="BJ221" s="24" t="s">
        <v>81</v>
      </c>
      <c r="BK221" s="203">
        <f>ROUND(I221*H221,2)</f>
        <v>0</v>
      </c>
      <c r="BL221" s="24" t="s">
        <v>155</v>
      </c>
      <c r="BM221" s="24" t="s">
        <v>1511</v>
      </c>
    </row>
    <row r="222" spans="2:65" s="11" customFormat="1" ht="13.5">
      <c r="B222" s="207"/>
      <c r="C222" s="208"/>
      <c r="D222" s="204" t="s">
        <v>159</v>
      </c>
      <c r="E222" s="209" t="s">
        <v>23</v>
      </c>
      <c r="F222" s="210" t="s">
        <v>1512</v>
      </c>
      <c r="G222" s="208"/>
      <c r="H222" s="211">
        <v>25.146000000000001</v>
      </c>
      <c r="I222" s="212"/>
      <c r="J222" s="208"/>
      <c r="K222" s="208"/>
      <c r="L222" s="213"/>
      <c r="M222" s="214"/>
      <c r="N222" s="215"/>
      <c r="O222" s="215"/>
      <c r="P222" s="215"/>
      <c r="Q222" s="215"/>
      <c r="R222" s="215"/>
      <c r="S222" s="215"/>
      <c r="T222" s="216"/>
      <c r="AT222" s="217" t="s">
        <v>159</v>
      </c>
      <c r="AU222" s="217" t="s">
        <v>81</v>
      </c>
      <c r="AV222" s="11" t="s">
        <v>83</v>
      </c>
      <c r="AW222" s="11" t="s">
        <v>36</v>
      </c>
      <c r="AX222" s="11" t="s">
        <v>73</v>
      </c>
      <c r="AY222" s="217" t="s">
        <v>148</v>
      </c>
    </row>
    <row r="223" spans="2:65" s="12" customFormat="1" ht="13.5">
      <c r="B223" s="218"/>
      <c r="C223" s="219"/>
      <c r="D223" s="204" t="s">
        <v>159</v>
      </c>
      <c r="E223" s="220" t="s">
        <v>23</v>
      </c>
      <c r="F223" s="221" t="s">
        <v>162</v>
      </c>
      <c r="G223" s="219"/>
      <c r="H223" s="222">
        <v>25.146000000000001</v>
      </c>
      <c r="I223" s="223"/>
      <c r="J223" s="219"/>
      <c r="K223" s="219"/>
      <c r="L223" s="224"/>
      <c r="M223" s="225"/>
      <c r="N223" s="226"/>
      <c r="O223" s="226"/>
      <c r="P223" s="226"/>
      <c r="Q223" s="226"/>
      <c r="R223" s="226"/>
      <c r="S223" s="226"/>
      <c r="T223" s="227"/>
      <c r="AT223" s="228" t="s">
        <v>159</v>
      </c>
      <c r="AU223" s="228" t="s">
        <v>81</v>
      </c>
      <c r="AV223" s="12" t="s">
        <v>155</v>
      </c>
      <c r="AW223" s="12" t="s">
        <v>36</v>
      </c>
      <c r="AX223" s="12" t="s">
        <v>81</v>
      </c>
      <c r="AY223" s="228" t="s">
        <v>148</v>
      </c>
    </row>
    <row r="224" spans="2:65" s="1" customFormat="1" ht="16.5" customHeight="1">
      <c r="B224" s="41"/>
      <c r="C224" s="192" t="s">
        <v>1226</v>
      </c>
      <c r="D224" s="192" t="s">
        <v>150</v>
      </c>
      <c r="E224" s="193" t="s">
        <v>1513</v>
      </c>
      <c r="F224" s="194" t="s">
        <v>1514</v>
      </c>
      <c r="G224" s="195" t="s">
        <v>202</v>
      </c>
      <c r="H224" s="196">
        <v>69.959999999999994</v>
      </c>
      <c r="I224" s="197"/>
      <c r="J224" s="198">
        <f>ROUND(I224*H224,2)</f>
        <v>0</v>
      </c>
      <c r="K224" s="194" t="s">
        <v>23</v>
      </c>
      <c r="L224" s="61"/>
      <c r="M224" s="199" t="s">
        <v>23</v>
      </c>
      <c r="N224" s="200" t="s">
        <v>44</v>
      </c>
      <c r="O224" s="42"/>
      <c r="P224" s="201">
        <f>O224*H224</f>
        <v>0</v>
      </c>
      <c r="Q224" s="201">
        <v>0</v>
      </c>
      <c r="R224" s="201">
        <f>Q224*H224</f>
        <v>0</v>
      </c>
      <c r="S224" s="201">
        <v>0</v>
      </c>
      <c r="T224" s="202">
        <f>S224*H224</f>
        <v>0</v>
      </c>
      <c r="AR224" s="24" t="s">
        <v>155</v>
      </c>
      <c r="AT224" s="24" t="s">
        <v>150</v>
      </c>
      <c r="AU224" s="24" t="s">
        <v>81</v>
      </c>
      <c r="AY224" s="24" t="s">
        <v>148</v>
      </c>
      <c r="BE224" s="203">
        <f>IF(N224="základní",J224,0)</f>
        <v>0</v>
      </c>
      <c r="BF224" s="203">
        <f>IF(N224="snížená",J224,0)</f>
        <v>0</v>
      </c>
      <c r="BG224" s="203">
        <f>IF(N224="zákl. přenesená",J224,0)</f>
        <v>0</v>
      </c>
      <c r="BH224" s="203">
        <f>IF(N224="sníž. přenesená",J224,0)</f>
        <v>0</v>
      </c>
      <c r="BI224" s="203">
        <f>IF(N224="nulová",J224,0)</f>
        <v>0</v>
      </c>
      <c r="BJ224" s="24" t="s">
        <v>81</v>
      </c>
      <c r="BK224" s="203">
        <f>ROUND(I224*H224,2)</f>
        <v>0</v>
      </c>
      <c r="BL224" s="24" t="s">
        <v>155</v>
      </c>
      <c r="BM224" s="24" t="s">
        <v>1515</v>
      </c>
    </row>
    <row r="225" spans="2:65" s="11" customFormat="1" ht="13.5">
      <c r="B225" s="207"/>
      <c r="C225" s="208"/>
      <c r="D225" s="204" t="s">
        <v>159</v>
      </c>
      <c r="E225" s="209" t="s">
        <v>23</v>
      </c>
      <c r="F225" s="210" t="s">
        <v>1516</v>
      </c>
      <c r="G225" s="208"/>
      <c r="H225" s="211">
        <v>69.959999999999994</v>
      </c>
      <c r="I225" s="212"/>
      <c r="J225" s="208"/>
      <c r="K225" s="208"/>
      <c r="L225" s="213"/>
      <c r="M225" s="214"/>
      <c r="N225" s="215"/>
      <c r="O225" s="215"/>
      <c r="P225" s="215"/>
      <c r="Q225" s="215"/>
      <c r="R225" s="215"/>
      <c r="S225" s="215"/>
      <c r="T225" s="216"/>
      <c r="AT225" s="217" t="s">
        <v>159</v>
      </c>
      <c r="AU225" s="217" t="s">
        <v>81</v>
      </c>
      <c r="AV225" s="11" t="s">
        <v>83</v>
      </c>
      <c r="AW225" s="11" t="s">
        <v>36</v>
      </c>
      <c r="AX225" s="11" t="s">
        <v>73</v>
      </c>
      <c r="AY225" s="217" t="s">
        <v>148</v>
      </c>
    </row>
    <row r="226" spans="2:65" s="12" customFormat="1" ht="13.5">
      <c r="B226" s="218"/>
      <c r="C226" s="219"/>
      <c r="D226" s="204" t="s">
        <v>159</v>
      </c>
      <c r="E226" s="220" t="s">
        <v>23</v>
      </c>
      <c r="F226" s="221" t="s">
        <v>162</v>
      </c>
      <c r="G226" s="219"/>
      <c r="H226" s="222">
        <v>69.959999999999994</v>
      </c>
      <c r="I226" s="223"/>
      <c r="J226" s="219"/>
      <c r="K226" s="219"/>
      <c r="L226" s="224"/>
      <c r="M226" s="225"/>
      <c r="N226" s="226"/>
      <c r="O226" s="226"/>
      <c r="P226" s="226"/>
      <c r="Q226" s="226"/>
      <c r="R226" s="226"/>
      <c r="S226" s="226"/>
      <c r="T226" s="227"/>
      <c r="AT226" s="228" t="s">
        <v>159</v>
      </c>
      <c r="AU226" s="228" t="s">
        <v>81</v>
      </c>
      <c r="AV226" s="12" t="s">
        <v>155</v>
      </c>
      <c r="AW226" s="12" t="s">
        <v>36</v>
      </c>
      <c r="AX226" s="12" t="s">
        <v>81</v>
      </c>
      <c r="AY226" s="228" t="s">
        <v>148</v>
      </c>
    </row>
    <row r="227" spans="2:65" s="10" customFormat="1" ht="37.35" customHeight="1">
      <c r="B227" s="176"/>
      <c r="C227" s="177"/>
      <c r="D227" s="178" t="s">
        <v>72</v>
      </c>
      <c r="E227" s="179" t="s">
        <v>1360</v>
      </c>
      <c r="F227" s="179" t="s">
        <v>1360</v>
      </c>
      <c r="G227" s="177"/>
      <c r="H227" s="177"/>
      <c r="I227" s="180"/>
      <c r="J227" s="181">
        <f>BK227</f>
        <v>0</v>
      </c>
      <c r="K227" s="177"/>
      <c r="L227" s="182"/>
      <c r="M227" s="183"/>
      <c r="N227" s="184"/>
      <c r="O227" s="184"/>
      <c r="P227" s="185">
        <f>SUM(P228:P233)</f>
        <v>0</v>
      </c>
      <c r="Q227" s="184"/>
      <c r="R227" s="185">
        <f>SUM(R228:R233)</f>
        <v>0</v>
      </c>
      <c r="S227" s="184"/>
      <c r="T227" s="186">
        <f>SUM(T228:T233)</f>
        <v>0</v>
      </c>
      <c r="AR227" s="187" t="s">
        <v>81</v>
      </c>
      <c r="AT227" s="188" t="s">
        <v>72</v>
      </c>
      <c r="AU227" s="188" t="s">
        <v>73</v>
      </c>
      <c r="AY227" s="187" t="s">
        <v>148</v>
      </c>
      <c r="BK227" s="189">
        <f>SUM(BK228:BK233)</f>
        <v>0</v>
      </c>
    </row>
    <row r="228" spans="2:65" s="1" customFormat="1" ht="16.5" customHeight="1">
      <c r="B228" s="41"/>
      <c r="C228" s="192" t="s">
        <v>1229</v>
      </c>
      <c r="D228" s="192" t="s">
        <v>150</v>
      </c>
      <c r="E228" s="193" t="s">
        <v>1361</v>
      </c>
      <c r="F228" s="194" t="s">
        <v>1362</v>
      </c>
      <c r="G228" s="195" t="s">
        <v>176</v>
      </c>
      <c r="H228" s="196">
        <v>6.6</v>
      </c>
      <c r="I228" s="197"/>
      <c r="J228" s="198">
        <f>ROUND(I228*H228,2)</f>
        <v>0</v>
      </c>
      <c r="K228" s="194" t="s">
        <v>23</v>
      </c>
      <c r="L228" s="61"/>
      <c r="M228" s="199" t="s">
        <v>23</v>
      </c>
      <c r="N228" s="200" t="s">
        <v>44</v>
      </c>
      <c r="O228" s="42"/>
      <c r="P228" s="201">
        <f>O228*H228</f>
        <v>0</v>
      </c>
      <c r="Q228" s="201">
        <v>0</v>
      </c>
      <c r="R228" s="201">
        <f>Q228*H228</f>
        <v>0</v>
      </c>
      <c r="S228" s="201">
        <v>0</v>
      </c>
      <c r="T228" s="202">
        <f>S228*H228</f>
        <v>0</v>
      </c>
      <c r="AR228" s="24" t="s">
        <v>155</v>
      </c>
      <c r="AT228" s="24" t="s">
        <v>150</v>
      </c>
      <c r="AU228" s="24" t="s">
        <v>81</v>
      </c>
      <c r="AY228" s="24" t="s">
        <v>148</v>
      </c>
      <c r="BE228" s="203">
        <f>IF(N228="základní",J228,0)</f>
        <v>0</v>
      </c>
      <c r="BF228" s="203">
        <f>IF(N228="snížená",J228,0)</f>
        <v>0</v>
      </c>
      <c r="BG228" s="203">
        <f>IF(N228="zákl. přenesená",J228,0)</f>
        <v>0</v>
      </c>
      <c r="BH228" s="203">
        <f>IF(N228="sníž. přenesená",J228,0)</f>
        <v>0</v>
      </c>
      <c r="BI228" s="203">
        <f>IF(N228="nulová",J228,0)</f>
        <v>0</v>
      </c>
      <c r="BJ228" s="24" t="s">
        <v>81</v>
      </c>
      <c r="BK228" s="203">
        <f>ROUND(I228*H228,2)</f>
        <v>0</v>
      </c>
      <c r="BL228" s="24" t="s">
        <v>155</v>
      </c>
      <c r="BM228" s="24" t="s">
        <v>1517</v>
      </c>
    </row>
    <row r="229" spans="2:65" s="13" customFormat="1" ht="13.5">
      <c r="B229" s="239"/>
      <c r="C229" s="240"/>
      <c r="D229" s="204" t="s">
        <v>159</v>
      </c>
      <c r="E229" s="241" t="s">
        <v>23</v>
      </c>
      <c r="F229" s="242" t="s">
        <v>1518</v>
      </c>
      <c r="G229" s="240"/>
      <c r="H229" s="241" t="s">
        <v>23</v>
      </c>
      <c r="I229" s="243"/>
      <c r="J229" s="240"/>
      <c r="K229" s="240"/>
      <c r="L229" s="244"/>
      <c r="M229" s="245"/>
      <c r="N229" s="246"/>
      <c r="O229" s="246"/>
      <c r="P229" s="246"/>
      <c r="Q229" s="246"/>
      <c r="R229" s="246"/>
      <c r="S229" s="246"/>
      <c r="T229" s="247"/>
      <c r="AT229" s="248" t="s">
        <v>159</v>
      </c>
      <c r="AU229" s="248" t="s">
        <v>81</v>
      </c>
      <c r="AV229" s="13" t="s">
        <v>81</v>
      </c>
      <c r="AW229" s="13" t="s">
        <v>36</v>
      </c>
      <c r="AX229" s="13" t="s">
        <v>73</v>
      </c>
      <c r="AY229" s="248" t="s">
        <v>148</v>
      </c>
    </row>
    <row r="230" spans="2:65" s="11" customFormat="1" ht="13.5">
      <c r="B230" s="207"/>
      <c r="C230" s="208"/>
      <c r="D230" s="204" t="s">
        <v>159</v>
      </c>
      <c r="E230" s="209" t="s">
        <v>23</v>
      </c>
      <c r="F230" s="210" t="s">
        <v>1519</v>
      </c>
      <c r="G230" s="208"/>
      <c r="H230" s="211">
        <v>4.92</v>
      </c>
      <c r="I230" s="212"/>
      <c r="J230" s="208"/>
      <c r="K230" s="208"/>
      <c r="L230" s="213"/>
      <c r="M230" s="214"/>
      <c r="N230" s="215"/>
      <c r="O230" s="215"/>
      <c r="P230" s="215"/>
      <c r="Q230" s="215"/>
      <c r="R230" s="215"/>
      <c r="S230" s="215"/>
      <c r="T230" s="216"/>
      <c r="AT230" s="217" t="s">
        <v>159</v>
      </c>
      <c r="AU230" s="217" t="s">
        <v>81</v>
      </c>
      <c r="AV230" s="11" t="s">
        <v>83</v>
      </c>
      <c r="AW230" s="11" t="s">
        <v>36</v>
      </c>
      <c r="AX230" s="11" t="s">
        <v>73</v>
      </c>
      <c r="AY230" s="217" t="s">
        <v>148</v>
      </c>
    </row>
    <row r="231" spans="2:65" s="11" customFormat="1" ht="13.5">
      <c r="B231" s="207"/>
      <c r="C231" s="208"/>
      <c r="D231" s="204" t="s">
        <v>159</v>
      </c>
      <c r="E231" s="209" t="s">
        <v>23</v>
      </c>
      <c r="F231" s="210" t="s">
        <v>1520</v>
      </c>
      <c r="G231" s="208"/>
      <c r="H231" s="211">
        <v>1.68</v>
      </c>
      <c r="I231" s="212"/>
      <c r="J231" s="208"/>
      <c r="K231" s="208"/>
      <c r="L231" s="213"/>
      <c r="M231" s="214"/>
      <c r="N231" s="215"/>
      <c r="O231" s="215"/>
      <c r="P231" s="215"/>
      <c r="Q231" s="215"/>
      <c r="R231" s="215"/>
      <c r="S231" s="215"/>
      <c r="T231" s="216"/>
      <c r="AT231" s="217" t="s">
        <v>159</v>
      </c>
      <c r="AU231" s="217" t="s">
        <v>81</v>
      </c>
      <c r="AV231" s="11" t="s">
        <v>83</v>
      </c>
      <c r="AW231" s="11" t="s">
        <v>36</v>
      </c>
      <c r="AX231" s="11" t="s">
        <v>73</v>
      </c>
      <c r="AY231" s="217" t="s">
        <v>148</v>
      </c>
    </row>
    <row r="232" spans="2:65" s="12" customFormat="1" ht="13.5">
      <c r="B232" s="218"/>
      <c r="C232" s="219"/>
      <c r="D232" s="204" t="s">
        <v>159</v>
      </c>
      <c r="E232" s="220" t="s">
        <v>23</v>
      </c>
      <c r="F232" s="221" t="s">
        <v>162</v>
      </c>
      <c r="G232" s="219"/>
      <c r="H232" s="222">
        <v>6.6</v>
      </c>
      <c r="I232" s="223"/>
      <c r="J232" s="219"/>
      <c r="K232" s="219"/>
      <c r="L232" s="224"/>
      <c r="M232" s="225"/>
      <c r="N232" s="226"/>
      <c r="O232" s="226"/>
      <c r="P232" s="226"/>
      <c r="Q232" s="226"/>
      <c r="R232" s="226"/>
      <c r="S232" s="226"/>
      <c r="T232" s="227"/>
      <c r="AT232" s="228" t="s">
        <v>159</v>
      </c>
      <c r="AU232" s="228" t="s">
        <v>81</v>
      </c>
      <c r="AV232" s="12" t="s">
        <v>155</v>
      </c>
      <c r="AW232" s="12" t="s">
        <v>36</v>
      </c>
      <c r="AX232" s="12" t="s">
        <v>81</v>
      </c>
      <c r="AY232" s="228" t="s">
        <v>148</v>
      </c>
    </row>
    <row r="233" spans="2:65" s="1" customFormat="1" ht="16.5" customHeight="1">
      <c r="B233" s="41"/>
      <c r="C233" s="192" t="s">
        <v>1231</v>
      </c>
      <c r="D233" s="192" t="s">
        <v>150</v>
      </c>
      <c r="E233" s="193" t="s">
        <v>1381</v>
      </c>
      <c r="F233" s="194" t="s">
        <v>1382</v>
      </c>
      <c r="G233" s="195" t="s">
        <v>194</v>
      </c>
      <c r="H233" s="196">
        <v>50</v>
      </c>
      <c r="I233" s="197"/>
      <c r="J233" s="198">
        <f>ROUND(I233*H233,2)</f>
        <v>0</v>
      </c>
      <c r="K233" s="194" t="s">
        <v>23</v>
      </c>
      <c r="L233" s="61"/>
      <c r="M233" s="199" t="s">
        <v>23</v>
      </c>
      <c r="N233" s="200" t="s">
        <v>44</v>
      </c>
      <c r="O233" s="42"/>
      <c r="P233" s="201">
        <f>O233*H233</f>
        <v>0</v>
      </c>
      <c r="Q233" s="201">
        <v>0</v>
      </c>
      <c r="R233" s="201">
        <f>Q233*H233</f>
        <v>0</v>
      </c>
      <c r="S233" s="201">
        <v>0</v>
      </c>
      <c r="T233" s="202">
        <f>S233*H233</f>
        <v>0</v>
      </c>
      <c r="AR233" s="24" t="s">
        <v>155</v>
      </c>
      <c r="AT233" s="24" t="s">
        <v>150</v>
      </c>
      <c r="AU233" s="24" t="s">
        <v>81</v>
      </c>
      <c r="AY233" s="24" t="s">
        <v>148</v>
      </c>
      <c r="BE233" s="203">
        <f>IF(N233="základní",J233,0)</f>
        <v>0</v>
      </c>
      <c r="BF233" s="203">
        <f>IF(N233="snížená",J233,0)</f>
        <v>0</v>
      </c>
      <c r="BG233" s="203">
        <f>IF(N233="zákl. přenesená",J233,0)</f>
        <v>0</v>
      </c>
      <c r="BH233" s="203">
        <f>IF(N233="sníž. přenesená",J233,0)</f>
        <v>0</v>
      </c>
      <c r="BI233" s="203">
        <f>IF(N233="nulová",J233,0)</f>
        <v>0</v>
      </c>
      <c r="BJ233" s="24" t="s">
        <v>81</v>
      </c>
      <c r="BK233" s="203">
        <f>ROUND(I233*H233,2)</f>
        <v>0</v>
      </c>
      <c r="BL233" s="24" t="s">
        <v>155</v>
      </c>
      <c r="BM233" s="24" t="s">
        <v>1521</v>
      </c>
    </row>
    <row r="234" spans="2:65" s="10" customFormat="1" ht="37.35" customHeight="1">
      <c r="B234" s="176"/>
      <c r="C234" s="177"/>
      <c r="D234" s="178" t="s">
        <v>72</v>
      </c>
      <c r="E234" s="179" t="s">
        <v>1522</v>
      </c>
      <c r="F234" s="179" t="s">
        <v>1523</v>
      </c>
      <c r="G234" s="177"/>
      <c r="H234" s="177"/>
      <c r="I234" s="180"/>
      <c r="J234" s="181">
        <f>BK234</f>
        <v>0</v>
      </c>
      <c r="K234" s="177"/>
      <c r="L234" s="182"/>
      <c r="M234" s="183"/>
      <c r="N234" s="184"/>
      <c r="O234" s="184"/>
      <c r="P234" s="185">
        <f>SUM(P235:P272)</f>
        <v>0</v>
      </c>
      <c r="Q234" s="184"/>
      <c r="R234" s="185">
        <f>SUM(R235:R272)</f>
        <v>0</v>
      </c>
      <c r="S234" s="184"/>
      <c r="T234" s="186">
        <f>SUM(T235:T272)</f>
        <v>0</v>
      </c>
      <c r="AR234" s="187" t="s">
        <v>168</v>
      </c>
      <c r="AT234" s="188" t="s">
        <v>72</v>
      </c>
      <c r="AU234" s="188" t="s">
        <v>73</v>
      </c>
      <c r="AY234" s="187" t="s">
        <v>148</v>
      </c>
      <c r="BK234" s="189">
        <f>SUM(BK235:BK272)</f>
        <v>0</v>
      </c>
    </row>
    <row r="235" spans="2:65" s="1" customFormat="1" ht="16.5" customHeight="1">
      <c r="B235" s="41"/>
      <c r="C235" s="192" t="s">
        <v>1234</v>
      </c>
      <c r="D235" s="192" t="s">
        <v>150</v>
      </c>
      <c r="E235" s="193" t="s">
        <v>1524</v>
      </c>
      <c r="F235" s="194" t="s">
        <v>1525</v>
      </c>
      <c r="G235" s="195" t="s">
        <v>194</v>
      </c>
      <c r="H235" s="196">
        <v>2</v>
      </c>
      <c r="I235" s="197"/>
      <c r="J235" s="198">
        <f t="shared" ref="J235:J272" si="10">ROUND(I235*H235,2)</f>
        <v>0</v>
      </c>
      <c r="K235" s="194" t="s">
        <v>23</v>
      </c>
      <c r="L235" s="61"/>
      <c r="M235" s="199" t="s">
        <v>23</v>
      </c>
      <c r="N235" s="200" t="s">
        <v>44</v>
      </c>
      <c r="O235" s="42"/>
      <c r="P235" s="201">
        <f t="shared" ref="P235:P272" si="11">O235*H235</f>
        <v>0</v>
      </c>
      <c r="Q235" s="201">
        <v>0</v>
      </c>
      <c r="R235" s="201">
        <f t="shared" ref="R235:R272" si="12">Q235*H235</f>
        <v>0</v>
      </c>
      <c r="S235" s="201">
        <v>0</v>
      </c>
      <c r="T235" s="202">
        <f t="shared" ref="T235:T272" si="13">S235*H235</f>
        <v>0</v>
      </c>
      <c r="AR235" s="24" t="s">
        <v>526</v>
      </c>
      <c r="AT235" s="24" t="s">
        <v>150</v>
      </c>
      <c r="AU235" s="24" t="s">
        <v>81</v>
      </c>
      <c r="AY235" s="24" t="s">
        <v>148</v>
      </c>
      <c r="BE235" s="203">
        <f t="shared" ref="BE235:BE272" si="14">IF(N235="základní",J235,0)</f>
        <v>0</v>
      </c>
      <c r="BF235" s="203">
        <f t="shared" ref="BF235:BF272" si="15">IF(N235="snížená",J235,0)</f>
        <v>0</v>
      </c>
      <c r="BG235" s="203">
        <f t="shared" ref="BG235:BG272" si="16">IF(N235="zákl. přenesená",J235,0)</f>
        <v>0</v>
      </c>
      <c r="BH235" s="203">
        <f t="shared" ref="BH235:BH272" si="17">IF(N235="sníž. přenesená",J235,0)</f>
        <v>0</v>
      </c>
      <c r="BI235" s="203">
        <f t="shared" ref="BI235:BI272" si="18">IF(N235="nulová",J235,0)</f>
        <v>0</v>
      </c>
      <c r="BJ235" s="24" t="s">
        <v>81</v>
      </c>
      <c r="BK235" s="203">
        <f t="shared" ref="BK235:BK272" si="19">ROUND(I235*H235,2)</f>
        <v>0</v>
      </c>
      <c r="BL235" s="24" t="s">
        <v>526</v>
      </c>
      <c r="BM235" s="24" t="s">
        <v>1526</v>
      </c>
    </row>
    <row r="236" spans="2:65" s="1" customFormat="1" ht="16.5" customHeight="1">
      <c r="B236" s="41"/>
      <c r="C236" s="192" t="s">
        <v>1240</v>
      </c>
      <c r="D236" s="192" t="s">
        <v>150</v>
      </c>
      <c r="E236" s="193" t="s">
        <v>1527</v>
      </c>
      <c r="F236" s="194" t="s">
        <v>1528</v>
      </c>
      <c r="G236" s="195" t="s">
        <v>194</v>
      </c>
      <c r="H236" s="196">
        <v>41</v>
      </c>
      <c r="I236" s="197"/>
      <c r="J236" s="198">
        <f t="shared" si="10"/>
        <v>0</v>
      </c>
      <c r="K236" s="194" t="s">
        <v>23</v>
      </c>
      <c r="L236" s="61"/>
      <c r="M236" s="199" t="s">
        <v>23</v>
      </c>
      <c r="N236" s="200" t="s">
        <v>44</v>
      </c>
      <c r="O236" s="42"/>
      <c r="P236" s="201">
        <f t="shared" si="11"/>
        <v>0</v>
      </c>
      <c r="Q236" s="201">
        <v>0</v>
      </c>
      <c r="R236" s="201">
        <f t="shared" si="12"/>
        <v>0</v>
      </c>
      <c r="S236" s="201">
        <v>0</v>
      </c>
      <c r="T236" s="202">
        <f t="shared" si="13"/>
        <v>0</v>
      </c>
      <c r="AR236" s="24" t="s">
        <v>526</v>
      </c>
      <c r="AT236" s="24" t="s">
        <v>150</v>
      </c>
      <c r="AU236" s="24" t="s">
        <v>81</v>
      </c>
      <c r="AY236" s="24" t="s">
        <v>148</v>
      </c>
      <c r="BE236" s="203">
        <f t="shared" si="14"/>
        <v>0</v>
      </c>
      <c r="BF236" s="203">
        <f t="shared" si="15"/>
        <v>0</v>
      </c>
      <c r="BG236" s="203">
        <f t="shared" si="16"/>
        <v>0</v>
      </c>
      <c r="BH236" s="203">
        <f t="shared" si="17"/>
        <v>0</v>
      </c>
      <c r="BI236" s="203">
        <f t="shared" si="18"/>
        <v>0</v>
      </c>
      <c r="BJ236" s="24" t="s">
        <v>81</v>
      </c>
      <c r="BK236" s="203">
        <f t="shared" si="19"/>
        <v>0</v>
      </c>
      <c r="BL236" s="24" t="s">
        <v>526</v>
      </c>
      <c r="BM236" s="24" t="s">
        <v>1529</v>
      </c>
    </row>
    <row r="237" spans="2:65" s="1" customFormat="1" ht="16.5" customHeight="1">
      <c r="B237" s="41"/>
      <c r="C237" s="192" t="s">
        <v>1243</v>
      </c>
      <c r="D237" s="192" t="s">
        <v>150</v>
      </c>
      <c r="E237" s="193" t="s">
        <v>1530</v>
      </c>
      <c r="F237" s="194" t="s">
        <v>1531</v>
      </c>
      <c r="G237" s="195" t="s">
        <v>194</v>
      </c>
      <c r="H237" s="196">
        <v>37</v>
      </c>
      <c r="I237" s="197"/>
      <c r="J237" s="198">
        <f t="shared" si="10"/>
        <v>0</v>
      </c>
      <c r="K237" s="194" t="s">
        <v>23</v>
      </c>
      <c r="L237" s="61"/>
      <c r="M237" s="199" t="s">
        <v>23</v>
      </c>
      <c r="N237" s="200" t="s">
        <v>44</v>
      </c>
      <c r="O237" s="42"/>
      <c r="P237" s="201">
        <f t="shared" si="11"/>
        <v>0</v>
      </c>
      <c r="Q237" s="201">
        <v>0</v>
      </c>
      <c r="R237" s="201">
        <f t="shared" si="12"/>
        <v>0</v>
      </c>
      <c r="S237" s="201">
        <v>0</v>
      </c>
      <c r="T237" s="202">
        <f t="shared" si="13"/>
        <v>0</v>
      </c>
      <c r="AR237" s="24" t="s">
        <v>526</v>
      </c>
      <c r="AT237" s="24" t="s">
        <v>150</v>
      </c>
      <c r="AU237" s="24" t="s">
        <v>81</v>
      </c>
      <c r="AY237" s="24" t="s">
        <v>148</v>
      </c>
      <c r="BE237" s="203">
        <f t="shared" si="14"/>
        <v>0</v>
      </c>
      <c r="BF237" s="203">
        <f t="shared" si="15"/>
        <v>0</v>
      </c>
      <c r="BG237" s="203">
        <f t="shared" si="16"/>
        <v>0</v>
      </c>
      <c r="BH237" s="203">
        <f t="shared" si="17"/>
        <v>0</v>
      </c>
      <c r="BI237" s="203">
        <f t="shared" si="18"/>
        <v>0</v>
      </c>
      <c r="BJ237" s="24" t="s">
        <v>81</v>
      </c>
      <c r="BK237" s="203">
        <f t="shared" si="19"/>
        <v>0</v>
      </c>
      <c r="BL237" s="24" t="s">
        <v>526</v>
      </c>
      <c r="BM237" s="24" t="s">
        <v>1532</v>
      </c>
    </row>
    <row r="238" spans="2:65" s="1" customFormat="1" ht="16.5" customHeight="1">
      <c r="B238" s="41"/>
      <c r="C238" s="192" t="s">
        <v>1245</v>
      </c>
      <c r="D238" s="192" t="s">
        <v>150</v>
      </c>
      <c r="E238" s="193" t="s">
        <v>1533</v>
      </c>
      <c r="F238" s="194" t="s">
        <v>1534</v>
      </c>
      <c r="G238" s="195" t="s">
        <v>1378</v>
      </c>
      <c r="H238" s="196">
        <v>2</v>
      </c>
      <c r="I238" s="197"/>
      <c r="J238" s="198">
        <f t="shared" si="10"/>
        <v>0</v>
      </c>
      <c r="K238" s="194" t="s">
        <v>23</v>
      </c>
      <c r="L238" s="61"/>
      <c r="M238" s="199" t="s">
        <v>23</v>
      </c>
      <c r="N238" s="200" t="s">
        <v>44</v>
      </c>
      <c r="O238" s="42"/>
      <c r="P238" s="201">
        <f t="shared" si="11"/>
        <v>0</v>
      </c>
      <c r="Q238" s="201">
        <v>0</v>
      </c>
      <c r="R238" s="201">
        <f t="shared" si="12"/>
        <v>0</v>
      </c>
      <c r="S238" s="201">
        <v>0</v>
      </c>
      <c r="T238" s="202">
        <f t="shared" si="13"/>
        <v>0</v>
      </c>
      <c r="AR238" s="24" t="s">
        <v>526</v>
      </c>
      <c r="AT238" s="24" t="s">
        <v>150</v>
      </c>
      <c r="AU238" s="24" t="s">
        <v>81</v>
      </c>
      <c r="AY238" s="24" t="s">
        <v>148</v>
      </c>
      <c r="BE238" s="203">
        <f t="shared" si="14"/>
        <v>0</v>
      </c>
      <c r="BF238" s="203">
        <f t="shared" si="15"/>
        <v>0</v>
      </c>
      <c r="BG238" s="203">
        <f t="shared" si="16"/>
        <v>0</v>
      </c>
      <c r="BH238" s="203">
        <f t="shared" si="17"/>
        <v>0</v>
      </c>
      <c r="BI238" s="203">
        <f t="shared" si="18"/>
        <v>0</v>
      </c>
      <c r="BJ238" s="24" t="s">
        <v>81</v>
      </c>
      <c r="BK238" s="203">
        <f t="shared" si="19"/>
        <v>0</v>
      </c>
      <c r="BL238" s="24" t="s">
        <v>526</v>
      </c>
      <c r="BM238" s="24" t="s">
        <v>1535</v>
      </c>
    </row>
    <row r="239" spans="2:65" s="1" customFormat="1" ht="16.5" customHeight="1">
      <c r="B239" s="41"/>
      <c r="C239" s="192" t="s">
        <v>1248</v>
      </c>
      <c r="D239" s="192" t="s">
        <v>150</v>
      </c>
      <c r="E239" s="193" t="s">
        <v>1391</v>
      </c>
      <c r="F239" s="194" t="s">
        <v>1392</v>
      </c>
      <c r="G239" s="195" t="s">
        <v>1378</v>
      </c>
      <c r="H239" s="196">
        <v>2</v>
      </c>
      <c r="I239" s="197"/>
      <c r="J239" s="198">
        <f t="shared" si="10"/>
        <v>0</v>
      </c>
      <c r="K239" s="194" t="s">
        <v>23</v>
      </c>
      <c r="L239" s="61"/>
      <c r="M239" s="199" t="s">
        <v>23</v>
      </c>
      <c r="N239" s="200" t="s">
        <v>44</v>
      </c>
      <c r="O239" s="42"/>
      <c r="P239" s="201">
        <f t="shared" si="11"/>
        <v>0</v>
      </c>
      <c r="Q239" s="201">
        <v>0</v>
      </c>
      <c r="R239" s="201">
        <f t="shared" si="12"/>
        <v>0</v>
      </c>
      <c r="S239" s="201">
        <v>0</v>
      </c>
      <c r="T239" s="202">
        <f t="shared" si="13"/>
        <v>0</v>
      </c>
      <c r="AR239" s="24" t="s">
        <v>526</v>
      </c>
      <c r="AT239" s="24" t="s">
        <v>150</v>
      </c>
      <c r="AU239" s="24" t="s">
        <v>81</v>
      </c>
      <c r="AY239" s="24" t="s">
        <v>148</v>
      </c>
      <c r="BE239" s="203">
        <f t="shared" si="14"/>
        <v>0</v>
      </c>
      <c r="BF239" s="203">
        <f t="shared" si="15"/>
        <v>0</v>
      </c>
      <c r="BG239" s="203">
        <f t="shared" si="16"/>
        <v>0</v>
      </c>
      <c r="BH239" s="203">
        <f t="shared" si="17"/>
        <v>0</v>
      </c>
      <c r="BI239" s="203">
        <f t="shared" si="18"/>
        <v>0</v>
      </c>
      <c r="BJ239" s="24" t="s">
        <v>81</v>
      </c>
      <c r="BK239" s="203">
        <f t="shared" si="19"/>
        <v>0</v>
      </c>
      <c r="BL239" s="24" t="s">
        <v>526</v>
      </c>
      <c r="BM239" s="24" t="s">
        <v>1536</v>
      </c>
    </row>
    <row r="240" spans="2:65" s="1" customFormat="1" ht="16.5" customHeight="1">
      <c r="B240" s="41"/>
      <c r="C240" s="192" t="s">
        <v>1250</v>
      </c>
      <c r="D240" s="192" t="s">
        <v>150</v>
      </c>
      <c r="E240" s="193" t="s">
        <v>1537</v>
      </c>
      <c r="F240" s="194" t="s">
        <v>1538</v>
      </c>
      <c r="G240" s="195" t="s">
        <v>1378</v>
      </c>
      <c r="H240" s="196">
        <v>4</v>
      </c>
      <c r="I240" s="197"/>
      <c r="J240" s="198">
        <f t="shared" si="10"/>
        <v>0</v>
      </c>
      <c r="K240" s="194" t="s">
        <v>23</v>
      </c>
      <c r="L240" s="61"/>
      <c r="M240" s="199" t="s">
        <v>23</v>
      </c>
      <c r="N240" s="200" t="s">
        <v>44</v>
      </c>
      <c r="O240" s="42"/>
      <c r="P240" s="201">
        <f t="shared" si="11"/>
        <v>0</v>
      </c>
      <c r="Q240" s="201">
        <v>0</v>
      </c>
      <c r="R240" s="201">
        <f t="shared" si="12"/>
        <v>0</v>
      </c>
      <c r="S240" s="201">
        <v>0</v>
      </c>
      <c r="T240" s="202">
        <f t="shared" si="13"/>
        <v>0</v>
      </c>
      <c r="AR240" s="24" t="s">
        <v>526</v>
      </c>
      <c r="AT240" s="24" t="s">
        <v>150</v>
      </c>
      <c r="AU240" s="24" t="s">
        <v>81</v>
      </c>
      <c r="AY240" s="24" t="s">
        <v>148</v>
      </c>
      <c r="BE240" s="203">
        <f t="shared" si="14"/>
        <v>0</v>
      </c>
      <c r="BF240" s="203">
        <f t="shared" si="15"/>
        <v>0</v>
      </c>
      <c r="BG240" s="203">
        <f t="shared" si="16"/>
        <v>0</v>
      </c>
      <c r="BH240" s="203">
        <f t="shared" si="17"/>
        <v>0</v>
      </c>
      <c r="BI240" s="203">
        <f t="shared" si="18"/>
        <v>0</v>
      </c>
      <c r="BJ240" s="24" t="s">
        <v>81</v>
      </c>
      <c r="BK240" s="203">
        <f t="shared" si="19"/>
        <v>0</v>
      </c>
      <c r="BL240" s="24" t="s">
        <v>526</v>
      </c>
      <c r="BM240" s="24" t="s">
        <v>1539</v>
      </c>
    </row>
    <row r="241" spans="2:65" s="1" customFormat="1" ht="16.5" customHeight="1">
      <c r="B241" s="41"/>
      <c r="C241" s="229" t="s">
        <v>1255</v>
      </c>
      <c r="D241" s="229" t="s">
        <v>199</v>
      </c>
      <c r="E241" s="230" t="s">
        <v>1540</v>
      </c>
      <c r="F241" s="231" t="s">
        <v>1541</v>
      </c>
      <c r="G241" s="232" t="s">
        <v>194</v>
      </c>
      <c r="H241" s="233">
        <v>3</v>
      </c>
      <c r="I241" s="234"/>
      <c r="J241" s="235">
        <f t="shared" si="10"/>
        <v>0</v>
      </c>
      <c r="K241" s="231" t="s">
        <v>23</v>
      </c>
      <c r="L241" s="236"/>
      <c r="M241" s="237" t="s">
        <v>23</v>
      </c>
      <c r="N241" s="238" t="s">
        <v>44</v>
      </c>
      <c r="O241" s="42"/>
      <c r="P241" s="201">
        <f t="shared" si="11"/>
        <v>0</v>
      </c>
      <c r="Q241" s="201">
        <v>0</v>
      </c>
      <c r="R241" s="201">
        <f t="shared" si="12"/>
        <v>0</v>
      </c>
      <c r="S241" s="201">
        <v>0</v>
      </c>
      <c r="T241" s="202">
        <f t="shared" si="13"/>
        <v>0</v>
      </c>
      <c r="AR241" s="24" t="s">
        <v>1542</v>
      </c>
      <c r="AT241" s="24" t="s">
        <v>199</v>
      </c>
      <c r="AU241" s="24" t="s">
        <v>81</v>
      </c>
      <c r="AY241" s="24" t="s">
        <v>148</v>
      </c>
      <c r="BE241" s="203">
        <f t="shared" si="14"/>
        <v>0</v>
      </c>
      <c r="BF241" s="203">
        <f t="shared" si="15"/>
        <v>0</v>
      </c>
      <c r="BG241" s="203">
        <f t="shared" si="16"/>
        <v>0</v>
      </c>
      <c r="BH241" s="203">
        <f t="shared" si="17"/>
        <v>0</v>
      </c>
      <c r="BI241" s="203">
        <f t="shared" si="18"/>
        <v>0</v>
      </c>
      <c r="BJ241" s="24" t="s">
        <v>81</v>
      </c>
      <c r="BK241" s="203">
        <f t="shared" si="19"/>
        <v>0</v>
      </c>
      <c r="BL241" s="24" t="s">
        <v>526</v>
      </c>
      <c r="BM241" s="24" t="s">
        <v>1543</v>
      </c>
    </row>
    <row r="242" spans="2:65" s="1" customFormat="1" ht="16.5" customHeight="1">
      <c r="B242" s="41"/>
      <c r="C242" s="229" t="s">
        <v>1258</v>
      </c>
      <c r="D242" s="229" t="s">
        <v>199</v>
      </c>
      <c r="E242" s="230" t="s">
        <v>1544</v>
      </c>
      <c r="F242" s="231" t="s">
        <v>1545</v>
      </c>
      <c r="G242" s="232" t="s">
        <v>194</v>
      </c>
      <c r="H242" s="233">
        <v>43</v>
      </c>
      <c r="I242" s="234"/>
      <c r="J242" s="235">
        <f t="shared" si="10"/>
        <v>0</v>
      </c>
      <c r="K242" s="231" t="s">
        <v>23</v>
      </c>
      <c r="L242" s="236"/>
      <c r="M242" s="237" t="s">
        <v>23</v>
      </c>
      <c r="N242" s="238" t="s">
        <v>44</v>
      </c>
      <c r="O242" s="42"/>
      <c r="P242" s="201">
        <f t="shared" si="11"/>
        <v>0</v>
      </c>
      <c r="Q242" s="201">
        <v>0</v>
      </c>
      <c r="R242" s="201">
        <f t="shared" si="12"/>
        <v>0</v>
      </c>
      <c r="S242" s="201">
        <v>0</v>
      </c>
      <c r="T242" s="202">
        <f t="shared" si="13"/>
        <v>0</v>
      </c>
      <c r="AR242" s="24" t="s">
        <v>1542</v>
      </c>
      <c r="AT242" s="24" t="s">
        <v>199</v>
      </c>
      <c r="AU242" s="24" t="s">
        <v>81</v>
      </c>
      <c r="AY242" s="24" t="s">
        <v>148</v>
      </c>
      <c r="BE242" s="203">
        <f t="shared" si="14"/>
        <v>0</v>
      </c>
      <c r="BF242" s="203">
        <f t="shared" si="15"/>
        <v>0</v>
      </c>
      <c r="BG242" s="203">
        <f t="shared" si="16"/>
        <v>0</v>
      </c>
      <c r="BH242" s="203">
        <f t="shared" si="17"/>
        <v>0</v>
      </c>
      <c r="BI242" s="203">
        <f t="shared" si="18"/>
        <v>0</v>
      </c>
      <c r="BJ242" s="24" t="s">
        <v>81</v>
      </c>
      <c r="BK242" s="203">
        <f t="shared" si="19"/>
        <v>0</v>
      </c>
      <c r="BL242" s="24" t="s">
        <v>526</v>
      </c>
      <c r="BM242" s="24" t="s">
        <v>1546</v>
      </c>
    </row>
    <row r="243" spans="2:65" s="1" customFormat="1" ht="16.5" customHeight="1">
      <c r="B243" s="41"/>
      <c r="C243" s="229" t="s">
        <v>1260</v>
      </c>
      <c r="D243" s="229" t="s">
        <v>199</v>
      </c>
      <c r="E243" s="230" t="s">
        <v>1547</v>
      </c>
      <c r="F243" s="231" t="s">
        <v>1548</v>
      </c>
      <c r="G243" s="232" t="s">
        <v>194</v>
      </c>
      <c r="H243" s="233">
        <v>37</v>
      </c>
      <c r="I243" s="234"/>
      <c r="J243" s="235">
        <f t="shared" si="10"/>
        <v>0</v>
      </c>
      <c r="K243" s="231" t="s">
        <v>23</v>
      </c>
      <c r="L243" s="236"/>
      <c r="M243" s="237" t="s">
        <v>23</v>
      </c>
      <c r="N243" s="238" t="s">
        <v>44</v>
      </c>
      <c r="O243" s="42"/>
      <c r="P243" s="201">
        <f t="shared" si="11"/>
        <v>0</v>
      </c>
      <c r="Q243" s="201">
        <v>0</v>
      </c>
      <c r="R243" s="201">
        <f t="shared" si="12"/>
        <v>0</v>
      </c>
      <c r="S243" s="201">
        <v>0</v>
      </c>
      <c r="T243" s="202">
        <f t="shared" si="13"/>
        <v>0</v>
      </c>
      <c r="AR243" s="24" t="s">
        <v>1542</v>
      </c>
      <c r="AT243" s="24" t="s">
        <v>199</v>
      </c>
      <c r="AU243" s="24" t="s">
        <v>81</v>
      </c>
      <c r="AY243" s="24" t="s">
        <v>148</v>
      </c>
      <c r="BE243" s="203">
        <f t="shared" si="14"/>
        <v>0</v>
      </c>
      <c r="BF243" s="203">
        <f t="shared" si="15"/>
        <v>0</v>
      </c>
      <c r="BG243" s="203">
        <f t="shared" si="16"/>
        <v>0</v>
      </c>
      <c r="BH243" s="203">
        <f t="shared" si="17"/>
        <v>0</v>
      </c>
      <c r="BI243" s="203">
        <f t="shared" si="18"/>
        <v>0</v>
      </c>
      <c r="BJ243" s="24" t="s">
        <v>81</v>
      </c>
      <c r="BK243" s="203">
        <f t="shared" si="19"/>
        <v>0</v>
      </c>
      <c r="BL243" s="24" t="s">
        <v>526</v>
      </c>
      <c r="BM243" s="24" t="s">
        <v>1549</v>
      </c>
    </row>
    <row r="244" spans="2:65" s="1" customFormat="1" ht="16.5" customHeight="1">
      <c r="B244" s="41"/>
      <c r="C244" s="192" t="s">
        <v>1262</v>
      </c>
      <c r="D244" s="192" t="s">
        <v>150</v>
      </c>
      <c r="E244" s="193" t="s">
        <v>1550</v>
      </c>
      <c r="F244" s="194" t="s">
        <v>1551</v>
      </c>
      <c r="G244" s="195" t="s">
        <v>194</v>
      </c>
      <c r="H244" s="196">
        <v>37</v>
      </c>
      <c r="I244" s="197"/>
      <c r="J244" s="198">
        <f t="shared" si="10"/>
        <v>0</v>
      </c>
      <c r="K244" s="194" t="s">
        <v>23</v>
      </c>
      <c r="L244" s="61"/>
      <c r="M244" s="199" t="s">
        <v>23</v>
      </c>
      <c r="N244" s="200" t="s">
        <v>44</v>
      </c>
      <c r="O244" s="42"/>
      <c r="P244" s="201">
        <f t="shared" si="11"/>
        <v>0</v>
      </c>
      <c r="Q244" s="201">
        <v>0</v>
      </c>
      <c r="R244" s="201">
        <f t="shared" si="12"/>
        <v>0</v>
      </c>
      <c r="S244" s="201">
        <v>0</v>
      </c>
      <c r="T244" s="202">
        <f t="shared" si="13"/>
        <v>0</v>
      </c>
      <c r="AR244" s="24" t="s">
        <v>526</v>
      </c>
      <c r="AT244" s="24" t="s">
        <v>150</v>
      </c>
      <c r="AU244" s="24" t="s">
        <v>81</v>
      </c>
      <c r="AY244" s="24" t="s">
        <v>148</v>
      </c>
      <c r="BE244" s="203">
        <f t="shared" si="14"/>
        <v>0</v>
      </c>
      <c r="BF244" s="203">
        <f t="shared" si="15"/>
        <v>0</v>
      </c>
      <c r="BG244" s="203">
        <f t="shared" si="16"/>
        <v>0</v>
      </c>
      <c r="BH244" s="203">
        <f t="shared" si="17"/>
        <v>0</v>
      </c>
      <c r="BI244" s="203">
        <f t="shared" si="18"/>
        <v>0</v>
      </c>
      <c r="BJ244" s="24" t="s">
        <v>81</v>
      </c>
      <c r="BK244" s="203">
        <f t="shared" si="19"/>
        <v>0</v>
      </c>
      <c r="BL244" s="24" t="s">
        <v>526</v>
      </c>
      <c r="BM244" s="24" t="s">
        <v>1552</v>
      </c>
    </row>
    <row r="245" spans="2:65" s="1" customFormat="1" ht="16.5" customHeight="1">
      <c r="B245" s="41"/>
      <c r="C245" s="229" t="s">
        <v>1264</v>
      </c>
      <c r="D245" s="229" t="s">
        <v>199</v>
      </c>
      <c r="E245" s="230" t="s">
        <v>1553</v>
      </c>
      <c r="F245" s="231" t="s">
        <v>1554</v>
      </c>
      <c r="G245" s="232" t="s">
        <v>1378</v>
      </c>
      <c r="H245" s="233">
        <v>1</v>
      </c>
      <c r="I245" s="234"/>
      <c r="J245" s="235">
        <f t="shared" si="10"/>
        <v>0</v>
      </c>
      <c r="K245" s="231" t="s">
        <v>23</v>
      </c>
      <c r="L245" s="236"/>
      <c r="M245" s="237" t="s">
        <v>23</v>
      </c>
      <c r="N245" s="238" t="s">
        <v>44</v>
      </c>
      <c r="O245" s="42"/>
      <c r="P245" s="201">
        <f t="shared" si="11"/>
        <v>0</v>
      </c>
      <c r="Q245" s="201">
        <v>0</v>
      </c>
      <c r="R245" s="201">
        <f t="shared" si="12"/>
        <v>0</v>
      </c>
      <c r="S245" s="201">
        <v>0</v>
      </c>
      <c r="T245" s="202">
        <f t="shared" si="13"/>
        <v>0</v>
      </c>
      <c r="AR245" s="24" t="s">
        <v>1542</v>
      </c>
      <c r="AT245" s="24" t="s">
        <v>199</v>
      </c>
      <c r="AU245" s="24" t="s">
        <v>81</v>
      </c>
      <c r="AY245" s="24" t="s">
        <v>148</v>
      </c>
      <c r="BE245" s="203">
        <f t="shared" si="14"/>
        <v>0</v>
      </c>
      <c r="BF245" s="203">
        <f t="shared" si="15"/>
        <v>0</v>
      </c>
      <c r="BG245" s="203">
        <f t="shared" si="16"/>
        <v>0</v>
      </c>
      <c r="BH245" s="203">
        <f t="shared" si="17"/>
        <v>0</v>
      </c>
      <c r="BI245" s="203">
        <f t="shared" si="18"/>
        <v>0</v>
      </c>
      <c r="BJ245" s="24" t="s">
        <v>81</v>
      </c>
      <c r="BK245" s="203">
        <f t="shared" si="19"/>
        <v>0</v>
      </c>
      <c r="BL245" s="24" t="s">
        <v>526</v>
      </c>
      <c r="BM245" s="24" t="s">
        <v>1555</v>
      </c>
    </row>
    <row r="246" spans="2:65" s="1" customFormat="1" ht="16.5" customHeight="1">
      <c r="B246" s="41"/>
      <c r="C246" s="229" t="s">
        <v>1267</v>
      </c>
      <c r="D246" s="229" t="s">
        <v>199</v>
      </c>
      <c r="E246" s="230" t="s">
        <v>1556</v>
      </c>
      <c r="F246" s="231" t="s">
        <v>1557</v>
      </c>
      <c r="G246" s="232" t="s">
        <v>1378</v>
      </c>
      <c r="H246" s="233">
        <v>1</v>
      </c>
      <c r="I246" s="234"/>
      <c r="J246" s="235">
        <f t="shared" si="10"/>
        <v>0</v>
      </c>
      <c r="K246" s="231" t="s">
        <v>23</v>
      </c>
      <c r="L246" s="236"/>
      <c r="M246" s="237" t="s">
        <v>23</v>
      </c>
      <c r="N246" s="238" t="s">
        <v>44</v>
      </c>
      <c r="O246" s="42"/>
      <c r="P246" s="201">
        <f t="shared" si="11"/>
        <v>0</v>
      </c>
      <c r="Q246" s="201">
        <v>0</v>
      </c>
      <c r="R246" s="201">
        <f t="shared" si="12"/>
        <v>0</v>
      </c>
      <c r="S246" s="201">
        <v>0</v>
      </c>
      <c r="T246" s="202">
        <f t="shared" si="13"/>
        <v>0</v>
      </c>
      <c r="AR246" s="24" t="s">
        <v>1542</v>
      </c>
      <c r="AT246" s="24" t="s">
        <v>199</v>
      </c>
      <c r="AU246" s="24" t="s">
        <v>81</v>
      </c>
      <c r="AY246" s="24" t="s">
        <v>148</v>
      </c>
      <c r="BE246" s="203">
        <f t="shared" si="14"/>
        <v>0</v>
      </c>
      <c r="BF246" s="203">
        <f t="shared" si="15"/>
        <v>0</v>
      </c>
      <c r="BG246" s="203">
        <f t="shared" si="16"/>
        <v>0</v>
      </c>
      <c r="BH246" s="203">
        <f t="shared" si="17"/>
        <v>0</v>
      </c>
      <c r="BI246" s="203">
        <f t="shared" si="18"/>
        <v>0</v>
      </c>
      <c r="BJ246" s="24" t="s">
        <v>81</v>
      </c>
      <c r="BK246" s="203">
        <f t="shared" si="19"/>
        <v>0</v>
      </c>
      <c r="BL246" s="24" t="s">
        <v>526</v>
      </c>
      <c r="BM246" s="24" t="s">
        <v>1558</v>
      </c>
    </row>
    <row r="247" spans="2:65" s="1" customFormat="1" ht="16.5" customHeight="1">
      <c r="B247" s="41"/>
      <c r="C247" s="229" t="s">
        <v>1270</v>
      </c>
      <c r="D247" s="229" t="s">
        <v>199</v>
      </c>
      <c r="E247" s="230" t="s">
        <v>1559</v>
      </c>
      <c r="F247" s="231" t="s">
        <v>1560</v>
      </c>
      <c r="G247" s="232" t="s">
        <v>1378</v>
      </c>
      <c r="H247" s="233">
        <v>2</v>
      </c>
      <c r="I247" s="234"/>
      <c r="J247" s="235">
        <f t="shared" si="10"/>
        <v>0</v>
      </c>
      <c r="K247" s="231" t="s">
        <v>23</v>
      </c>
      <c r="L247" s="236"/>
      <c r="M247" s="237" t="s">
        <v>23</v>
      </c>
      <c r="N247" s="238" t="s">
        <v>44</v>
      </c>
      <c r="O247" s="42"/>
      <c r="P247" s="201">
        <f t="shared" si="11"/>
        <v>0</v>
      </c>
      <c r="Q247" s="201">
        <v>0</v>
      </c>
      <c r="R247" s="201">
        <f t="shared" si="12"/>
        <v>0</v>
      </c>
      <c r="S247" s="201">
        <v>0</v>
      </c>
      <c r="T247" s="202">
        <f t="shared" si="13"/>
        <v>0</v>
      </c>
      <c r="AR247" s="24" t="s">
        <v>1542</v>
      </c>
      <c r="AT247" s="24" t="s">
        <v>199</v>
      </c>
      <c r="AU247" s="24" t="s">
        <v>81</v>
      </c>
      <c r="AY247" s="24" t="s">
        <v>148</v>
      </c>
      <c r="BE247" s="203">
        <f t="shared" si="14"/>
        <v>0</v>
      </c>
      <c r="BF247" s="203">
        <f t="shared" si="15"/>
        <v>0</v>
      </c>
      <c r="BG247" s="203">
        <f t="shared" si="16"/>
        <v>0</v>
      </c>
      <c r="BH247" s="203">
        <f t="shared" si="17"/>
        <v>0</v>
      </c>
      <c r="BI247" s="203">
        <f t="shared" si="18"/>
        <v>0</v>
      </c>
      <c r="BJ247" s="24" t="s">
        <v>81</v>
      </c>
      <c r="BK247" s="203">
        <f t="shared" si="19"/>
        <v>0</v>
      </c>
      <c r="BL247" s="24" t="s">
        <v>526</v>
      </c>
      <c r="BM247" s="24" t="s">
        <v>1561</v>
      </c>
    </row>
    <row r="248" spans="2:65" s="1" customFormat="1" ht="16.5" customHeight="1">
      <c r="B248" s="41"/>
      <c r="C248" s="229" t="s">
        <v>1273</v>
      </c>
      <c r="D248" s="229" t="s">
        <v>199</v>
      </c>
      <c r="E248" s="230" t="s">
        <v>1562</v>
      </c>
      <c r="F248" s="231" t="s">
        <v>1563</v>
      </c>
      <c r="G248" s="232" t="s">
        <v>1378</v>
      </c>
      <c r="H248" s="233">
        <v>3</v>
      </c>
      <c r="I248" s="234"/>
      <c r="J248" s="235">
        <f t="shared" si="10"/>
        <v>0</v>
      </c>
      <c r="K248" s="231" t="s">
        <v>23</v>
      </c>
      <c r="L248" s="236"/>
      <c r="M248" s="237" t="s">
        <v>23</v>
      </c>
      <c r="N248" s="238" t="s">
        <v>44</v>
      </c>
      <c r="O248" s="42"/>
      <c r="P248" s="201">
        <f t="shared" si="11"/>
        <v>0</v>
      </c>
      <c r="Q248" s="201">
        <v>0</v>
      </c>
      <c r="R248" s="201">
        <f t="shared" si="12"/>
        <v>0</v>
      </c>
      <c r="S248" s="201">
        <v>0</v>
      </c>
      <c r="T248" s="202">
        <f t="shared" si="13"/>
        <v>0</v>
      </c>
      <c r="AR248" s="24" t="s">
        <v>1542</v>
      </c>
      <c r="AT248" s="24" t="s">
        <v>199</v>
      </c>
      <c r="AU248" s="24" t="s">
        <v>81</v>
      </c>
      <c r="AY248" s="24" t="s">
        <v>148</v>
      </c>
      <c r="BE248" s="203">
        <f t="shared" si="14"/>
        <v>0</v>
      </c>
      <c r="BF248" s="203">
        <f t="shared" si="15"/>
        <v>0</v>
      </c>
      <c r="BG248" s="203">
        <f t="shared" si="16"/>
        <v>0</v>
      </c>
      <c r="BH248" s="203">
        <f t="shared" si="17"/>
        <v>0</v>
      </c>
      <c r="BI248" s="203">
        <f t="shared" si="18"/>
        <v>0</v>
      </c>
      <c r="BJ248" s="24" t="s">
        <v>81</v>
      </c>
      <c r="BK248" s="203">
        <f t="shared" si="19"/>
        <v>0</v>
      </c>
      <c r="BL248" s="24" t="s">
        <v>526</v>
      </c>
      <c r="BM248" s="24" t="s">
        <v>1564</v>
      </c>
    </row>
    <row r="249" spans="2:65" s="1" customFormat="1" ht="16.5" customHeight="1">
      <c r="B249" s="41"/>
      <c r="C249" s="229" t="s">
        <v>1276</v>
      </c>
      <c r="D249" s="229" t="s">
        <v>199</v>
      </c>
      <c r="E249" s="230" t="s">
        <v>1565</v>
      </c>
      <c r="F249" s="231" t="s">
        <v>1566</v>
      </c>
      <c r="G249" s="232" t="s">
        <v>1378</v>
      </c>
      <c r="H249" s="233">
        <v>2</v>
      </c>
      <c r="I249" s="234"/>
      <c r="J249" s="235">
        <f t="shared" si="10"/>
        <v>0</v>
      </c>
      <c r="K249" s="231" t="s">
        <v>23</v>
      </c>
      <c r="L249" s="236"/>
      <c r="M249" s="237" t="s">
        <v>23</v>
      </c>
      <c r="N249" s="238" t="s">
        <v>44</v>
      </c>
      <c r="O249" s="42"/>
      <c r="P249" s="201">
        <f t="shared" si="11"/>
        <v>0</v>
      </c>
      <c r="Q249" s="201">
        <v>0</v>
      </c>
      <c r="R249" s="201">
        <f t="shared" si="12"/>
        <v>0</v>
      </c>
      <c r="S249" s="201">
        <v>0</v>
      </c>
      <c r="T249" s="202">
        <f t="shared" si="13"/>
        <v>0</v>
      </c>
      <c r="AR249" s="24" t="s">
        <v>1542</v>
      </c>
      <c r="AT249" s="24" t="s">
        <v>199</v>
      </c>
      <c r="AU249" s="24" t="s">
        <v>81</v>
      </c>
      <c r="AY249" s="24" t="s">
        <v>148</v>
      </c>
      <c r="BE249" s="203">
        <f t="shared" si="14"/>
        <v>0</v>
      </c>
      <c r="BF249" s="203">
        <f t="shared" si="15"/>
        <v>0</v>
      </c>
      <c r="BG249" s="203">
        <f t="shared" si="16"/>
        <v>0</v>
      </c>
      <c r="BH249" s="203">
        <f t="shared" si="17"/>
        <v>0</v>
      </c>
      <c r="BI249" s="203">
        <f t="shared" si="18"/>
        <v>0</v>
      </c>
      <c r="BJ249" s="24" t="s">
        <v>81</v>
      </c>
      <c r="BK249" s="203">
        <f t="shared" si="19"/>
        <v>0</v>
      </c>
      <c r="BL249" s="24" t="s">
        <v>526</v>
      </c>
      <c r="BM249" s="24" t="s">
        <v>1567</v>
      </c>
    </row>
    <row r="250" spans="2:65" s="1" customFormat="1" ht="16.5" customHeight="1">
      <c r="B250" s="41"/>
      <c r="C250" s="229" t="s">
        <v>1282</v>
      </c>
      <c r="D250" s="229" t="s">
        <v>199</v>
      </c>
      <c r="E250" s="230" t="s">
        <v>1568</v>
      </c>
      <c r="F250" s="231" t="s">
        <v>1569</v>
      </c>
      <c r="G250" s="232" t="s">
        <v>1378</v>
      </c>
      <c r="H250" s="233">
        <v>1</v>
      </c>
      <c r="I250" s="234"/>
      <c r="J250" s="235">
        <f t="shared" si="10"/>
        <v>0</v>
      </c>
      <c r="K250" s="231" t="s">
        <v>23</v>
      </c>
      <c r="L250" s="236"/>
      <c r="M250" s="237" t="s">
        <v>23</v>
      </c>
      <c r="N250" s="238" t="s">
        <v>44</v>
      </c>
      <c r="O250" s="42"/>
      <c r="P250" s="201">
        <f t="shared" si="11"/>
        <v>0</v>
      </c>
      <c r="Q250" s="201">
        <v>0</v>
      </c>
      <c r="R250" s="201">
        <f t="shared" si="12"/>
        <v>0</v>
      </c>
      <c r="S250" s="201">
        <v>0</v>
      </c>
      <c r="T250" s="202">
        <f t="shared" si="13"/>
        <v>0</v>
      </c>
      <c r="AR250" s="24" t="s">
        <v>1542</v>
      </c>
      <c r="AT250" s="24" t="s">
        <v>199</v>
      </c>
      <c r="AU250" s="24" t="s">
        <v>81</v>
      </c>
      <c r="AY250" s="24" t="s">
        <v>148</v>
      </c>
      <c r="BE250" s="203">
        <f t="shared" si="14"/>
        <v>0</v>
      </c>
      <c r="BF250" s="203">
        <f t="shared" si="15"/>
        <v>0</v>
      </c>
      <c r="BG250" s="203">
        <f t="shared" si="16"/>
        <v>0</v>
      </c>
      <c r="BH250" s="203">
        <f t="shared" si="17"/>
        <v>0</v>
      </c>
      <c r="BI250" s="203">
        <f t="shared" si="18"/>
        <v>0</v>
      </c>
      <c r="BJ250" s="24" t="s">
        <v>81</v>
      </c>
      <c r="BK250" s="203">
        <f t="shared" si="19"/>
        <v>0</v>
      </c>
      <c r="BL250" s="24" t="s">
        <v>526</v>
      </c>
      <c r="BM250" s="24" t="s">
        <v>1570</v>
      </c>
    </row>
    <row r="251" spans="2:65" s="1" customFormat="1" ht="16.5" customHeight="1">
      <c r="B251" s="41"/>
      <c r="C251" s="229" t="s">
        <v>1288</v>
      </c>
      <c r="D251" s="229" t="s">
        <v>199</v>
      </c>
      <c r="E251" s="230" t="s">
        <v>1571</v>
      </c>
      <c r="F251" s="231" t="s">
        <v>1563</v>
      </c>
      <c r="G251" s="232" t="s">
        <v>1378</v>
      </c>
      <c r="H251" s="233">
        <v>3</v>
      </c>
      <c r="I251" s="234"/>
      <c r="J251" s="235">
        <f t="shared" si="10"/>
        <v>0</v>
      </c>
      <c r="K251" s="231" t="s">
        <v>23</v>
      </c>
      <c r="L251" s="236"/>
      <c r="M251" s="237" t="s">
        <v>23</v>
      </c>
      <c r="N251" s="238" t="s">
        <v>44</v>
      </c>
      <c r="O251" s="42"/>
      <c r="P251" s="201">
        <f t="shared" si="11"/>
        <v>0</v>
      </c>
      <c r="Q251" s="201">
        <v>0</v>
      </c>
      <c r="R251" s="201">
        <f t="shared" si="12"/>
        <v>0</v>
      </c>
      <c r="S251" s="201">
        <v>0</v>
      </c>
      <c r="T251" s="202">
        <f t="shared" si="13"/>
        <v>0</v>
      </c>
      <c r="AR251" s="24" t="s">
        <v>1542</v>
      </c>
      <c r="AT251" s="24" t="s">
        <v>199</v>
      </c>
      <c r="AU251" s="24" t="s">
        <v>81</v>
      </c>
      <c r="AY251" s="24" t="s">
        <v>148</v>
      </c>
      <c r="BE251" s="203">
        <f t="shared" si="14"/>
        <v>0</v>
      </c>
      <c r="BF251" s="203">
        <f t="shared" si="15"/>
        <v>0</v>
      </c>
      <c r="BG251" s="203">
        <f t="shared" si="16"/>
        <v>0</v>
      </c>
      <c r="BH251" s="203">
        <f t="shared" si="17"/>
        <v>0</v>
      </c>
      <c r="BI251" s="203">
        <f t="shared" si="18"/>
        <v>0</v>
      </c>
      <c r="BJ251" s="24" t="s">
        <v>81</v>
      </c>
      <c r="BK251" s="203">
        <f t="shared" si="19"/>
        <v>0</v>
      </c>
      <c r="BL251" s="24" t="s">
        <v>526</v>
      </c>
      <c r="BM251" s="24" t="s">
        <v>1572</v>
      </c>
    </row>
    <row r="252" spans="2:65" s="1" customFormat="1" ht="16.5" customHeight="1">
      <c r="B252" s="41"/>
      <c r="C252" s="229" t="s">
        <v>1573</v>
      </c>
      <c r="D252" s="229" t="s">
        <v>199</v>
      </c>
      <c r="E252" s="230" t="s">
        <v>1574</v>
      </c>
      <c r="F252" s="231" t="s">
        <v>1575</v>
      </c>
      <c r="G252" s="232" t="s">
        <v>1378</v>
      </c>
      <c r="H252" s="233">
        <v>2</v>
      </c>
      <c r="I252" s="234"/>
      <c r="J252" s="235">
        <f t="shared" si="10"/>
        <v>0</v>
      </c>
      <c r="K252" s="231" t="s">
        <v>23</v>
      </c>
      <c r="L252" s="236"/>
      <c r="M252" s="237" t="s">
        <v>23</v>
      </c>
      <c r="N252" s="238" t="s">
        <v>44</v>
      </c>
      <c r="O252" s="42"/>
      <c r="P252" s="201">
        <f t="shared" si="11"/>
        <v>0</v>
      </c>
      <c r="Q252" s="201">
        <v>0</v>
      </c>
      <c r="R252" s="201">
        <f t="shared" si="12"/>
        <v>0</v>
      </c>
      <c r="S252" s="201">
        <v>0</v>
      </c>
      <c r="T252" s="202">
        <f t="shared" si="13"/>
        <v>0</v>
      </c>
      <c r="AR252" s="24" t="s">
        <v>1542</v>
      </c>
      <c r="AT252" s="24" t="s">
        <v>199</v>
      </c>
      <c r="AU252" s="24" t="s">
        <v>81</v>
      </c>
      <c r="AY252" s="24" t="s">
        <v>148</v>
      </c>
      <c r="BE252" s="203">
        <f t="shared" si="14"/>
        <v>0</v>
      </c>
      <c r="BF252" s="203">
        <f t="shared" si="15"/>
        <v>0</v>
      </c>
      <c r="BG252" s="203">
        <f t="shared" si="16"/>
        <v>0</v>
      </c>
      <c r="BH252" s="203">
        <f t="shared" si="17"/>
        <v>0</v>
      </c>
      <c r="BI252" s="203">
        <f t="shared" si="18"/>
        <v>0</v>
      </c>
      <c r="BJ252" s="24" t="s">
        <v>81</v>
      </c>
      <c r="BK252" s="203">
        <f t="shared" si="19"/>
        <v>0</v>
      </c>
      <c r="BL252" s="24" t="s">
        <v>526</v>
      </c>
      <c r="BM252" s="24" t="s">
        <v>1576</v>
      </c>
    </row>
    <row r="253" spans="2:65" s="1" customFormat="1" ht="16.5" customHeight="1">
      <c r="B253" s="41"/>
      <c r="C253" s="229" t="s">
        <v>1428</v>
      </c>
      <c r="D253" s="229" t="s">
        <v>199</v>
      </c>
      <c r="E253" s="230" t="s">
        <v>1577</v>
      </c>
      <c r="F253" s="231" t="s">
        <v>1578</v>
      </c>
      <c r="G253" s="232" t="s">
        <v>1378</v>
      </c>
      <c r="H253" s="233">
        <v>1</v>
      </c>
      <c r="I253" s="234"/>
      <c r="J253" s="235">
        <f t="shared" si="10"/>
        <v>0</v>
      </c>
      <c r="K253" s="231" t="s">
        <v>23</v>
      </c>
      <c r="L253" s="236"/>
      <c r="M253" s="237" t="s">
        <v>23</v>
      </c>
      <c r="N253" s="238" t="s">
        <v>44</v>
      </c>
      <c r="O253" s="42"/>
      <c r="P253" s="201">
        <f t="shared" si="11"/>
        <v>0</v>
      </c>
      <c r="Q253" s="201">
        <v>0</v>
      </c>
      <c r="R253" s="201">
        <f t="shared" si="12"/>
        <v>0</v>
      </c>
      <c r="S253" s="201">
        <v>0</v>
      </c>
      <c r="T253" s="202">
        <f t="shared" si="13"/>
        <v>0</v>
      </c>
      <c r="AR253" s="24" t="s">
        <v>1542</v>
      </c>
      <c r="AT253" s="24" t="s">
        <v>199</v>
      </c>
      <c r="AU253" s="24" t="s">
        <v>81</v>
      </c>
      <c r="AY253" s="24" t="s">
        <v>148</v>
      </c>
      <c r="BE253" s="203">
        <f t="shared" si="14"/>
        <v>0</v>
      </c>
      <c r="BF253" s="203">
        <f t="shared" si="15"/>
        <v>0</v>
      </c>
      <c r="BG253" s="203">
        <f t="shared" si="16"/>
        <v>0</v>
      </c>
      <c r="BH253" s="203">
        <f t="shared" si="17"/>
        <v>0</v>
      </c>
      <c r="BI253" s="203">
        <f t="shared" si="18"/>
        <v>0</v>
      </c>
      <c r="BJ253" s="24" t="s">
        <v>81</v>
      </c>
      <c r="BK253" s="203">
        <f t="shared" si="19"/>
        <v>0</v>
      </c>
      <c r="BL253" s="24" t="s">
        <v>526</v>
      </c>
      <c r="BM253" s="24" t="s">
        <v>1579</v>
      </c>
    </row>
    <row r="254" spans="2:65" s="1" customFormat="1" ht="16.5" customHeight="1">
      <c r="B254" s="41"/>
      <c r="C254" s="229" t="s">
        <v>1580</v>
      </c>
      <c r="D254" s="229" t="s">
        <v>199</v>
      </c>
      <c r="E254" s="230" t="s">
        <v>1581</v>
      </c>
      <c r="F254" s="231" t="s">
        <v>1430</v>
      </c>
      <c r="G254" s="232" t="s">
        <v>1378</v>
      </c>
      <c r="H254" s="233">
        <v>2</v>
      </c>
      <c r="I254" s="234"/>
      <c r="J254" s="235">
        <f t="shared" si="10"/>
        <v>0</v>
      </c>
      <c r="K254" s="231" t="s">
        <v>23</v>
      </c>
      <c r="L254" s="236"/>
      <c r="M254" s="237" t="s">
        <v>23</v>
      </c>
      <c r="N254" s="238" t="s">
        <v>44</v>
      </c>
      <c r="O254" s="42"/>
      <c r="P254" s="201">
        <f t="shared" si="11"/>
        <v>0</v>
      </c>
      <c r="Q254" s="201">
        <v>0</v>
      </c>
      <c r="R254" s="201">
        <f t="shared" si="12"/>
        <v>0</v>
      </c>
      <c r="S254" s="201">
        <v>0</v>
      </c>
      <c r="T254" s="202">
        <f t="shared" si="13"/>
        <v>0</v>
      </c>
      <c r="AR254" s="24" t="s">
        <v>1542</v>
      </c>
      <c r="AT254" s="24" t="s">
        <v>199</v>
      </c>
      <c r="AU254" s="24" t="s">
        <v>81</v>
      </c>
      <c r="AY254" s="24" t="s">
        <v>148</v>
      </c>
      <c r="BE254" s="203">
        <f t="shared" si="14"/>
        <v>0</v>
      </c>
      <c r="BF254" s="203">
        <f t="shared" si="15"/>
        <v>0</v>
      </c>
      <c r="BG254" s="203">
        <f t="shared" si="16"/>
        <v>0</v>
      </c>
      <c r="BH254" s="203">
        <f t="shared" si="17"/>
        <v>0</v>
      </c>
      <c r="BI254" s="203">
        <f t="shared" si="18"/>
        <v>0</v>
      </c>
      <c r="BJ254" s="24" t="s">
        <v>81</v>
      </c>
      <c r="BK254" s="203">
        <f t="shared" si="19"/>
        <v>0</v>
      </c>
      <c r="BL254" s="24" t="s">
        <v>526</v>
      </c>
      <c r="BM254" s="24" t="s">
        <v>1582</v>
      </c>
    </row>
    <row r="255" spans="2:65" s="1" customFormat="1" ht="16.5" customHeight="1">
      <c r="B255" s="41"/>
      <c r="C255" s="192" t="s">
        <v>1431</v>
      </c>
      <c r="D255" s="192" t="s">
        <v>150</v>
      </c>
      <c r="E255" s="193" t="s">
        <v>1583</v>
      </c>
      <c r="F255" s="194" t="s">
        <v>1584</v>
      </c>
      <c r="G255" s="195" t="s">
        <v>194</v>
      </c>
      <c r="H255" s="196">
        <v>3</v>
      </c>
      <c r="I255" s="197"/>
      <c r="J255" s="198">
        <f t="shared" si="10"/>
        <v>0</v>
      </c>
      <c r="K255" s="194" t="s">
        <v>23</v>
      </c>
      <c r="L255" s="61"/>
      <c r="M255" s="199" t="s">
        <v>23</v>
      </c>
      <c r="N255" s="200" t="s">
        <v>44</v>
      </c>
      <c r="O255" s="42"/>
      <c r="P255" s="201">
        <f t="shared" si="11"/>
        <v>0</v>
      </c>
      <c r="Q255" s="201">
        <v>0</v>
      </c>
      <c r="R255" s="201">
        <f t="shared" si="12"/>
        <v>0</v>
      </c>
      <c r="S255" s="201">
        <v>0</v>
      </c>
      <c r="T255" s="202">
        <f t="shared" si="13"/>
        <v>0</v>
      </c>
      <c r="AR255" s="24" t="s">
        <v>526</v>
      </c>
      <c r="AT255" s="24" t="s">
        <v>150</v>
      </c>
      <c r="AU255" s="24" t="s">
        <v>81</v>
      </c>
      <c r="AY255" s="24" t="s">
        <v>148</v>
      </c>
      <c r="BE255" s="203">
        <f t="shared" si="14"/>
        <v>0</v>
      </c>
      <c r="BF255" s="203">
        <f t="shared" si="15"/>
        <v>0</v>
      </c>
      <c r="BG255" s="203">
        <f t="shared" si="16"/>
        <v>0</v>
      </c>
      <c r="BH255" s="203">
        <f t="shared" si="17"/>
        <v>0</v>
      </c>
      <c r="BI255" s="203">
        <f t="shared" si="18"/>
        <v>0</v>
      </c>
      <c r="BJ255" s="24" t="s">
        <v>81</v>
      </c>
      <c r="BK255" s="203">
        <f t="shared" si="19"/>
        <v>0</v>
      </c>
      <c r="BL255" s="24" t="s">
        <v>526</v>
      </c>
      <c r="BM255" s="24" t="s">
        <v>1585</v>
      </c>
    </row>
    <row r="256" spans="2:65" s="1" customFormat="1" ht="16.5" customHeight="1">
      <c r="B256" s="41"/>
      <c r="C256" s="229" t="s">
        <v>1586</v>
      </c>
      <c r="D256" s="229" t="s">
        <v>199</v>
      </c>
      <c r="E256" s="230" t="s">
        <v>1587</v>
      </c>
      <c r="F256" s="231" t="s">
        <v>1588</v>
      </c>
      <c r="G256" s="232" t="s">
        <v>194</v>
      </c>
      <c r="H256" s="233">
        <v>3</v>
      </c>
      <c r="I256" s="234"/>
      <c r="J256" s="235">
        <f t="shared" si="10"/>
        <v>0</v>
      </c>
      <c r="K256" s="231" t="s">
        <v>23</v>
      </c>
      <c r="L256" s="236"/>
      <c r="M256" s="237" t="s">
        <v>23</v>
      </c>
      <c r="N256" s="238" t="s">
        <v>44</v>
      </c>
      <c r="O256" s="42"/>
      <c r="P256" s="201">
        <f t="shared" si="11"/>
        <v>0</v>
      </c>
      <c r="Q256" s="201">
        <v>0</v>
      </c>
      <c r="R256" s="201">
        <f t="shared" si="12"/>
        <v>0</v>
      </c>
      <c r="S256" s="201">
        <v>0</v>
      </c>
      <c r="T256" s="202">
        <f t="shared" si="13"/>
        <v>0</v>
      </c>
      <c r="AR256" s="24" t="s">
        <v>1542</v>
      </c>
      <c r="AT256" s="24" t="s">
        <v>199</v>
      </c>
      <c r="AU256" s="24" t="s">
        <v>81</v>
      </c>
      <c r="AY256" s="24" t="s">
        <v>148</v>
      </c>
      <c r="BE256" s="203">
        <f t="shared" si="14"/>
        <v>0</v>
      </c>
      <c r="BF256" s="203">
        <f t="shared" si="15"/>
        <v>0</v>
      </c>
      <c r="BG256" s="203">
        <f t="shared" si="16"/>
        <v>0</v>
      </c>
      <c r="BH256" s="203">
        <f t="shared" si="17"/>
        <v>0</v>
      </c>
      <c r="BI256" s="203">
        <f t="shared" si="18"/>
        <v>0</v>
      </c>
      <c r="BJ256" s="24" t="s">
        <v>81</v>
      </c>
      <c r="BK256" s="203">
        <f t="shared" si="19"/>
        <v>0</v>
      </c>
      <c r="BL256" s="24" t="s">
        <v>526</v>
      </c>
      <c r="BM256" s="24" t="s">
        <v>1589</v>
      </c>
    </row>
    <row r="257" spans="2:65" s="1" customFormat="1" ht="16.5" customHeight="1">
      <c r="B257" s="41"/>
      <c r="C257" s="192" t="s">
        <v>1435</v>
      </c>
      <c r="D257" s="192" t="s">
        <v>150</v>
      </c>
      <c r="E257" s="193" t="s">
        <v>1590</v>
      </c>
      <c r="F257" s="194" t="s">
        <v>1591</v>
      </c>
      <c r="G257" s="195" t="s">
        <v>1434</v>
      </c>
      <c r="H257" s="196">
        <v>1</v>
      </c>
      <c r="I257" s="197"/>
      <c r="J257" s="198">
        <f t="shared" si="10"/>
        <v>0</v>
      </c>
      <c r="K257" s="194" t="s">
        <v>23</v>
      </c>
      <c r="L257" s="61"/>
      <c r="M257" s="199" t="s">
        <v>23</v>
      </c>
      <c r="N257" s="200" t="s">
        <v>44</v>
      </c>
      <c r="O257" s="42"/>
      <c r="P257" s="201">
        <f t="shared" si="11"/>
        <v>0</v>
      </c>
      <c r="Q257" s="201">
        <v>0</v>
      </c>
      <c r="R257" s="201">
        <f t="shared" si="12"/>
        <v>0</v>
      </c>
      <c r="S257" s="201">
        <v>0</v>
      </c>
      <c r="T257" s="202">
        <f t="shared" si="13"/>
        <v>0</v>
      </c>
      <c r="AR257" s="24" t="s">
        <v>526</v>
      </c>
      <c r="AT257" s="24" t="s">
        <v>150</v>
      </c>
      <c r="AU257" s="24" t="s">
        <v>81</v>
      </c>
      <c r="AY257" s="24" t="s">
        <v>148</v>
      </c>
      <c r="BE257" s="203">
        <f t="shared" si="14"/>
        <v>0</v>
      </c>
      <c r="BF257" s="203">
        <f t="shared" si="15"/>
        <v>0</v>
      </c>
      <c r="BG257" s="203">
        <f t="shared" si="16"/>
        <v>0</v>
      </c>
      <c r="BH257" s="203">
        <f t="shared" si="17"/>
        <v>0</v>
      </c>
      <c r="BI257" s="203">
        <f t="shared" si="18"/>
        <v>0</v>
      </c>
      <c r="BJ257" s="24" t="s">
        <v>81</v>
      </c>
      <c r="BK257" s="203">
        <f t="shared" si="19"/>
        <v>0</v>
      </c>
      <c r="BL257" s="24" t="s">
        <v>526</v>
      </c>
      <c r="BM257" s="24" t="s">
        <v>1592</v>
      </c>
    </row>
    <row r="258" spans="2:65" s="1" customFormat="1" ht="16.5" customHeight="1">
      <c r="B258" s="41"/>
      <c r="C258" s="192" t="s">
        <v>1593</v>
      </c>
      <c r="D258" s="192" t="s">
        <v>150</v>
      </c>
      <c r="E258" s="193" t="s">
        <v>1594</v>
      </c>
      <c r="F258" s="194" t="s">
        <v>1595</v>
      </c>
      <c r="G258" s="195" t="s">
        <v>1434</v>
      </c>
      <c r="H258" s="196">
        <v>2</v>
      </c>
      <c r="I258" s="197"/>
      <c r="J258" s="198">
        <f t="shared" si="10"/>
        <v>0</v>
      </c>
      <c r="K258" s="194" t="s">
        <v>23</v>
      </c>
      <c r="L258" s="61"/>
      <c r="M258" s="199" t="s">
        <v>23</v>
      </c>
      <c r="N258" s="200" t="s">
        <v>44</v>
      </c>
      <c r="O258" s="42"/>
      <c r="P258" s="201">
        <f t="shared" si="11"/>
        <v>0</v>
      </c>
      <c r="Q258" s="201">
        <v>0</v>
      </c>
      <c r="R258" s="201">
        <f t="shared" si="12"/>
        <v>0</v>
      </c>
      <c r="S258" s="201">
        <v>0</v>
      </c>
      <c r="T258" s="202">
        <f t="shared" si="13"/>
        <v>0</v>
      </c>
      <c r="AR258" s="24" t="s">
        <v>526</v>
      </c>
      <c r="AT258" s="24" t="s">
        <v>150</v>
      </c>
      <c r="AU258" s="24" t="s">
        <v>81</v>
      </c>
      <c r="AY258" s="24" t="s">
        <v>148</v>
      </c>
      <c r="BE258" s="203">
        <f t="shared" si="14"/>
        <v>0</v>
      </c>
      <c r="BF258" s="203">
        <f t="shared" si="15"/>
        <v>0</v>
      </c>
      <c r="BG258" s="203">
        <f t="shared" si="16"/>
        <v>0</v>
      </c>
      <c r="BH258" s="203">
        <f t="shared" si="17"/>
        <v>0</v>
      </c>
      <c r="BI258" s="203">
        <f t="shared" si="18"/>
        <v>0</v>
      </c>
      <c r="BJ258" s="24" t="s">
        <v>81</v>
      </c>
      <c r="BK258" s="203">
        <f t="shared" si="19"/>
        <v>0</v>
      </c>
      <c r="BL258" s="24" t="s">
        <v>526</v>
      </c>
      <c r="BM258" s="24" t="s">
        <v>1596</v>
      </c>
    </row>
    <row r="259" spans="2:65" s="1" customFormat="1" ht="16.5" customHeight="1">
      <c r="B259" s="41"/>
      <c r="C259" s="192" t="s">
        <v>1438</v>
      </c>
      <c r="D259" s="192" t="s">
        <v>150</v>
      </c>
      <c r="E259" s="193" t="s">
        <v>1597</v>
      </c>
      <c r="F259" s="194" t="s">
        <v>1598</v>
      </c>
      <c r="G259" s="195" t="s">
        <v>1434</v>
      </c>
      <c r="H259" s="196">
        <v>2</v>
      </c>
      <c r="I259" s="197"/>
      <c r="J259" s="198">
        <f t="shared" si="10"/>
        <v>0</v>
      </c>
      <c r="K259" s="194" t="s">
        <v>23</v>
      </c>
      <c r="L259" s="61"/>
      <c r="M259" s="199" t="s">
        <v>23</v>
      </c>
      <c r="N259" s="200" t="s">
        <v>44</v>
      </c>
      <c r="O259" s="42"/>
      <c r="P259" s="201">
        <f t="shared" si="11"/>
        <v>0</v>
      </c>
      <c r="Q259" s="201">
        <v>0</v>
      </c>
      <c r="R259" s="201">
        <f t="shared" si="12"/>
        <v>0</v>
      </c>
      <c r="S259" s="201">
        <v>0</v>
      </c>
      <c r="T259" s="202">
        <f t="shared" si="13"/>
        <v>0</v>
      </c>
      <c r="AR259" s="24" t="s">
        <v>526</v>
      </c>
      <c r="AT259" s="24" t="s">
        <v>150</v>
      </c>
      <c r="AU259" s="24" t="s">
        <v>81</v>
      </c>
      <c r="AY259" s="24" t="s">
        <v>148</v>
      </c>
      <c r="BE259" s="203">
        <f t="shared" si="14"/>
        <v>0</v>
      </c>
      <c r="BF259" s="203">
        <f t="shared" si="15"/>
        <v>0</v>
      </c>
      <c r="BG259" s="203">
        <f t="shared" si="16"/>
        <v>0</v>
      </c>
      <c r="BH259" s="203">
        <f t="shared" si="17"/>
        <v>0</v>
      </c>
      <c r="BI259" s="203">
        <f t="shared" si="18"/>
        <v>0</v>
      </c>
      <c r="BJ259" s="24" t="s">
        <v>81</v>
      </c>
      <c r="BK259" s="203">
        <f t="shared" si="19"/>
        <v>0</v>
      </c>
      <c r="BL259" s="24" t="s">
        <v>526</v>
      </c>
      <c r="BM259" s="24" t="s">
        <v>1599</v>
      </c>
    </row>
    <row r="260" spans="2:65" s="1" customFormat="1" ht="16.5" customHeight="1">
      <c r="B260" s="41"/>
      <c r="C260" s="192" t="s">
        <v>1600</v>
      </c>
      <c r="D260" s="192" t="s">
        <v>150</v>
      </c>
      <c r="E260" s="193" t="s">
        <v>1601</v>
      </c>
      <c r="F260" s="194" t="s">
        <v>1602</v>
      </c>
      <c r="G260" s="195" t="s">
        <v>1434</v>
      </c>
      <c r="H260" s="196">
        <v>2</v>
      </c>
      <c r="I260" s="197"/>
      <c r="J260" s="198">
        <f t="shared" si="10"/>
        <v>0</v>
      </c>
      <c r="K260" s="194" t="s">
        <v>23</v>
      </c>
      <c r="L260" s="61"/>
      <c r="M260" s="199" t="s">
        <v>23</v>
      </c>
      <c r="N260" s="200" t="s">
        <v>44</v>
      </c>
      <c r="O260" s="42"/>
      <c r="P260" s="201">
        <f t="shared" si="11"/>
        <v>0</v>
      </c>
      <c r="Q260" s="201">
        <v>0</v>
      </c>
      <c r="R260" s="201">
        <f t="shared" si="12"/>
        <v>0</v>
      </c>
      <c r="S260" s="201">
        <v>0</v>
      </c>
      <c r="T260" s="202">
        <f t="shared" si="13"/>
        <v>0</v>
      </c>
      <c r="AR260" s="24" t="s">
        <v>526</v>
      </c>
      <c r="AT260" s="24" t="s">
        <v>150</v>
      </c>
      <c r="AU260" s="24" t="s">
        <v>81</v>
      </c>
      <c r="AY260" s="24" t="s">
        <v>148</v>
      </c>
      <c r="BE260" s="203">
        <f t="shared" si="14"/>
        <v>0</v>
      </c>
      <c r="BF260" s="203">
        <f t="shared" si="15"/>
        <v>0</v>
      </c>
      <c r="BG260" s="203">
        <f t="shared" si="16"/>
        <v>0</v>
      </c>
      <c r="BH260" s="203">
        <f t="shared" si="17"/>
        <v>0</v>
      </c>
      <c r="BI260" s="203">
        <f t="shared" si="18"/>
        <v>0</v>
      </c>
      <c r="BJ260" s="24" t="s">
        <v>81</v>
      </c>
      <c r="BK260" s="203">
        <f t="shared" si="19"/>
        <v>0</v>
      </c>
      <c r="BL260" s="24" t="s">
        <v>526</v>
      </c>
      <c r="BM260" s="24" t="s">
        <v>1603</v>
      </c>
    </row>
    <row r="261" spans="2:65" s="1" customFormat="1" ht="16.5" customHeight="1">
      <c r="B261" s="41"/>
      <c r="C261" s="192" t="s">
        <v>1441</v>
      </c>
      <c r="D261" s="192" t="s">
        <v>150</v>
      </c>
      <c r="E261" s="193" t="s">
        <v>1604</v>
      </c>
      <c r="F261" s="194" t="s">
        <v>1605</v>
      </c>
      <c r="G261" s="195" t="s">
        <v>1378</v>
      </c>
      <c r="H261" s="196">
        <v>2</v>
      </c>
      <c r="I261" s="197"/>
      <c r="J261" s="198">
        <f t="shared" si="10"/>
        <v>0</v>
      </c>
      <c r="K261" s="194" t="s">
        <v>23</v>
      </c>
      <c r="L261" s="61"/>
      <c r="M261" s="199" t="s">
        <v>23</v>
      </c>
      <c r="N261" s="200" t="s">
        <v>44</v>
      </c>
      <c r="O261" s="42"/>
      <c r="P261" s="201">
        <f t="shared" si="11"/>
        <v>0</v>
      </c>
      <c r="Q261" s="201">
        <v>0</v>
      </c>
      <c r="R261" s="201">
        <f t="shared" si="12"/>
        <v>0</v>
      </c>
      <c r="S261" s="201">
        <v>0</v>
      </c>
      <c r="T261" s="202">
        <f t="shared" si="13"/>
        <v>0</v>
      </c>
      <c r="AR261" s="24" t="s">
        <v>526</v>
      </c>
      <c r="AT261" s="24" t="s">
        <v>150</v>
      </c>
      <c r="AU261" s="24" t="s">
        <v>81</v>
      </c>
      <c r="AY261" s="24" t="s">
        <v>148</v>
      </c>
      <c r="BE261" s="203">
        <f t="shared" si="14"/>
        <v>0</v>
      </c>
      <c r="BF261" s="203">
        <f t="shared" si="15"/>
        <v>0</v>
      </c>
      <c r="BG261" s="203">
        <f t="shared" si="16"/>
        <v>0</v>
      </c>
      <c r="BH261" s="203">
        <f t="shared" si="17"/>
        <v>0</v>
      </c>
      <c r="BI261" s="203">
        <f t="shared" si="18"/>
        <v>0</v>
      </c>
      <c r="BJ261" s="24" t="s">
        <v>81</v>
      </c>
      <c r="BK261" s="203">
        <f t="shared" si="19"/>
        <v>0</v>
      </c>
      <c r="BL261" s="24" t="s">
        <v>526</v>
      </c>
      <c r="BM261" s="24" t="s">
        <v>1606</v>
      </c>
    </row>
    <row r="262" spans="2:65" s="1" customFormat="1" ht="16.5" customHeight="1">
      <c r="B262" s="41"/>
      <c r="C262" s="192" t="s">
        <v>1607</v>
      </c>
      <c r="D262" s="192" t="s">
        <v>150</v>
      </c>
      <c r="E262" s="193" t="s">
        <v>1608</v>
      </c>
      <c r="F262" s="194" t="s">
        <v>1609</v>
      </c>
      <c r="G262" s="195" t="s">
        <v>1378</v>
      </c>
      <c r="H262" s="196">
        <v>10</v>
      </c>
      <c r="I262" s="197"/>
      <c r="J262" s="198">
        <f t="shared" si="10"/>
        <v>0</v>
      </c>
      <c r="K262" s="194" t="s">
        <v>23</v>
      </c>
      <c r="L262" s="61"/>
      <c r="M262" s="199" t="s">
        <v>23</v>
      </c>
      <c r="N262" s="200" t="s">
        <v>44</v>
      </c>
      <c r="O262" s="42"/>
      <c r="P262" s="201">
        <f t="shared" si="11"/>
        <v>0</v>
      </c>
      <c r="Q262" s="201">
        <v>0</v>
      </c>
      <c r="R262" s="201">
        <f t="shared" si="12"/>
        <v>0</v>
      </c>
      <c r="S262" s="201">
        <v>0</v>
      </c>
      <c r="T262" s="202">
        <f t="shared" si="13"/>
        <v>0</v>
      </c>
      <c r="AR262" s="24" t="s">
        <v>526</v>
      </c>
      <c r="AT262" s="24" t="s">
        <v>150</v>
      </c>
      <c r="AU262" s="24" t="s">
        <v>81</v>
      </c>
      <c r="AY262" s="24" t="s">
        <v>148</v>
      </c>
      <c r="BE262" s="203">
        <f t="shared" si="14"/>
        <v>0</v>
      </c>
      <c r="BF262" s="203">
        <f t="shared" si="15"/>
        <v>0</v>
      </c>
      <c r="BG262" s="203">
        <f t="shared" si="16"/>
        <v>0</v>
      </c>
      <c r="BH262" s="203">
        <f t="shared" si="17"/>
        <v>0</v>
      </c>
      <c r="BI262" s="203">
        <f t="shared" si="18"/>
        <v>0</v>
      </c>
      <c r="BJ262" s="24" t="s">
        <v>81</v>
      </c>
      <c r="BK262" s="203">
        <f t="shared" si="19"/>
        <v>0</v>
      </c>
      <c r="BL262" s="24" t="s">
        <v>526</v>
      </c>
      <c r="BM262" s="24" t="s">
        <v>1610</v>
      </c>
    </row>
    <row r="263" spans="2:65" s="1" customFormat="1" ht="16.5" customHeight="1">
      <c r="B263" s="41"/>
      <c r="C263" s="192" t="s">
        <v>1444</v>
      </c>
      <c r="D263" s="192" t="s">
        <v>150</v>
      </c>
      <c r="E263" s="193" t="s">
        <v>1611</v>
      </c>
      <c r="F263" s="194" t="s">
        <v>1612</v>
      </c>
      <c r="G263" s="195" t="s">
        <v>1378</v>
      </c>
      <c r="H263" s="196">
        <v>2</v>
      </c>
      <c r="I263" s="197"/>
      <c r="J263" s="198">
        <f t="shared" si="10"/>
        <v>0</v>
      </c>
      <c r="K263" s="194" t="s">
        <v>23</v>
      </c>
      <c r="L263" s="61"/>
      <c r="M263" s="199" t="s">
        <v>23</v>
      </c>
      <c r="N263" s="200" t="s">
        <v>44</v>
      </c>
      <c r="O263" s="42"/>
      <c r="P263" s="201">
        <f t="shared" si="11"/>
        <v>0</v>
      </c>
      <c r="Q263" s="201">
        <v>0</v>
      </c>
      <c r="R263" s="201">
        <f t="shared" si="12"/>
        <v>0</v>
      </c>
      <c r="S263" s="201">
        <v>0</v>
      </c>
      <c r="T263" s="202">
        <f t="shared" si="13"/>
        <v>0</v>
      </c>
      <c r="AR263" s="24" t="s">
        <v>526</v>
      </c>
      <c r="AT263" s="24" t="s">
        <v>150</v>
      </c>
      <c r="AU263" s="24" t="s">
        <v>81</v>
      </c>
      <c r="AY263" s="24" t="s">
        <v>148</v>
      </c>
      <c r="BE263" s="203">
        <f t="shared" si="14"/>
        <v>0</v>
      </c>
      <c r="BF263" s="203">
        <f t="shared" si="15"/>
        <v>0</v>
      </c>
      <c r="BG263" s="203">
        <f t="shared" si="16"/>
        <v>0</v>
      </c>
      <c r="BH263" s="203">
        <f t="shared" si="17"/>
        <v>0</v>
      </c>
      <c r="BI263" s="203">
        <f t="shared" si="18"/>
        <v>0</v>
      </c>
      <c r="BJ263" s="24" t="s">
        <v>81</v>
      </c>
      <c r="BK263" s="203">
        <f t="shared" si="19"/>
        <v>0</v>
      </c>
      <c r="BL263" s="24" t="s">
        <v>526</v>
      </c>
      <c r="BM263" s="24" t="s">
        <v>1613</v>
      </c>
    </row>
    <row r="264" spans="2:65" s="1" customFormat="1" ht="16.5" customHeight="1">
      <c r="B264" s="41"/>
      <c r="C264" s="192" t="s">
        <v>1614</v>
      </c>
      <c r="D264" s="192" t="s">
        <v>150</v>
      </c>
      <c r="E264" s="193" t="s">
        <v>1615</v>
      </c>
      <c r="F264" s="194" t="s">
        <v>1616</v>
      </c>
      <c r="G264" s="195" t="s">
        <v>1378</v>
      </c>
      <c r="H264" s="196">
        <v>6</v>
      </c>
      <c r="I264" s="197"/>
      <c r="J264" s="198">
        <f t="shared" si="10"/>
        <v>0</v>
      </c>
      <c r="K264" s="194" t="s">
        <v>23</v>
      </c>
      <c r="L264" s="61"/>
      <c r="M264" s="199" t="s">
        <v>23</v>
      </c>
      <c r="N264" s="200" t="s">
        <v>44</v>
      </c>
      <c r="O264" s="42"/>
      <c r="P264" s="201">
        <f t="shared" si="11"/>
        <v>0</v>
      </c>
      <c r="Q264" s="201">
        <v>0</v>
      </c>
      <c r="R264" s="201">
        <f t="shared" si="12"/>
        <v>0</v>
      </c>
      <c r="S264" s="201">
        <v>0</v>
      </c>
      <c r="T264" s="202">
        <f t="shared" si="13"/>
        <v>0</v>
      </c>
      <c r="AR264" s="24" t="s">
        <v>526</v>
      </c>
      <c r="AT264" s="24" t="s">
        <v>150</v>
      </c>
      <c r="AU264" s="24" t="s">
        <v>81</v>
      </c>
      <c r="AY264" s="24" t="s">
        <v>148</v>
      </c>
      <c r="BE264" s="203">
        <f t="shared" si="14"/>
        <v>0</v>
      </c>
      <c r="BF264" s="203">
        <f t="shared" si="15"/>
        <v>0</v>
      </c>
      <c r="BG264" s="203">
        <f t="shared" si="16"/>
        <v>0</v>
      </c>
      <c r="BH264" s="203">
        <f t="shared" si="17"/>
        <v>0</v>
      </c>
      <c r="BI264" s="203">
        <f t="shared" si="18"/>
        <v>0</v>
      </c>
      <c r="BJ264" s="24" t="s">
        <v>81</v>
      </c>
      <c r="BK264" s="203">
        <f t="shared" si="19"/>
        <v>0</v>
      </c>
      <c r="BL264" s="24" t="s">
        <v>526</v>
      </c>
      <c r="BM264" s="24" t="s">
        <v>1617</v>
      </c>
    </row>
    <row r="265" spans="2:65" s="1" customFormat="1" ht="16.5" customHeight="1">
      <c r="B265" s="41"/>
      <c r="C265" s="192" t="s">
        <v>1447</v>
      </c>
      <c r="D265" s="192" t="s">
        <v>150</v>
      </c>
      <c r="E265" s="193" t="s">
        <v>1618</v>
      </c>
      <c r="F265" s="194" t="s">
        <v>1619</v>
      </c>
      <c r="G265" s="195" t="s">
        <v>1434</v>
      </c>
      <c r="H265" s="196">
        <v>1</v>
      </c>
      <c r="I265" s="197"/>
      <c r="J265" s="198">
        <f t="shared" si="10"/>
        <v>0</v>
      </c>
      <c r="K265" s="194" t="s">
        <v>23</v>
      </c>
      <c r="L265" s="61"/>
      <c r="M265" s="199" t="s">
        <v>23</v>
      </c>
      <c r="N265" s="200" t="s">
        <v>44</v>
      </c>
      <c r="O265" s="42"/>
      <c r="P265" s="201">
        <f t="shared" si="11"/>
        <v>0</v>
      </c>
      <c r="Q265" s="201">
        <v>0</v>
      </c>
      <c r="R265" s="201">
        <f t="shared" si="12"/>
        <v>0</v>
      </c>
      <c r="S265" s="201">
        <v>0</v>
      </c>
      <c r="T265" s="202">
        <f t="shared" si="13"/>
        <v>0</v>
      </c>
      <c r="AR265" s="24" t="s">
        <v>526</v>
      </c>
      <c r="AT265" s="24" t="s">
        <v>150</v>
      </c>
      <c r="AU265" s="24" t="s">
        <v>81</v>
      </c>
      <c r="AY265" s="24" t="s">
        <v>148</v>
      </c>
      <c r="BE265" s="203">
        <f t="shared" si="14"/>
        <v>0</v>
      </c>
      <c r="BF265" s="203">
        <f t="shared" si="15"/>
        <v>0</v>
      </c>
      <c r="BG265" s="203">
        <f t="shared" si="16"/>
        <v>0</v>
      </c>
      <c r="BH265" s="203">
        <f t="shared" si="17"/>
        <v>0</v>
      </c>
      <c r="BI265" s="203">
        <f t="shared" si="18"/>
        <v>0</v>
      </c>
      <c r="BJ265" s="24" t="s">
        <v>81</v>
      </c>
      <c r="BK265" s="203">
        <f t="shared" si="19"/>
        <v>0</v>
      </c>
      <c r="BL265" s="24" t="s">
        <v>526</v>
      </c>
      <c r="BM265" s="24" t="s">
        <v>1620</v>
      </c>
    </row>
    <row r="266" spans="2:65" s="1" customFormat="1" ht="16.5" customHeight="1">
      <c r="B266" s="41"/>
      <c r="C266" s="192" t="s">
        <v>1621</v>
      </c>
      <c r="D266" s="192" t="s">
        <v>150</v>
      </c>
      <c r="E266" s="193" t="s">
        <v>1454</v>
      </c>
      <c r="F266" s="194" t="s">
        <v>1455</v>
      </c>
      <c r="G266" s="195" t="s">
        <v>1434</v>
      </c>
      <c r="H266" s="196">
        <v>1</v>
      </c>
      <c r="I266" s="197"/>
      <c r="J266" s="198">
        <f t="shared" si="10"/>
        <v>0</v>
      </c>
      <c r="K266" s="194" t="s">
        <v>23</v>
      </c>
      <c r="L266" s="61"/>
      <c r="M266" s="199" t="s">
        <v>23</v>
      </c>
      <c r="N266" s="200" t="s">
        <v>44</v>
      </c>
      <c r="O266" s="42"/>
      <c r="P266" s="201">
        <f t="shared" si="11"/>
        <v>0</v>
      </c>
      <c r="Q266" s="201">
        <v>0</v>
      </c>
      <c r="R266" s="201">
        <f t="shared" si="12"/>
        <v>0</v>
      </c>
      <c r="S266" s="201">
        <v>0</v>
      </c>
      <c r="T266" s="202">
        <f t="shared" si="13"/>
        <v>0</v>
      </c>
      <c r="AR266" s="24" t="s">
        <v>248</v>
      </c>
      <c r="AT266" s="24" t="s">
        <v>150</v>
      </c>
      <c r="AU266" s="24" t="s">
        <v>81</v>
      </c>
      <c r="AY266" s="24" t="s">
        <v>148</v>
      </c>
      <c r="BE266" s="203">
        <f t="shared" si="14"/>
        <v>0</v>
      </c>
      <c r="BF266" s="203">
        <f t="shared" si="15"/>
        <v>0</v>
      </c>
      <c r="BG266" s="203">
        <f t="shared" si="16"/>
        <v>0</v>
      </c>
      <c r="BH266" s="203">
        <f t="shared" si="17"/>
        <v>0</v>
      </c>
      <c r="BI266" s="203">
        <f t="shared" si="18"/>
        <v>0</v>
      </c>
      <c r="BJ266" s="24" t="s">
        <v>81</v>
      </c>
      <c r="BK266" s="203">
        <f t="shared" si="19"/>
        <v>0</v>
      </c>
      <c r="BL266" s="24" t="s">
        <v>248</v>
      </c>
      <c r="BM266" s="24" t="s">
        <v>1622</v>
      </c>
    </row>
    <row r="267" spans="2:65" s="1" customFormat="1" ht="16.5" customHeight="1">
      <c r="B267" s="41"/>
      <c r="C267" s="192" t="s">
        <v>1450</v>
      </c>
      <c r="D267" s="192" t="s">
        <v>150</v>
      </c>
      <c r="E267" s="193" t="s">
        <v>1457</v>
      </c>
      <c r="F267" s="194" t="s">
        <v>1458</v>
      </c>
      <c r="G267" s="195" t="s">
        <v>1378</v>
      </c>
      <c r="H267" s="196">
        <v>1</v>
      </c>
      <c r="I267" s="197"/>
      <c r="J267" s="198">
        <f t="shared" si="10"/>
        <v>0</v>
      </c>
      <c r="K267" s="194" t="s">
        <v>23</v>
      </c>
      <c r="L267" s="61"/>
      <c r="M267" s="199" t="s">
        <v>23</v>
      </c>
      <c r="N267" s="200" t="s">
        <v>44</v>
      </c>
      <c r="O267" s="42"/>
      <c r="P267" s="201">
        <f t="shared" si="11"/>
        <v>0</v>
      </c>
      <c r="Q267" s="201">
        <v>0</v>
      </c>
      <c r="R267" s="201">
        <f t="shared" si="12"/>
        <v>0</v>
      </c>
      <c r="S267" s="201">
        <v>0</v>
      </c>
      <c r="T267" s="202">
        <f t="shared" si="13"/>
        <v>0</v>
      </c>
      <c r="AR267" s="24" t="s">
        <v>248</v>
      </c>
      <c r="AT267" s="24" t="s">
        <v>150</v>
      </c>
      <c r="AU267" s="24" t="s">
        <v>81</v>
      </c>
      <c r="AY267" s="24" t="s">
        <v>148</v>
      </c>
      <c r="BE267" s="203">
        <f t="shared" si="14"/>
        <v>0</v>
      </c>
      <c r="BF267" s="203">
        <f t="shared" si="15"/>
        <v>0</v>
      </c>
      <c r="BG267" s="203">
        <f t="shared" si="16"/>
        <v>0</v>
      </c>
      <c r="BH267" s="203">
        <f t="shared" si="17"/>
        <v>0</v>
      </c>
      <c r="BI267" s="203">
        <f t="shared" si="18"/>
        <v>0</v>
      </c>
      <c r="BJ267" s="24" t="s">
        <v>81</v>
      </c>
      <c r="BK267" s="203">
        <f t="shared" si="19"/>
        <v>0</v>
      </c>
      <c r="BL267" s="24" t="s">
        <v>248</v>
      </c>
      <c r="BM267" s="24" t="s">
        <v>1623</v>
      </c>
    </row>
    <row r="268" spans="2:65" s="1" customFormat="1" ht="16.5" customHeight="1">
      <c r="B268" s="41"/>
      <c r="C268" s="192" t="s">
        <v>1624</v>
      </c>
      <c r="D268" s="192" t="s">
        <v>150</v>
      </c>
      <c r="E268" s="193" t="s">
        <v>1625</v>
      </c>
      <c r="F268" s="194" t="s">
        <v>1626</v>
      </c>
      <c r="G268" s="195" t="s">
        <v>153</v>
      </c>
      <c r="H268" s="196">
        <v>2</v>
      </c>
      <c r="I268" s="197"/>
      <c r="J268" s="198">
        <f t="shared" si="10"/>
        <v>0</v>
      </c>
      <c r="K268" s="194" t="s">
        <v>23</v>
      </c>
      <c r="L268" s="61"/>
      <c r="M268" s="199" t="s">
        <v>23</v>
      </c>
      <c r="N268" s="200" t="s">
        <v>44</v>
      </c>
      <c r="O268" s="42"/>
      <c r="P268" s="201">
        <f t="shared" si="11"/>
        <v>0</v>
      </c>
      <c r="Q268" s="201">
        <v>0</v>
      </c>
      <c r="R268" s="201">
        <f t="shared" si="12"/>
        <v>0</v>
      </c>
      <c r="S268" s="201">
        <v>0</v>
      </c>
      <c r="T268" s="202">
        <f t="shared" si="13"/>
        <v>0</v>
      </c>
      <c r="AR268" s="24" t="s">
        <v>526</v>
      </c>
      <c r="AT268" s="24" t="s">
        <v>150</v>
      </c>
      <c r="AU268" s="24" t="s">
        <v>81</v>
      </c>
      <c r="AY268" s="24" t="s">
        <v>148</v>
      </c>
      <c r="BE268" s="203">
        <f t="shared" si="14"/>
        <v>0</v>
      </c>
      <c r="BF268" s="203">
        <f t="shared" si="15"/>
        <v>0</v>
      </c>
      <c r="BG268" s="203">
        <f t="shared" si="16"/>
        <v>0</v>
      </c>
      <c r="BH268" s="203">
        <f t="shared" si="17"/>
        <v>0</v>
      </c>
      <c r="BI268" s="203">
        <f t="shared" si="18"/>
        <v>0</v>
      </c>
      <c r="BJ268" s="24" t="s">
        <v>81</v>
      </c>
      <c r="BK268" s="203">
        <f t="shared" si="19"/>
        <v>0</v>
      </c>
      <c r="BL268" s="24" t="s">
        <v>526</v>
      </c>
      <c r="BM268" s="24" t="s">
        <v>1627</v>
      </c>
    </row>
    <row r="269" spans="2:65" s="1" customFormat="1" ht="16.5" customHeight="1">
      <c r="B269" s="41"/>
      <c r="C269" s="192" t="s">
        <v>1453</v>
      </c>
      <c r="D269" s="192" t="s">
        <v>150</v>
      </c>
      <c r="E269" s="193" t="s">
        <v>1628</v>
      </c>
      <c r="F269" s="194" t="s">
        <v>1629</v>
      </c>
      <c r="G269" s="195" t="s">
        <v>153</v>
      </c>
      <c r="H269" s="196">
        <v>2</v>
      </c>
      <c r="I269" s="197"/>
      <c r="J269" s="198">
        <f t="shared" si="10"/>
        <v>0</v>
      </c>
      <c r="K269" s="194" t="s">
        <v>23</v>
      </c>
      <c r="L269" s="61"/>
      <c r="M269" s="199" t="s">
        <v>23</v>
      </c>
      <c r="N269" s="200" t="s">
        <v>44</v>
      </c>
      <c r="O269" s="42"/>
      <c r="P269" s="201">
        <f t="shared" si="11"/>
        <v>0</v>
      </c>
      <c r="Q269" s="201">
        <v>0</v>
      </c>
      <c r="R269" s="201">
        <f t="shared" si="12"/>
        <v>0</v>
      </c>
      <c r="S269" s="201">
        <v>0</v>
      </c>
      <c r="T269" s="202">
        <f t="shared" si="13"/>
        <v>0</v>
      </c>
      <c r="AR269" s="24" t="s">
        <v>526</v>
      </c>
      <c r="AT269" s="24" t="s">
        <v>150</v>
      </c>
      <c r="AU269" s="24" t="s">
        <v>81</v>
      </c>
      <c r="AY269" s="24" t="s">
        <v>148</v>
      </c>
      <c r="BE269" s="203">
        <f t="shared" si="14"/>
        <v>0</v>
      </c>
      <c r="BF269" s="203">
        <f t="shared" si="15"/>
        <v>0</v>
      </c>
      <c r="BG269" s="203">
        <f t="shared" si="16"/>
        <v>0</v>
      </c>
      <c r="BH269" s="203">
        <f t="shared" si="17"/>
        <v>0</v>
      </c>
      <c r="BI269" s="203">
        <f t="shared" si="18"/>
        <v>0</v>
      </c>
      <c r="BJ269" s="24" t="s">
        <v>81</v>
      </c>
      <c r="BK269" s="203">
        <f t="shared" si="19"/>
        <v>0</v>
      </c>
      <c r="BL269" s="24" t="s">
        <v>526</v>
      </c>
      <c r="BM269" s="24" t="s">
        <v>1630</v>
      </c>
    </row>
    <row r="270" spans="2:65" s="1" customFormat="1" ht="16.5" customHeight="1">
      <c r="B270" s="41"/>
      <c r="C270" s="229" t="s">
        <v>1631</v>
      </c>
      <c r="D270" s="229" t="s">
        <v>199</v>
      </c>
      <c r="E270" s="230" t="s">
        <v>1632</v>
      </c>
      <c r="F270" s="231" t="s">
        <v>1633</v>
      </c>
      <c r="G270" s="232" t="s">
        <v>194</v>
      </c>
      <c r="H270" s="233">
        <v>60</v>
      </c>
      <c r="I270" s="234"/>
      <c r="J270" s="235">
        <f t="shared" si="10"/>
        <v>0</v>
      </c>
      <c r="K270" s="231" t="s">
        <v>23</v>
      </c>
      <c r="L270" s="236"/>
      <c r="M270" s="237" t="s">
        <v>23</v>
      </c>
      <c r="N270" s="238" t="s">
        <v>44</v>
      </c>
      <c r="O270" s="42"/>
      <c r="P270" s="201">
        <f t="shared" si="11"/>
        <v>0</v>
      </c>
      <c r="Q270" s="201">
        <v>0</v>
      </c>
      <c r="R270" s="201">
        <f t="shared" si="12"/>
        <v>0</v>
      </c>
      <c r="S270" s="201">
        <v>0</v>
      </c>
      <c r="T270" s="202">
        <f t="shared" si="13"/>
        <v>0</v>
      </c>
      <c r="AR270" s="24" t="s">
        <v>1542</v>
      </c>
      <c r="AT270" s="24" t="s">
        <v>199</v>
      </c>
      <c r="AU270" s="24" t="s">
        <v>81</v>
      </c>
      <c r="AY270" s="24" t="s">
        <v>148</v>
      </c>
      <c r="BE270" s="203">
        <f t="shared" si="14"/>
        <v>0</v>
      </c>
      <c r="BF270" s="203">
        <f t="shared" si="15"/>
        <v>0</v>
      </c>
      <c r="BG270" s="203">
        <f t="shared" si="16"/>
        <v>0</v>
      </c>
      <c r="BH270" s="203">
        <f t="shared" si="17"/>
        <v>0</v>
      </c>
      <c r="BI270" s="203">
        <f t="shared" si="18"/>
        <v>0</v>
      </c>
      <c r="BJ270" s="24" t="s">
        <v>81</v>
      </c>
      <c r="BK270" s="203">
        <f t="shared" si="19"/>
        <v>0</v>
      </c>
      <c r="BL270" s="24" t="s">
        <v>526</v>
      </c>
      <c r="BM270" s="24" t="s">
        <v>1634</v>
      </c>
    </row>
    <row r="271" spans="2:65" s="1" customFormat="1" ht="16.5" customHeight="1">
      <c r="B271" s="41"/>
      <c r="C271" s="229" t="s">
        <v>1456</v>
      </c>
      <c r="D271" s="229" t="s">
        <v>199</v>
      </c>
      <c r="E271" s="230" t="s">
        <v>1635</v>
      </c>
      <c r="F271" s="231" t="s">
        <v>1636</v>
      </c>
      <c r="G271" s="232" t="s">
        <v>194</v>
      </c>
      <c r="H271" s="233">
        <v>80</v>
      </c>
      <c r="I271" s="234"/>
      <c r="J271" s="235">
        <f t="shared" si="10"/>
        <v>0</v>
      </c>
      <c r="K271" s="231" t="s">
        <v>23</v>
      </c>
      <c r="L271" s="236"/>
      <c r="M271" s="237" t="s">
        <v>23</v>
      </c>
      <c r="N271" s="238" t="s">
        <v>44</v>
      </c>
      <c r="O271" s="42"/>
      <c r="P271" s="201">
        <f t="shared" si="11"/>
        <v>0</v>
      </c>
      <c r="Q271" s="201">
        <v>0</v>
      </c>
      <c r="R271" s="201">
        <f t="shared" si="12"/>
        <v>0</v>
      </c>
      <c r="S271" s="201">
        <v>0</v>
      </c>
      <c r="T271" s="202">
        <f t="shared" si="13"/>
        <v>0</v>
      </c>
      <c r="AR271" s="24" t="s">
        <v>1542</v>
      </c>
      <c r="AT271" s="24" t="s">
        <v>199</v>
      </c>
      <c r="AU271" s="24" t="s">
        <v>81</v>
      </c>
      <c r="AY271" s="24" t="s">
        <v>148</v>
      </c>
      <c r="BE271" s="203">
        <f t="shared" si="14"/>
        <v>0</v>
      </c>
      <c r="BF271" s="203">
        <f t="shared" si="15"/>
        <v>0</v>
      </c>
      <c r="BG271" s="203">
        <f t="shared" si="16"/>
        <v>0</v>
      </c>
      <c r="BH271" s="203">
        <f t="shared" si="17"/>
        <v>0</v>
      </c>
      <c r="BI271" s="203">
        <f t="shared" si="18"/>
        <v>0</v>
      </c>
      <c r="BJ271" s="24" t="s">
        <v>81</v>
      </c>
      <c r="BK271" s="203">
        <f t="shared" si="19"/>
        <v>0</v>
      </c>
      <c r="BL271" s="24" t="s">
        <v>526</v>
      </c>
      <c r="BM271" s="24" t="s">
        <v>1637</v>
      </c>
    </row>
    <row r="272" spans="2:65" s="1" customFormat="1" ht="16.5" customHeight="1">
      <c r="B272" s="41"/>
      <c r="C272" s="192" t="s">
        <v>1638</v>
      </c>
      <c r="D272" s="192" t="s">
        <v>150</v>
      </c>
      <c r="E272" s="193" t="s">
        <v>1639</v>
      </c>
      <c r="F272" s="194" t="s">
        <v>1640</v>
      </c>
      <c r="G272" s="195" t="s">
        <v>1378</v>
      </c>
      <c r="H272" s="196">
        <v>2</v>
      </c>
      <c r="I272" s="197"/>
      <c r="J272" s="198">
        <f t="shared" si="10"/>
        <v>0</v>
      </c>
      <c r="K272" s="194" t="s">
        <v>23</v>
      </c>
      <c r="L272" s="61"/>
      <c r="M272" s="199" t="s">
        <v>23</v>
      </c>
      <c r="N272" s="200" t="s">
        <v>44</v>
      </c>
      <c r="O272" s="42"/>
      <c r="P272" s="201">
        <f t="shared" si="11"/>
        <v>0</v>
      </c>
      <c r="Q272" s="201">
        <v>0</v>
      </c>
      <c r="R272" s="201">
        <f t="shared" si="12"/>
        <v>0</v>
      </c>
      <c r="S272" s="201">
        <v>0</v>
      </c>
      <c r="T272" s="202">
        <f t="shared" si="13"/>
        <v>0</v>
      </c>
      <c r="AR272" s="24" t="s">
        <v>526</v>
      </c>
      <c r="AT272" s="24" t="s">
        <v>150</v>
      </c>
      <c r="AU272" s="24" t="s">
        <v>81</v>
      </c>
      <c r="AY272" s="24" t="s">
        <v>148</v>
      </c>
      <c r="BE272" s="203">
        <f t="shared" si="14"/>
        <v>0</v>
      </c>
      <c r="BF272" s="203">
        <f t="shared" si="15"/>
        <v>0</v>
      </c>
      <c r="BG272" s="203">
        <f t="shared" si="16"/>
        <v>0</v>
      </c>
      <c r="BH272" s="203">
        <f t="shared" si="17"/>
        <v>0</v>
      </c>
      <c r="BI272" s="203">
        <f t="shared" si="18"/>
        <v>0</v>
      </c>
      <c r="BJ272" s="24" t="s">
        <v>81</v>
      </c>
      <c r="BK272" s="203">
        <f t="shared" si="19"/>
        <v>0</v>
      </c>
      <c r="BL272" s="24" t="s">
        <v>526</v>
      </c>
      <c r="BM272" s="24" t="s">
        <v>1641</v>
      </c>
    </row>
    <row r="273" spans="2:65" s="10" customFormat="1" ht="37.35" customHeight="1">
      <c r="B273" s="176"/>
      <c r="C273" s="177"/>
      <c r="D273" s="178" t="s">
        <v>72</v>
      </c>
      <c r="E273" s="179" t="s">
        <v>1642</v>
      </c>
      <c r="F273" s="179" t="s">
        <v>1643</v>
      </c>
      <c r="G273" s="177"/>
      <c r="H273" s="177"/>
      <c r="I273" s="180"/>
      <c r="J273" s="181">
        <f>BK273</f>
        <v>0</v>
      </c>
      <c r="K273" s="177"/>
      <c r="L273" s="182"/>
      <c r="M273" s="183"/>
      <c r="N273" s="184"/>
      <c r="O273" s="184"/>
      <c r="P273" s="185">
        <f>SUM(P274:P283)</f>
        <v>0</v>
      </c>
      <c r="Q273" s="184"/>
      <c r="R273" s="185">
        <f>SUM(R274:R283)</f>
        <v>0</v>
      </c>
      <c r="S273" s="184"/>
      <c r="T273" s="186">
        <f>SUM(T274:T283)</f>
        <v>0</v>
      </c>
      <c r="AR273" s="187" t="s">
        <v>168</v>
      </c>
      <c r="AT273" s="188" t="s">
        <v>72</v>
      </c>
      <c r="AU273" s="188" t="s">
        <v>73</v>
      </c>
      <c r="AY273" s="187" t="s">
        <v>148</v>
      </c>
      <c r="BK273" s="189">
        <f>SUM(BK274:BK283)</f>
        <v>0</v>
      </c>
    </row>
    <row r="274" spans="2:65" s="1" customFormat="1" ht="16.5" customHeight="1">
      <c r="B274" s="41"/>
      <c r="C274" s="192" t="s">
        <v>1459</v>
      </c>
      <c r="D274" s="192" t="s">
        <v>150</v>
      </c>
      <c r="E274" s="193" t="s">
        <v>1644</v>
      </c>
      <c r="F274" s="194" t="s">
        <v>1645</v>
      </c>
      <c r="G274" s="195" t="s">
        <v>194</v>
      </c>
      <c r="H274" s="196">
        <v>45</v>
      </c>
      <c r="I274" s="197"/>
      <c r="J274" s="198">
        <f t="shared" ref="J274:J283" si="20">ROUND(I274*H274,2)</f>
        <v>0</v>
      </c>
      <c r="K274" s="194" t="s">
        <v>23</v>
      </c>
      <c r="L274" s="61"/>
      <c r="M274" s="199" t="s">
        <v>23</v>
      </c>
      <c r="N274" s="200" t="s">
        <v>44</v>
      </c>
      <c r="O274" s="42"/>
      <c r="P274" s="201">
        <f t="shared" ref="P274:P283" si="21">O274*H274</f>
        <v>0</v>
      </c>
      <c r="Q274" s="201">
        <v>0</v>
      </c>
      <c r="R274" s="201">
        <f t="shared" ref="R274:R283" si="22">Q274*H274</f>
        <v>0</v>
      </c>
      <c r="S274" s="201">
        <v>0</v>
      </c>
      <c r="T274" s="202">
        <f t="shared" ref="T274:T283" si="23">S274*H274</f>
        <v>0</v>
      </c>
      <c r="AR274" s="24" t="s">
        <v>526</v>
      </c>
      <c r="AT274" s="24" t="s">
        <v>150</v>
      </c>
      <c r="AU274" s="24" t="s">
        <v>81</v>
      </c>
      <c r="AY274" s="24" t="s">
        <v>148</v>
      </c>
      <c r="BE274" s="203">
        <f t="shared" ref="BE274:BE283" si="24">IF(N274="základní",J274,0)</f>
        <v>0</v>
      </c>
      <c r="BF274" s="203">
        <f t="shared" ref="BF274:BF283" si="25">IF(N274="snížená",J274,0)</f>
        <v>0</v>
      </c>
      <c r="BG274" s="203">
        <f t="shared" ref="BG274:BG283" si="26">IF(N274="zákl. přenesená",J274,0)</f>
        <v>0</v>
      </c>
      <c r="BH274" s="203">
        <f t="shared" ref="BH274:BH283" si="27">IF(N274="sníž. přenesená",J274,0)</f>
        <v>0</v>
      </c>
      <c r="BI274" s="203">
        <f t="shared" ref="BI274:BI283" si="28">IF(N274="nulová",J274,0)</f>
        <v>0</v>
      </c>
      <c r="BJ274" s="24" t="s">
        <v>81</v>
      </c>
      <c r="BK274" s="203">
        <f t="shared" ref="BK274:BK283" si="29">ROUND(I274*H274,2)</f>
        <v>0</v>
      </c>
      <c r="BL274" s="24" t="s">
        <v>526</v>
      </c>
      <c r="BM274" s="24" t="s">
        <v>1646</v>
      </c>
    </row>
    <row r="275" spans="2:65" s="1" customFormat="1" ht="16.5" customHeight="1">
      <c r="B275" s="41"/>
      <c r="C275" s="192" t="s">
        <v>1647</v>
      </c>
      <c r="D275" s="192" t="s">
        <v>150</v>
      </c>
      <c r="E275" s="193" t="s">
        <v>1648</v>
      </c>
      <c r="F275" s="194" t="s">
        <v>1463</v>
      </c>
      <c r="G275" s="195" t="s">
        <v>194</v>
      </c>
      <c r="H275" s="196">
        <v>44</v>
      </c>
      <c r="I275" s="197"/>
      <c r="J275" s="198">
        <f t="shared" si="20"/>
        <v>0</v>
      </c>
      <c r="K275" s="194" t="s">
        <v>23</v>
      </c>
      <c r="L275" s="61"/>
      <c r="M275" s="199" t="s">
        <v>23</v>
      </c>
      <c r="N275" s="200" t="s">
        <v>44</v>
      </c>
      <c r="O275" s="42"/>
      <c r="P275" s="201">
        <f t="shared" si="21"/>
        <v>0</v>
      </c>
      <c r="Q275" s="201">
        <v>0</v>
      </c>
      <c r="R275" s="201">
        <f t="shared" si="22"/>
        <v>0</v>
      </c>
      <c r="S275" s="201">
        <v>0</v>
      </c>
      <c r="T275" s="202">
        <f t="shared" si="23"/>
        <v>0</v>
      </c>
      <c r="AR275" s="24" t="s">
        <v>526</v>
      </c>
      <c r="AT275" s="24" t="s">
        <v>150</v>
      </c>
      <c r="AU275" s="24" t="s">
        <v>81</v>
      </c>
      <c r="AY275" s="24" t="s">
        <v>148</v>
      </c>
      <c r="BE275" s="203">
        <f t="shared" si="24"/>
        <v>0</v>
      </c>
      <c r="BF275" s="203">
        <f t="shared" si="25"/>
        <v>0</v>
      </c>
      <c r="BG275" s="203">
        <f t="shared" si="26"/>
        <v>0</v>
      </c>
      <c r="BH275" s="203">
        <f t="shared" si="27"/>
        <v>0</v>
      </c>
      <c r="BI275" s="203">
        <f t="shared" si="28"/>
        <v>0</v>
      </c>
      <c r="BJ275" s="24" t="s">
        <v>81</v>
      </c>
      <c r="BK275" s="203">
        <f t="shared" si="29"/>
        <v>0</v>
      </c>
      <c r="BL275" s="24" t="s">
        <v>526</v>
      </c>
      <c r="BM275" s="24" t="s">
        <v>1649</v>
      </c>
    </row>
    <row r="276" spans="2:65" s="1" customFormat="1" ht="16.5" customHeight="1">
      <c r="B276" s="41"/>
      <c r="C276" s="192" t="s">
        <v>1464</v>
      </c>
      <c r="D276" s="192" t="s">
        <v>150</v>
      </c>
      <c r="E276" s="193" t="s">
        <v>1650</v>
      </c>
      <c r="F276" s="194" t="s">
        <v>1466</v>
      </c>
      <c r="G276" s="195" t="s">
        <v>1434</v>
      </c>
      <c r="H276" s="196">
        <v>1</v>
      </c>
      <c r="I276" s="197"/>
      <c r="J276" s="198">
        <f t="shared" si="20"/>
        <v>0</v>
      </c>
      <c r="K276" s="194" t="s">
        <v>23</v>
      </c>
      <c r="L276" s="61"/>
      <c r="M276" s="199" t="s">
        <v>23</v>
      </c>
      <c r="N276" s="200" t="s">
        <v>44</v>
      </c>
      <c r="O276" s="42"/>
      <c r="P276" s="201">
        <f t="shared" si="21"/>
        <v>0</v>
      </c>
      <c r="Q276" s="201">
        <v>0</v>
      </c>
      <c r="R276" s="201">
        <f t="shared" si="22"/>
        <v>0</v>
      </c>
      <c r="S276" s="201">
        <v>0</v>
      </c>
      <c r="T276" s="202">
        <f t="shared" si="23"/>
        <v>0</v>
      </c>
      <c r="AR276" s="24" t="s">
        <v>526</v>
      </c>
      <c r="AT276" s="24" t="s">
        <v>150</v>
      </c>
      <c r="AU276" s="24" t="s">
        <v>81</v>
      </c>
      <c r="AY276" s="24" t="s">
        <v>148</v>
      </c>
      <c r="BE276" s="203">
        <f t="shared" si="24"/>
        <v>0</v>
      </c>
      <c r="BF276" s="203">
        <f t="shared" si="25"/>
        <v>0</v>
      </c>
      <c r="BG276" s="203">
        <f t="shared" si="26"/>
        <v>0</v>
      </c>
      <c r="BH276" s="203">
        <f t="shared" si="27"/>
        <v>0</v>
      </c>
      <c r="BI276" s="203">
        <f t="shared" si="28"/>
        <v>0</v>
      </c>
      <c r="BJ276" s="24" t="s">
        <v>81</v>
      </c>
      <c r="BK276" s="203">
        <f t="shared" si="29"/>
        <v>0</v>
      </c>
      <c r="BL276" s="24" t="s">
        <v>526</v>
      </c>
      <c r="BM276" s="24" t="s">
        <v>1542</v>
      </c>
    </row>
    <row r="277" spans="2:65" s="1" customFormat="1" ht="16.5" customHeight="1">
      <c r="B277" s="41"/>
      <c r="C277" s="192" t="s">
        <v>1651</v>
      </c>
      <c r="D277" s="192" t="s">
        <v>150</v>
      </c>
      <c r="E277" s="193" t="s">
        <v>1652</v>
      </c>
      <c r="F277" s="194" t="s">
        <v>1653</v>
      </c>
      <c r="G277" s="195" t="s">
        <v>1434</v>
      </c>
      <c r="H277" s="196">
        <v>5</v>
      </c>
      <c r="I277" s="197"/>
      <c r="J277" s="198">
        <f t="shared" si="20"/>
        <v>0</v>
      </c>
      <c r="K277" s="194" t="s">
        <v>23</v>
      </c>
      <c r="L277" s="61"/>
      <c r="M277" s="199" t="s">
        <v>23</v>
      </c>
      <c r="N277" s="200" t="s">
        <v>44</v>
      </c>
      <c r="O277" s="42"/>
      <c r="P277" s="201">
        <f t="shared" si="21"/>
        <v>0</v>
      </c>
      <c r="Q277" s="201">
        <v>0</v>
      </c>
      <c r="R277" s="201">
        <f t="shared" si="22"/>
        <v>0</v>
      </c>
      <c r="S277" s="201">
        <v>0</v>
      </c>
      <c r="T277" s="202">
        <f t="shared" si="23"/>
        <v>0</v>
      </c>
      <c r="AR277" s="24" t="s">
        <v>526</v>
      </c>
      <c r="AT277" s="24" t="s">
        <v>150</v>
      </c>
      <c r="AU277" s="24" t="s">
        <v>81</v>
      </c>
      <c r="AY277" s="24" t="s">
        <v>148</v>
      </c>
      <c r="BE277" s="203">
        <f t="shared" si="24"/>
        <v>0</v>
      </c>
      <c r="BF277" s="203">
        <f t="shared" si="25"/>
        <v>0</v>
      </c>
      <c r="BG277" s="203">
        <f t="shared" si="26"/>
        <v>0</v>
      </c>
      <c r="BH277" s="203">
        <f t="shared" si="27"/>
        <v>0</v>
      </c>
      <c r="BI277" s="203">
        <f t="shared" si="28"/>
        <v>0</v>
      </c>
      <c r="BJ277" s="24" t="s">
        <v>81</v>
      </c>
      <c r="BK277" s="203">
        <f t="shared" si="29"/>
        <v>0</v>
      </c>
      <c r="BL277" s="24" t="s">
        <v>526</v>
      </c>
      <c r="BM277" s="24" t="s">
        <v>1654</v>
      </c>
    </row>
    <row r="278" spans="2:65" s="1" customFormat="1" ht="16.5" customHeight="1">
      <c r="B278" s="41"/>
      <c r="C278" s="192" t="s">
        <v>1467</v>
      </c>
      <c r="D278" s="192" t="s">
        <v>150</v>
      </c>
      <c r="E278" s="193" t="s">
        <v>1655</v>
      </c>
      <c r="F278" s="194" t="s">
        <v>1656</v>
      </c>
      <c r="G278" s="195" t="s">
        <v>1434</v>
      </c>
      <c r="H278" s="196">
        <v>1</v>
      </c>
      <c r="I278" s="197"/>
      <c r="J278" s="198">
        <f t="shared" si="20"/>
        <v>0</v>
      </c>
      <c r="K278" s="194" t="s">
        <v>23</v>
      </c>
      <c r="L278" s="61"/>
      <c r="M278" s="199" t="s">
        <v>23</v>
      </c>
      <c r="N278" s="200" t="s">
        <v>44</v>
      </c>
      <c r="O278" s="42"/>
      <c r="P278" s="201">
        <f t="shared" si="21"/>
        <v>0</v>
      </c>
      <c r="Q278" s="201">
        <v>0</v>
      </c>
      <c r="R278" s="201">
        <f t="shared" si="22"/>
        <v>0</v>
      </c>
      <c r="S278" s="201">
        <v>0</v>
      </c>
      <c r="T278" s="202">
        <f t="shared" si="23"/>
        <v>0</v>
      </c>
      <c r="AR278" s="24" t="s">
        <v>526</v>
      </c>
      <c r="AT278" s="24" t="s">
        <v>150</v>
      </c>
      <c r="AU278" s="24" t="s">
        <v>81</v>
      </c>
      <c r="AY278" s="24" t="s">
        <v>148</v>
      </c>
      <c r="BE278" s="203">
        <f t="shared" si="24"/>
        <v>0</v>
      </c>
      <c r="BF278" s="203">
        <f t="shared" si="25"/>
        <v>0</v>
      </c>
      <c r="BG278" s="203">
        <f t="shared" si="26"/>
        <v>0</v>
      </c>
      <c r="BH278" s="203">
        <f t="shared" si="27"/>
        <v>0</v>
      </c>
      <c r="BI278" s="203">
        <f t="shared" si="28"/>
        <v>0</v>
      </c>
      <c r="BJ278" s="24" t="s">
        <v>81</v>
      </c>
      <c r="BK278" s="203">
        <f t="shared" si="29"/>
        <v>0</v>
      </c>
      <c r="BL278" s="24" t="s">
        <v>526</v>
      </c>
      <c r="BM278" s="24" t="s">
        <v>1657</v>
      </c>
    </row>
    <row r="279" spans="2:65" s="1" customFormat="1" ht="16.5" customHeight="1">
      <c r="B279" s="41"/>
      <c r="C279" s="192" t="s">
        <v>1658</v>
      </c>
      <c r="D279" s="192" t="s">
        <v>150</v>
      </c>
      <c r="E279" s="193" t="s">
        <v>1659</v>
      </c>
      <c r="F279" s="194" t="s">
        <v>1660</v>
      </c>
      <c r="G279" s="195" t="s">
        <v>1434</v>
      </c>
      <c r="H279" s="196">
        <v>1</v>
      </c>
      <c r="I279" s="197"/>
      <c r="J279" s="198">
        <f t="shared" si="20"/>
        <v>0</v>
      </c>
      <c r="K279" s="194" t="s">
        <v>23</v>
      </c>
      <c r="L279" s="61"/>
      <c r="M279" s="199" t="s">
        <v>23</v>
      </c>
      <c r="N279" s="200" t="s">
        <v>44</v>
      </c>
      <c r="O279" s="42"/>
      <c r="P279" s="201">
        <f t="shared" si="21"/>
        <v>0</v>
      </c>
      <c r="Q279" s="201">
        <v>0</v>
      </c>
      <c r="R279" s="201">
        <f t="shared" si="22"/>
        <v>0</v>
      </c>
      <c r="S279" s="201">
        <v>0</v>
      </c>
      <c r="T279" s="202">
        <f t="shared" si="23"/>
        <v>0</v>
      </c>
      <c r="AR279" s="24" t="s">
        <v>526</v>
      </c>
      <c r="AT279" s="24" t="s">
        <v>150</v>
      </c>
      <c r="AU279" s="24" t="s">
        <v>81</v>
      </c>
      <c r="AY279" s="24" t="s">
        <v>148</v>
      </c>
      <c r="BE279" s="203">
        <f t="shared" si="24"/>
        <v>0</v>
      </c>
      <c r="BF279" s="203">
        <f t="shared" si="25"/>
        <v>0</v>
      </c>
      <c r="BG279" s="203">
        <f t="shared" si="26"/>
        <v>0</v>
      </c>
      <c r="BH279" s="203">
        <f t="shared" si="27"/>
        <v>0</v>
      </c>
      <c r="BI279" s="203">
        <f t="shared" si="28"/>
        <v>0</v>
      </c>
      <c r="BJ279" s="24" t="s">
        <v>81</v>
      </c>
      <c r="BK279" s="203">
        <f t="shared" si="29"/>
        <v>0</v>
      </c>
      <c r="BL279" s="24" t="s">
        <v>526</v>
      </c>
      <c r="BM279" s="24" t="s">
        <v>1661</v>
      </c>
    </row>
    <row r="280" spans="2:65" s="1" customFormat="1" ht="16.5" customHeight="1">
      <c r="B280" s="41"/>
      <c r="C280" s="192" t="s">
        <v>1470</v>
      </c>
      <c r="D280" s="192" t="s">
        <v>150</v>
      </c>
      <c r="E280" s="193" t="s">
        <v>1662</v>
      </c>
      <c r="F280" s="194" t="s">
        <v>1663</v>
      </c>
      <c r="G280" s="195" t="s">
        <v>1434</v>
      </c>
      <c r="H280" s="196">
        <v>1</v>
      </c>
      <c r="I280" s="197"/>
      <c r="J280" s="198">
        <f t="shared" si="20"/>
        <v>0</v>
      </c>
      <c r="K280" s="194" t="s">
        <v>23</v>
      </c>
      <c r="L280" s="61"/>
      <c r="M280" s="199" t="s">
        <v>23</v>
      </c>
      <c r="N280" s="200" t="s">
        <v>44</v>
      </c>
      <c r="O280" s="42"/>
      <c r="P280" s="201">
        <f t="shared" si="21"/>
        <v>0</v>
      </c>
      <c r="Q280" s="201">
        <v>0</v>
      </c>
      <c r="R280" s="201">
        <f t="shared" si="22"/>
        <v>0</v>
      </c>
      <c r="S280" s="201">
        <v>0</v>
      </c>
      <c r="T280" s="202">
        <f t="shared" si="23"/>
        <v>0</v>
      </c>
      <c r="AR280" s="24" t="s">
        <v>526</v>
      </c>
      <c r="AT280" s="24" t="s">
        <v>150</v>
      </c>
      <c r="AU280" s="24" t="s">
        <v>81</v>
      </c>
      <c r="AY280" s="24" t="s">
        <v>148</v>
      </c>
      <c r="BE280" s="203">
        <f t="shared" si="24"/>
        <v>0</v>
      </c>
      <c r="BF280" s="203">
        <f t="shared" si="25"/>
        <v>0</v>
      </c>
      <c r="BG280" s="203">
        <f t="shared" si="26"/>
        <v>0</v>
      </c>
      <c r="BH280" s="203">
        <f t="shared" si="27"/>
        <v>0</v>
      </c>
      <c r="BI280" s="203">
        <f t="shared" si="28"/>
        <v>0</v>
      </c>
      <c r="BJ280" s="24" t="s">
        <v>81</v>
      </c>
      <c r="BK280" s="203">
        <f t="shared" si="29"/>
        <v>0</v>
      </c>
      <c r="BL280" s="24" t="s">
        <v>526</v>
      </c>
      <c r="BM280" s="24" t="s">
        <v>1664</v>
      </c>
    </row>
    <row r="281" spans="2:65" s="1" customFormat="1" ht="16.5" customHeight="1">
      <c r="B281" s="41"/>
      <c r="C281" s="192" t="s">
        <v>1665</v>
      </c>
      <c r="D281" s="192" t="s">
        <v>150</v>
      </c>
      <c r="E281" s="193" t="s">
        <v>1666</v>
      </c>
      <c r="F281" s="194" t="s">
        <v>1667</v>
      </c>
      <c r="G281" s="195" t="s">
        <v>1434</v>
      </c>
      <c r="H281" s="196">
        <v>1</v>
      </c>
      <c r="I281" s="197"/>
      <c r="J281" s="198">
        <f t="shared" si="20"/>
        <v>0</v>
      </c>
      <c r="K281" s="194" t="s">
        <v>23</v>
      </c>
      <c r="L281" s="61"/>
      <c r="M281" s="199" t="s">
        <v>23</v>
      </c>
      <c r="N281" s="200" t="s">
        <v>44</v>
      </c>
      <c r="O281" s="42"/>
      <c r="P281" s="201">
        <f t="shared" si="21"/>
        <v>0</v>
      </c>
      <c r="Q281" s="201">
        <v>0</v>
      </c>
      <c r="R281" s="201">
        <f t="shared" si="22"/>
        <v>0</v>
      </c>
      <c r="S281" s="201">
        <v>0</v>
      </c>
      <c r="T281" s="202">
        <f t="shared" si="23"/>
        <v>0</v>
      </c>
      <c r="AR281" s="24" t="s">
        <v>526</v>
      </c>
      <c r="AT281" s="24" t="s">
        <v>150</v>
      </c>
      <c r="AU281" s="24" t="s">
        <v>81</v>
      </c>
      <c r="AY281" s="24" t="s">
        <v>148</v>
      </c>
      <c r="BE281" s="203">
        <f t="shared" si="24"/>
        <v>0</v>
      </c>
      <c r="BF281" s="203">
        <f t="shared" si="25"/>
        <v>0</v>
      </c>
      <c r="BG281" s="203">
        <f t="shared" si="26"/>
        <v>0</v>
      </c>
      <c r="BH281" s="203">
        <f t="shared" si="27"/>
        <v>0</v>
      </c>
      <c r="BI281" s="203">
        <f t="shared" si="28"/>
        <v>0</v>
      </c>
      <c r="BJ281" s="24" t="s">
        <v>81</v>
      </c>
      <c r="BK281" s="203">
        <f t="shared" si="29"/>
        <v>0</v>
      </c>
      <c r="BL281" s="24" t="s">
        <v>526</v>
      </c>
      <c r="BM281" s="24" t="s">
        <v>1668</v>
      </c>
    </row>
    <row r="282" spans="2:65" s="1" customFormat="1" ht="16.5" customHeight="1">
      <c r="B282" s="41"/>
      <c r="C282" s="192" t="s">
        <v>1473</v>
      </c>
      <c r="D282" s="192" t="s">
        <v>150</v>
      </c>
      <c r="E282" s="193" t="s">
        <v>1669</v>
      </c>
      <c r="F282" s="194" t="s">
        <v>1670</v>
      </c>
      <c r="G282" s="195" t="s">
        <v>1434</v>
      </c>
      <c r="H282" s="196">
        <v>1</v>
      </c>
      <c r="I282" s="197"/>
      <c r="J282" s="198">
        <f t="shared" si="20"/>
        <v>0</v>
      </c>
      <c r="K282" s="194" t="s">
        <v>23</v>
      </c>
      <c r="L282" s="61"/>
      <c r="M282" s="199" t="s">
        <v>23</v>
      </c>
      <c r="N282" s="200" t="s">
        <v>44</v>
      </c>
      <c r="O282" s="42"/>
      <c r="P282" s="201">
        <f t="shared" si="21"/>
        <v>0</v>
      </c>
      <c r="Q282" s="201">
        <v>0</v>
      </c>
      <c r="R282" s="201">
        <f t="shared" si="22"/>
        <v>0</v>
      </c>
      <c r="S282" s="201">
        <v>0</v>
      </c>
      <c r="T282" s="202">
        <f t="shared" si="23"/>
        <v>0</v>
      </c>
      <c r="AR282" s="24" t="s">
        <v>526</v>
      </c>
      <c r="AT282" s="24" t="s">
        <v>150</v>
      </c>
      <c r="AU282" s="24" t="s">
        <v>81</v>
      </c>
      <c r="AY282" s="24" t="s">
        <v>148</v>
      </c>
      <c r="BE282" s="203">
        <f t="shared" si="24"/>
        <v>0</v>
      </c>
      <c r="BF282" s="203">
        <f t="shared" si="25"/>
        <v>0</v>
      </c>
      <c r="BG282" s="203">
        <f t="shared" si="26"/>
        <v>0</v>
      </c>
      <c r="BH282" s="203">
        <f t="shared" si="27"/>
        <v>0</v>
      </c>
      <c r="BI282" s="203">
        <f t="shared" si="28"/>
        <v>0</v>
      </c>
      <c r="BJ282" s="24" t="s">
        <v>81</v>
      </c>
      <c r="BK282" s="203">
        <f t="shared" si="29"/>
        <v>0</v>
      </c>
      <c r="BL282" s="24" t="s">
        <v>526</v>
      </c>
      <c r="BM282" s="24" t="s">
        <v>1671</v>
      </c>
    </row>
    <row r="283" spans="2:65" s="1" customFormat="1" ht="16.5" customHeight="1">
      <c r="B283" s="41"/>
      <c r="C283" s="192" t="s">
        <v>1672</v>
      </c>
      <c r="D283" s="192" t="s">
        <v>150</v>
      </c>
      <c r="E283" s="193" t="s">
        <v>1673</v>
      </c>
      <c r="F283" s="194" t="s">
        <v>1674</v>
      </c>
      <c r="G283" s="195" t="s">
        <v>1434</v>
      </c>
      <c r="H283" s="196">
        <v>1</v>
      </c>
      <c r="I283" s="197"/>
      <c r="J283" s="198">
        <f t="shared" si="20"/>
        <v>0</v>
      </c>
      <c r="K283" s="194" t="s">
        <v>23</v>
      </c>
      <c r="L283" s="61"/>
      <c r="M283" s="199" t="s">
        <v>23</v>
      </c>
      <c r="N283" s="252" t="s">
        <v>44</v>
      </c>
      <c r="O283" s="250"/>
      <c r="P283" s="253">
        <f t="shared" si="21"/>
        <v>0</v>
      </c>
      <c r="Q283" s="253">
        <v>0</v>
      </c>
      <c r="R283" s="253">
        <f t="shared" si="22"/>
        <v>0</v>
      </c>
      <c r="S283" s="253">
        <v>0</v>
      </c>
      <c r="T283" s="254">
        <f t="shared" si="23"/>
        <v>0</v>
      </c>
      <c r="AR283" s="24" t="s">
        <v>526</v>
      </c>
      <c r="AT283" s="24" t="s">
        <v>150</v>
      </c>
      <c r="AU283" s="24" t="s">
        <v>81</v>
      </c>
      <c r="AY283" s="24" t="s">
        <v>148</v>
      </c>
      <c r="BE283" s="203">
        <f t="shared" si="24"/>
        <v>0</v>
      </c>
      <c r="BF283" s="203">
        <f t="shared" si="25"/>
        <v>0</v>
      </c>
      <c r="BG283" s="203">
        <f t="shared" si="26"/>
        <v>0</v>
      </c>
      <c r="BH283" s="203">
        <f t="shared" si="27"/>
        <v>0</v>
      </c>
      <c r="BI283" s="203">
        <f t="shared" si="28"/>
        <v>0</v>
      </c>
      <c r="BJ283" s="24" t="s">
        <v>81</v>
      </c>
      <c r="BK283" s="203">
        <f t="shared" si="29"/>
        <v>0</v>
      </c>
      <c r="BL283" s="24" t="s">
        <v>526</v>
      </c>
      <c r="BM283" s="24" t="s">
        <v>1675</v>
      </c>
    </row>
    <row r="284" spans="2:65" s="1" customFormat="1" ht="6.95" customHeight="1">
      <c r="B284" s="56"/>
      <c r="C284" s="57"/>
      <c r="D284" s="57"/>
      <c r="E284" s="57"/>
      <c r="F284" s="57"/>
      <c r="G284" s="57"/>
      <c r="H284" s="57"/>
      <c r="I284" s="139"/>
      <c r="J284" s="57"/>
      <c r="K284" s="57"/>
      <c r="L284" s="61"/>
    </row>
  </sheetData>
  <sheetProtection algorithmName="SHA-512" hashValue="FHyhpWAuEpfi/jnOdTM9k1xuUbgO1kfBjtwxNtxpKRFEJUGVzmjOvBLO0lAwHuZn2a4E9sYmGWlVa80ED25N/w==" saltValue="I/rhaH1kpwtlaM89BWDDRQi0ro2kDl8oyKnY/mMUIDZlkQaPalzUGpRcqFoV5luQmeeO3z47dywGZeS8idMLmg==" spinCount="100000" sheet="1" objects="1" scenarios="1" formatColumns="0" formatRows="0" autoFilter="0"/>
  <autoFilter ref="C85:K283"/>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109</v>
      </c>
      <c r="G1" s="393" t="s">
        <v>110</v>
      </c>
      <c r="H1" s="393"/>
      <c r="I1" s="115"/>
      <c r="J1" s="114" t="s">
        <v>111</v>
      </c>
      <c r="K1" s="113" t="s">
        <v>112</v>
      </c>
      <c r="L1" s="114" t="s">
        <v>113</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99</v>
      </c>
    </row>
    <row r="3" spans="1:70" ht="6.95" customHeight="1">
      <c r="B3" s="25"/>
      <c r="C3" s="26"/>
      <c r="D3" s="26"/>
      <c r="E3" s="26"/>
      <c r="F3" s="26"/>
      <c r="G3" s="26"/>
      <c r="H3" s="26"/>
      <c r="I3" s="116"/>
      <c r="J3" s="26"/>
      <c r="K3" s="27"/>
      <c r="AT3" s="24" t="s">
        <v>83</v>
      </c>
    </row>
    <row r="4" spans="1:70" ht="36.950000000000003" customHeight="1">
      <c r="B4" s="28"/>
      <c r="C4" s="29"/>
      <c r="D4" s="30" t="s">
        <v>114</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5" t="str">
        <f>'Rekapitulace stavby'!K6</f>
        <v>Opravy opěrných zdí</v>
      </c>
      <c r="F7" s="386"/>
      <c r="G7" s="386"/>
      <c r="H7" s="386"/>
      <c r="I7" s="117"/>
      <c r="J7" s="29"/>
      <c r="K7" s="31"/>
    </row>
    <row r="8" spans="1:70" s="1" customFormat="1">
      <c r="B8" s="41"/>
      <c r="C8" s="42"/>
      <c r="D8" s="37" t="s">
        <v>115</v>
      </c>
      <c r="E8" s="42"/>
      <c r="F8" s="42"/>
      <c r="G8" s="42"/>
      <c r="H8" s="42"/>
      <c r="I8" s="118"/>
      <c r="J8" s="42"/>
      <c r="K8" s="45"/>
    </row>
    <row r="9" spans="1:70" s="1" customFormat="1" ht="36.950000000000003" customHeight="1">
      <c r="B9" s="41"/>
      <c r="C9" s="42"/>
      <c r="D9" s="42"/>
      <c r="E9" s="387" t="s">
        <v>1676</v>
      </c>
      <c r="F9" s="388"/>
      <c r="G9" s="388"/>
      <c r="H9" s="388"/>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23</v>
      </c>
      <c r="G11" s="42"/>
      <c r="H11" s="42"/>
      <c r="I11" s="119" t="s">
        <v>22</v>
      </c>
      <c r="J11" s="35" t="s">
        <v>23</v>
      </c>
      <c r="K11" s="45"/>
    </row>
    <row r="12" spans="1:70" s="1" customFormat="1" ht="14.45" customHeight="1">
      <c r="B12" s="41"/>
      <c r="C12" s="42"/>
      <c r="D12" s="37" t="s">
        <v>24</v>
      </c>
      <c r="E12" s="42"/>
      <c r="F12" s="35" t="s">
        <v>974</v>
      </c>
      <c r="G12" s="42"/>
      <c r="H12" s="42"/>
      <c r="I12" s="119" t="s">
        <v>26</v>
      </c>
      <c r="J12" s="120" t="str">
        <f>'Rekapitulace stavby'!AN8</f>
        <v>13. 4. 2018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30</v>
      </c>
      <c r="F15" s="42"/>
      <c r="G15" s="42"/>
      <c r="H15" s="42"/>
      <c r="I15" s="119" t="s">
        <v>31</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29</v>
      </c>
      <c r="J20" s="35" t="s">
        <v>23</v>
      </c>
      <c r="K20" s="45"/>
    </row>
    <row r="21" spans="2:11" s="1" customFormat="1" ht="18" customHeight="1">
      <c r="B21" s="41"/>
      <c r="C21" s="42"/>
      <c r="D21" s="42"/>
      <c r="E21" s="35" t="s">
        <v>35</v>
      </c>
      <c r="F21" s="42"/>
      <c r="G21" s="42"/>
      <c r="H21" s="42"/>
      <c r="I21" s="119" t="s">
        <v>31</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54" t="s">
        <v>23</v>
      </c>
      <c r="F24" s="354"/>
      <c r="G24" s="354"/>
      <c r="H24" s="354"/>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ROUND(J81,2)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ROUND(SUM(BE81:BE113), 2)</f>
        <v>0</v>
      </c>
      <c r="G30" s="42"/>
      <c r="H30" s="42"/>
      <c r="I30" s="131">
        <v>0.21</v>
      </c>
      <c r="J30" s="130">
        <f>ROUND(ROUND((SUM(BE81:BE113)), 2)*I30, 2)</f>
        <v>0</v>
      </c>
      <c r="K30" s="45"/>
    </row>
    <row r="31" spans="2:11" s="1" customFormat="1" ht="14.45" customHeight="1">
      <c r="B31" s="41"/>
      <c r="C31" s="42"/>
      <c r="D31" s="42"/>
      <c r="E31" s="49" t="s">
        <v>45</v>
      </c>
      <c r="F31" s="130">
        <f>ROUND(SUM(BF81:BF113), 2)</f>
        <v>0</v>
      </c>
      <c r="G31" s="42"/>
      <c r="H31" s="42"/>
      <c r="I31" s="131">
        <v>0.15</v>
      </c>
      <c r="J31" s="130">
        <f>ROUND(ROUND((SUM(BF81:BF113)), 2)*I31, 2)</f>
        <v>0</v>
      </c>
      <c r="K31" s="45"/>
    </row>
    <row r="32" spans="2:11" s="1" customFormat="1" ht="14.45" hidden="1" customHeight="1">
      <c r="B32" s="41"/>
      <c r="C32" s="42"/>
      <c r="D32" s="42"/>
      <c r="E32" s="49" t="s">
        <v>46</v>
      </c>
      <c r="F32" s="130">
        <f>ROUND(SUM(BG81:BG113), 2)</f>
        <v>0</v>
      </c>
      <c r="G32" s="42"/>
      <c r="H32" s="42"/>
      <c r="I32" s="131">
        <v>0.21</v>
      </c>
      <c r="J32" s="130">
        <v>0</v>
      </c>
      <c r="K32" s="45"/>
    </row>
    <row r="33" spans="2:11" s="1" customFormat="1" ht="14.45" hidden="1" customHeight="1">
      <c r="B33" s="41"/>
      <c r="C33" s="42"/>
      <c r="D33" s="42"/>
      <c r="E33" s="49" t="s">
        <v>47</v>
      </c>
      <c r="F33" s="130">
        <f>ROUND(SUM(BH81:BH113), 2)</f>
        <v>0</v>
      </c>
      <c r="G33" s="42"/>
      <c r="H33" s="42"/>
      <c r="I33" s="131">
        <v>0.15</v>
      </c>
      <c r="J33" s="130">
        <v>0</v>
      </c>
      <c r="K33" s="45"/>
    </row>
    <row r="34" spans="2:11" s="1" customFormat="1" ht="14.45" hidden="1" customHeight="1">
      <c r="B34" s="41"/>
      <c r="C34" s="42"/>
      <c r="D34" s="42"/>
      <c r="E34" s="49" t="s">
        <v>48</v>
      </c>
      <c r="F34" s="130">
        <f>ROUND(SUM(BI81:BI113),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117</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5" t="str">
        <f>E7</f>
        <v>Opravy opěrných zdí</v>
      </c>
      <c r="F45" s="386"/>
      <c r="G45" s="386"/>
      <c r="H45" s="386"/>
      <c r="I45" s="118"/>
      <c r="J45" s="42"/>
      <c r="K45" s="45"/>
    </row>
    <row r="46" spans="2:11" s="1" customFormat="1" ht="14.45" customHeight="1">
      <c r="B46" s="41"/>
      <c r="C46" s="37" t="s">
        <v>115</v>
      </c>
      <c r="D46" s="42"/>
      <c r="E46" s="42"/>
      <c r="F46" s="42"/>
      <c r="G46" s="42"/>
      <c r="H46" s="42"/>
      <c r="I46" s="118"/>
      <c r="J46" s="42"/>
      <c r="K46" s="45"/>
    </row>
    <row r="47" spans="2:11" s="1" customFormat="1" ht="17.25" customHeight="1">
      <c r="B47" s="41"/>
      <c r="C47" s="42"/>
      <c r="D47" s="42"/>
      <c r="E47" s="387" t="str">
        <f>E9</f>
        <v>VON 01 - Vedejší a ostatní náklady pro SO 01</v>
      </c>
      <c r="F47" s="388"/>
      <c r="G47" s="388"/>
      <c r="H47" s="388"/>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Ústí nad Labem - Mojžíř</v>
      </c>
      <c r="G49" s="42"/>
      <c r="H49" s="42"/>
      <c r="I49" s="119" t="s">
        <v>26</v>
      </c>
      <c r="J49" s="120" t="str">
        <f>IF(J12="","",J12)</f>
        <v>13. 4. 2018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Ústí nad Labem</v>
      </c>
      <c r="G51" s="42"/>
      <c r="H51" s="42"/>
      <c r="I51" s="119" t="s">
        <v>34</v>
      </c>
      <c r="J51" s="354" t="str">
        <f>E21</f>
        <v>AZ Consult spol. s r.o.</v>
      </c>
      <c r="K51" s="45"/>
    </row>
    <row r="52" spans="2:47" s="1" customFormat="1" ht="14.45" customHeight="1">
      <c r="B52" s="41"/>
      <c r="C52" s="37" t="s">
        <v>32</v>
      </c>
      <c r="D52" s="42"/>
      <c r="E52" s="42"/>
      <c r="F52" s="35" t="str">
        <f>IF(E18="","",E18)</f>
        <v/>
      </c>
      <c r="G52" s="42"/>
      <c r="H52" s="42"/>
      <c r="I52" s="118"/>
      <c r="J52" s="389"/>
      <c r="K52" s="45"/>
    </row>
    <row r="53" spans="2:47" s="1" customFormat="1" ht="10.35" customHeight="1">
      <c r="B53" s="41"/>
      <c r="C53" s="42"/>
      <c r="D53" s="42"/>
      <c r="E53" s="42"/>
      <c r="F53" s="42"/>
      <c r="G53" s="42"/>
      <c r="H53" s="42"/>
      <c r="I53" s="118"/>
      <c r="J53" s="42"/>
      <c r="K53" s="45"/>
    </row>
    <row r="54" spans="2:47" s="1" customFormat="1" ht="29.25" customHeight="1">
      <c r="B54" s="41"/>
      <c r="C54" s="144" t="s">
        <v>118</v>
      </c>
      <c r="D54" s="132"/>
      <c r="E54" s="132"/>
      <c r="F54" s="132"/>
      <c r="G54" s="132"/>
      <c r="H54" s="132"/>
      <c r="I54" s="145"/>
      <c r="J54" s="146" t="s">
        <v>119</v>
      </c>
      <c r="K54" s="147"/>
    </row>
    <row r="55" spans="2:47" s="1" customFormat="1" ht="10.35" customHeight="1">
      <c r="B55" s="41"/>
      <c r="C55" s="42"/>
      <c r="D55" s="42"/>
      <c r="E55" s="42"/>
      <c r="F55" s="42"/>
      <c r="G55" s="42"/>
      <c r="H55" s="42"/>
      <c r="I55" s="118"/>
      <c r="J55" s="42"/>
      <c r="K55" s="45"/>
    </row>
    <row r="56" spans="2:47" s="1" customFormat="1" ht="29.25" customHeight="1">
      <c r="B56" s="41"/>
      <c r="C56" s="148" t="s">
        <v>120</v>
      </c>
      <c r="D56" s="42"/>
      <c r="E56" s="42"/>
      <c r="F56" s="42"/>
      <c r="G56" s="42"/>
      <c r="H56" s="42"/>
      <c r="I56" s="118"/>
      <c r="J56" s="128">
        <f>J81</f>
        <v>0</v>
      </c>
      <c r="K56" s="45"/>
      <c r="AU56" s="24" t="s">
        <v>121</v>
      </c>
    </row>
    <row r="57" spans="2:47" s="7" customFormat="1" ht="24.95" customHeight="1">
      <c r="B57" s="149"/>
      <c r="C57" s="150"/>
      <c r="D57" s="151" t="s">
        <v>1677</v>
      </c>
      <c r="E57" s="152"/>
      <c r="F57" s="152"/>
      <c r="G57" s="152"/>
      <c r="H57" s="152"/>
      <c r="I57" s="153"/>
      <c r="J57" s="154">
        <f>J82</f>
        <v>0</v>
      </c>
      <c r="K57" s="155"/>
    </row>
    <row r="58" spans="2:47" s="8" customFormat="1" ht="19.899999999999999" customHeight="1">
      <c r="B58" s="156"/>
      <c r="C58" s="157"/>
      <c r="D58" s="158" t="s">
        <v>1678</v>
      </c>
      <c r="E58" s="159"/>
      <c r="F58" s="159"/>
      <c r="G58" s="159"/>
      <c r="H58" s="159"/>
      <c r="I58" s="160"/>
      <c r="J58" s="161">
        <f>J83</f>
        <v>0</v>
      </c>
      <c r="K58" s="162"/>
    </row>
    <row r="59" spans="2:47" s="8" customFormat="1" ht="19.899999999999999" customHeight="1">
      <c r="B59" s="156"/>
      <c r="C59" s="157"/>
      <c r="D59" s="158" t="s">
        <v>1679</v>
      </c>
      <c r="E59" s="159"/>
      <c r="F59" s="159"/>
      <c r="G59" s="159"/>
      <c r="H59" s="159"/>
      <c r="I59" s="160"/>
      <c r="J59" s="161">
        <f>J93</f>
        <v>0</v>
      </c>
      <c r="K59" s="162"/>
    </row>
    <row r="60" spans="2:47" s="8" customFormat="1" ht="19.899999999999999" customHeight="1">
      <c r="B60" s="156"/>
      <c r="C60" s="157"/>
      <c r="D60" s="158" t="s">
        <v>1680</v>
      </c>
      <c r="E60" s="159"/>
      <c r="F60" s="159"/>
      <c r="G60" s="159"/>
      <c r="H60" s="159"/>
      <c r="I60" s="160"/>
      <c r="J60" s="161">
        <f>J98</f>
        <v>0</v>
      </c>
      <c r="K60" s="162"/>
    </row>
    <row r="61" spans="2:47" s="8" customFormat="1" ht="19.899999999999999" customHeight="1">
      <c r="B61" s="156"/>
      <c r="C61" s="157"/>
      <c r="D61" s="158" t="s">
        <v>1681</v>
      </c>
      <c r="E61" s="159"/>
      <c r="F61" s="159"/>
      <c r="G61" s="159"/>
      <c r="H61" s="159"/>
      <c r="I61" s="160"/>
      <c r="J61" s="161">
        <f>J110</f>
        <v>0</v>
      </c>
      <c r="K61" s="162"/>
    </row>
    <row r="62" spans="2:47" s="1" customFormat="1" ht="21.75" customHeight="1">
      <c r="B62" s="41"/>
      <c r="C62" s="42"/>
      <c r="D62" s="42"/>
      <c r="E62" s="42"/>
      <c r="F62" s="42"/>
      <c r="G62" s="42"/>
      <c r="H62" s="42"/>
      <c r="I62" s="118"/>
      <c r="J62" s="42"/>
      <c r="K62" s="45"/>
    </row>
    <row r="63" spans="2:47" s="1" customFormat="1" ht="6.95" customHeight="1">
      <c r="B63" s="56"/>
      <c r="C63" s="57"/>
      <c r="D63" s="57"/>
      <c r="E63" s="57"/>
      <c r="F63" s="57"/>
      <c r="G63" s="57"/>
      <c r="H63" s="57"/>
      <c r="I63" s="139"/>
      <c r="J63" s="57"/>
      <c r="K63" s="58"/>
    </row>
    <row r="67" spans="2:20" s="1" customFormat="1" ht="6.95" customHeight="1">
      <c r="B67" s="59"/>
      <c r="C67" s="60"/>
      <c r="D67" s="60"/>
      <c r="E67" s="60"/>
      <c r="F67" s="60"/>
      <c r="G67" s="60"/>
      <c r="H67" s="60"/>
      <c r="I67" s="142"/>
      <c r="J67" s="60"/>
      <c r="K67" s="60"/>
      <c r="L67" s="61"/>
    </row>
    <row r="68" spans="2:20" s="1" customFormat="1" ht="36.950000000000003" customHeight="1">
      <c r="B68" s="41"/>
      <c r="C68" s="62" t="s">
        <v>132</v>
      </c>
      <c r="D68" s="63"/>
      <c r="E68" s="63"/>
      <c r="F68" s="63"/>
      <c r="G68" s="63"/>
      <c r="H68" s="63"/>
      <c r="I68" s="163"/>
      <c r="J68" s="63"/>
      <c r="K68" s="63"/>
      <c r="L68" s="61"/>
    </row>
    <row r="69" spans="2:20" s="1" customFormat="1" ht="6.95" customHeight="1">
      <c r="B69" s="41"/>
      <c r="C69" s="63"/>
      <c r="D69" s="63"/>
      <c r="E69" s="63"/>
      <c r="F69" s="63"/>
      <c r="G69" s="63"/>
      <c r="H69" s="63"/>
      <c r="I69" s="163"/>
      <c r="J69" s="63"/>
      <c r="K69" s="63"/>
      <c r="L69" s="61"/>
    </row>
    <row r="70" spans="2:20" s="1" customFormat="1" ht="14.45" customHeight="1">
      <c r="B70" s="41"/>
      <c r="C70" s="65" t="s">
        <v>18</v>
      </c>
      <c r="D70" s="63"/>
      <c r="E70" s="63"/>
      <c r="F70" s="63"/>
      <c r="G70" s="63"/>
      <c r="H70" s="63"/>
      <c r="I70" s="163"/>
      <c r="J70" s="63"/>
      <c r="K70" s="63"/>
      <c r="L70" s="61"/>
    </row>
    <row r="71" spans="2:20" s="1" customFormat="1" ht="16.5" customHeight="1">
      <c r="B71" s="41"/>
      <c r="C71" s="63"/>
      <c r="D71" s="63"/>
      <c r="E71" s="390" t="str">
        <f>E7</f>
        <v>Opravy opěrných zdí</v>
      </c>
      <c r="F71" s="391"/>
      <c r="G71" s="391"/>
      <c r="H71" s="391"/>
      <c r="I71" s="163"/>
      <c r="J71" s="63"/>
      <c r="K71" s="63"/>
      <c r="L71" s="61"/>
    </row>
    <row r="72" spans="2:20" s="1" customFormat="1" ht="14.45" customHeight="1">
      <c r="B72" s="41"/>
      <c r="C72" s="65" t="s">
        <v>115</v>
      </c>
      <c r="D72" s="63"/>
      <c r="E72" s="63"/>
      <c r="F72" s="63"/>
      <c r="G72" s="63"/>
      <c r="H72" s="63"/>
      <c r="I72" s="163"/>
      <c r="J72" s="63"/>
      <c r="K72" s="63"/>
      <c r="L72" s="61"/>
    </row>
    <row r="73" spans="2:20" s="1" customFormat="1" ht="17.25" customHeight="1">
      <c r="B73" s="41"/>
      <c r="C73" s="63"/>
      <c r="D73" s="63"/>
      <c r="E73" s="365" t="str">
        <f>E9</f>
        <v>VON 01 - Vedejší a ostatní náklady pro SO 01</v>
      </c>
      <c r="F73" s="392"/>
      <c r="G73" s="392"/>
      <c r="H73" s="392"/>
      <c r="I73" s="163"/>
      <c r="J73" s="63"/>
      <c r="K73" s="63"/>
      <c r="L73" s="61"/>
    </row>
    <row r="74" spans="2:20" s="1" customFormat="1" ht="6.95" customHeight="1">
      <c r="B74" s="41"/>
      <c r="C74" s="63"/>
      <c r="D74" s="63"/>
      <c r="E74" s="63"/>
      <c r="F74" s="63"/>
      <c r="G74" s="63"/>
      <c r="H74" s="63"/>
      <c r="I74" s="163"/>
      <c r="J74" s="63"/>
      <c r="K74" s="63"/>
      <c r="L74" s="61"/>
    </row>
    <row r="75" spans="2:20" s="1" customFormat="1" ht="18" customHeight="1">
      <c r="B75" s="41"/>
      <c r="C75" s="65" t="s">
        <v>24</v>
      </c>
      <c r="D75" s="63"/>
      <c r="E75" s="63"/>
      <c r="F75" s="164" t="str">
        <f>F12</f>
        <v>Ústí nad Labem - Mojžíř</v>
      </c>
      <c r="G75" s="63"/>
      <c r="H75" s="63"/>
      <c r="I75" s="165" t="s">
        <v>26</v>
      </c>
      <c r="J75" s="73" t="str">
        <f>IF(J12="","",J12)</f>
        <v>13. 4. 2018</v>
      </c>
      <c r="K75" s="63"/>
      <c r="L75" s="61"/>
    </row>
    <row r="76" spans="2:20" s="1" customFormat="1" ht="6.95" customHeight="1">
      <c r="B76" s="41"/>
      <c r="C76" s="63"/>
      <c r="D76" s="63"/>
      <c r="E76" s="63"/>
      <c r="F76" s="63"/>
      <c r="G76" s="63"/>
      <c r="H76" s="63"/>
      <c r="I76" s="163"/>
      <c r="J76" s="63"/>
      <c r="K76" s="63"/>
      <c r="L76" s="61"/>
    </row>
    <row r="77" spans="2:20" s="1" customFormat="1">
      <c r="B77" s="41"/>
      <c r="C77" s="65" t="s">
        <v>28</v>
      </c>
      <c r="D77" s="63"/>
      <c r="E77" s="63"/>
      <c r="F77" s="164" t="str">
        <f>E15</f>
        <v>Statutární město Ústí nad Labem</v>
      </c>
      <c r="G77" s="63"/>
      <c r="H77" s="63"/>
      <c r="I77" s="165" t="s">
        <v>34</v>
      </c>
      <c r="J77" s="164" t="str">
        <f>E21</f>
        <v>AZ Consult spol. s r.o.</v>
      </c>
      <c r="K77" s="63"/>
      <c r="L77" s="61"/>
    </row>
    <row r="78" spans="2:20" s="1" customFormat="1" ht="14.45" customHeight="1">
      <c r="B78" s="41"/>
      <c r="C78" s="65" t="s">
        <v>32</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133</v>
      </c>
      <c r="D80" s="168" t="s">
        <v>58</v>
      </c>
      <c r="E80" s="168" t="s">
        <v>54</v>
      </c>
      <c r="F80" s="168" t="s">
        <v>134</v>
      </c>
      <c r="G80" s="168" t="s">
        <v>135</v>
      </c>
      <c r="H80" s="168" t="s">
        <v>136</v>
      </c>
      <c r="I80" s="169" t="s">
        <v>137</v>
      </c>
      <c r="J80" s="168" t="s">
        <v>119</v>
      </c>
      <c r="K80" s="170" t="s">
        <v>138</v>
      </c>
      <c r="L80" s="171"/>
      <c r="M80" s="81" t="s">
        <v>139</v>
      </c>
      <c r="N80" s="82" t="s">
        <v>43</v>
      </c>
      <c r="O80" s="82" t="s">
        <v>140</v>
      </c>
      <c r="P80" s="82" t="s">
        <v>141</v>
      </c>
      <c r="Q80" s="82" t="s">
        <v>142</v>
      </c>
      <c r="R80" s="82" t="s">
        <v>143</v>
      </c>
      <c r="S80" s="82" t="s">
        <v>144</v>
      </c>
      <c r="T80" s="83" t="s">
        <v>145</v>
      </c>
    </row>
    <row r="81" spans="2:65" s="1" customFormat="1" ht="29.25" customHeight="1">
      <c r="B81" s="41"/>
      <c r="C81" s="87" t="s">
        <v>120</v>
      </c>
      <c r="D81" s="63"/>
      <c r="E81" s="63"/>
      <c r="F81" s="63"/>
      <c r="G81" s="63"/>
      <c r="H81" s="63"/>
      <c r="I81" s="163"/>
      <c r="J81" s="172">
        <f>BK81</f>
        <v>0</v>
      </c>
      <c r="K81" s="63"/>
      <c r="L81" s="61"/>
      <c r="M81" s="84"/>
      <c r="N81" s="85"/>
      <c r="O81" s="85"/>
      <c r="P81" s="173">
        <f>P82</f>
        <v>0</v>
      </c>
      <c r="Q81" s="85"/>
      <c r="R81" s="173">
        <f>R82</f>
        <v>0</v>
      </c>
      <c r="S81" s="85"/>
      <c r="T81" s="174">
        <f>T82</f>
        <v>0</v>
      </c>
      <c r="AT81" s="24" t="s">
        <v>72</v>
      </c>
      <c r="AU81" s="24" t="s">
        <v>121</v>
      </c>
      <c r="BK81" s="175">
        <f>BK82</f>
        <v>0</v>
      </c>
    </row>
    <row r="82" spans="2:65" s="10" customFormat="1" ht="37.35" customHeight="1">
      <c r="B82" s="176"/>
      <c r="C82" s="177"/>
      <c r="D82" s="178" t="s">
        <v>72</v>
      </c>
      <c r="E82" s="179" t="s">
        <v>1682</v>
      </c>
      <c r="F82" s="179" t="s">
        <v>1683</v>
      </c>
      <c r="G82" s="177"/>
      <c r="H82" s="177"/>
      <c r="I82" s="180"/>
      <c r="J82" s="181">
        <f>BK82</f>
        <v>0</v>
      </c>
      <c r="K82" s="177"/>
      <c r="L82" s="182"/>
      <c r="M82" s="183"/>
      <c r="N82" s="184"/>
      <c r="O82" s="184"/>
      <c r="P82" s="185">
        <f>P83+P93+P98+P110</f>
        <v>0</v>
      </c>
      <c r="Q82" s="184"/>
      <c r="R82" s="185">
        <f>R83+R93+R98+R110</f>
        <v>0</v>
      </c>
      <c r="S82" s="184"/>
      <c r="T82" s="186">
        <f>T83+T93+T98+T110</f>
        <v>0</v>
      </c>
      <c r="AR82" s="187" t="s">
        <v>180</v>
      </c>
      <c r="AT82" s="188" t="s">
        <v>72</v>
      </c>
      <c r="AU82" s="188" t="s">
        <v>73</v>
      </c>
      <c r="AY82" s="187" t="s">
        <v>148</v>
      </c>
      <c r="BK82" s="189">
        <f>BK83+BK93+BK98+BK110</f>
        <v>0</v>
      </c>
    </row>
    <row r="83" spans="2:65" s="10" customFormat="1" ht="19.899999999999999" customHeight="1">
      <c r="B83" s="176"/>
      <c r="C83" s="177"/>
      <c r="D83" s="178" t="s">
        <v>72</v>
      </c>
      <c r="E83" s="190" t="s">
        <v>1684</v>
      </c>
      <c r="F83" s="190" t="s">
        <v>1685</v>
      </c>
      <c r="G83" s="177"/>
      <c r="H83" s="177"/>
      <c r="I83" s="180"/>
      <c r="J83" s="191">
        <f>BK83</f>
        <v>0</v>
      </c>
      <c r="K83" s="177"/>
      <c r="L83" s="182"/>
      <c r="M83" s="183"/>
      <c r="N83" s="184"/>
      <c r="O83" s="184"/>
      <c r="P83" s="185">
        <f>SUM(P84:P92)</f>
        <v>0</v>
      </c>
      <c r="Q83" s="184"/>
      <c r="R83" s="185">
        <f>SUM(R84:R92)</f>
        <v>0</v>
      </c>
      <c r="S83" s="184"/>
      <c r="T83" s="186">
        <f>SUM(T84:T92)</f>
        <v>0</v>
      </c>
      <c r="AR83" s="187" t="s">
        <v>180</v>
      </c>
      <c r="AT83" s="188" t="s">
        <v>72</v>
      </c>
      <c r="AU83" s="188" t="s">
        <v>81</v>
      </c>
      <c r="AY83" s="187" t="s">
        <v>148</v>
      </c>
      <c r="BK83" s="189">
        <f>SUM(BK84:BK92)</f>
        <v>0</v>
      </c>
    </row>
    <row r="84" spans="2:65" s="1" customFormat="1" ht="16.5" customHeight="1">
      <c r="B84" s="41"/>
      <c r="C84" s="192" t="s">
        <v>81</v>
      </c>
      <c r="D84" s="192" t="s">
        <v>150</v>
      </c>
      <c r="E84" s="193" t="s">
        <v>1686</v>
      </c>
      <c r="F84" s="194" t="s">
        <v>1687</v>
      </c>
      <c r="G84" s="195" t="s">
        <v>1688</v>
      </c>
      <c r="H84" s="196">
        <v>1</v>
      </c>
      <c r="I84" s="197"/>
      <c r="J84" s="198">
        <f>ROUND(I84*H84,2)</f>
        <v>0</v>
      </c>
      <c r="K84" s="194" t="s">
        <v>154</v>
      </c>
      <c r="L84" s="61"/>
      <c r="M84" s="199" t="s">
        <v>23</v>
      </c>
      <c r="N84" s="200" t="s">
        <v>44</v>
      </c>
      <c r="O84" s="42"/>
      <c r="P84" s="201">
        <f>O84*H84</f>
        <v>0</v>
      </c>
      <c r="Q84" s="201">
        <v>0</v>
      </c>
      <c r="R84" s="201">
        <f>Q84*H84</f>
        <v>0</v>
      </c>
      <c r="S84" s="201">
        <v>0</v>
      </c>
      <c r="T84" s="202">
        <f>S84*H84</f>
        <v>0</v>
      </c>
      <c r="AR84" s="24" t="s">
        <v>1689</v>
      </c>
      <c r="AT84" s="24" t="s">
        <v>150</v>
      </c>
      <c r="AU84" s="24" t="s">
        <v>83</v>
      </c>
      <c r="AY84" s="24" t="s">
        <v>148</v>
      </c>
      <c r="BE84" s="203">
        <f>IF(N84="základní",J84,0)</f>
        <v>0</v>
      </c>
      <c r="BF84" s="203">
        <f>IF(N84="snížená",J84,0)</f>
        <v>0</v>
      </c>
      <c r="BG84" s="203">
        <f>IF(N84="zákl. přenesená",J84,0)</f>
        <v>0</v>
      </c>
      <c r="BH84" s="203">
        <f>IF(N84="sníž. přenesená",J84,0)</f>
        <v>0</v>
      </c>
      <c r="BI84" s="203">
        <f>IF(N84="nulová",J84,0)</f>
        <v>0</v>
      </c>
      <c r="BJ84" s="24" t="s">
        <v>81</v>
      </c>
      <c r="BK84" s="203">
        <f>ROUND(I84*H84,2)</f>
        <v>0</v>
      </c>
      <c r="BL84" s="24" t="s">
        <v>1689</v>
      </c>
      <c r="BM84" s="24" t="s">
        <v>1690</v>
      </c>
    </row>
    <row r="85" spans="2:65" s="13" customFormat="1" ht="13.5">
      <c r="B85" s="239"/>
      <c r="C85" s="240"/>
      <c r="D85" s="204" t="s">
        <v>159</v>
      </c>
      <c r="E85" s="241" t="s">
        <v>23</v>
      </c>
      <c r="F85" s="242" t="s">
        <v>1691</v>
      </c>
      <c r="G85" s="240"/>
      <c r="H85" s="241" t="s">
        <v>23</v>
      </c>
      <c r="I85" s="243"/>
      <c r="J85" s="240"/>
      <c r="K85" s="240"/>
      <c r="L85" s="244"/>
      <c r="M85" s="245"/>
      <c r="N85" s="246"/>
      <c r="O85" s="246"/>
      <c r="P85" s="246"/>
      <c r="Q85" s="246"/>
      <c r="R85" s="246"/>
      <c r="S85" s="246"/>
      <c r="T85" s="247"/>
      <c r="AT85" s="248" t="s">
        <v>159</v>
      </c>
      <c r="AU85" s="248" t="s">
        <v>83</v>
      </c>
      <c r="AV85" s="13" t="s">
        <v>81</v>
      </c>
      <c r="AW85" s="13" t="s">
        <v>36</v>
      </c>
      <c r="AX85" s="13" t="s">
        <v>73</v>
      </c>
      <c r="AY85" s="248" t="s">
        <v>148</v>
      </c>
    </row>
    <row r="86" spans="2:65" s="13" customFormat="1" ht="13.5">
      <c r="B86" s="239"/>
      <c r="C86" s="240"/>
      <c r="D86" s="204" t="s">
        <v>159</v>
      </c>
      <c r="E86" s="241" t="s">
        <v>23</v>
      </c>
      <c r="F86" s="242" t="s">
        <v>1692</v>
      </c>
      <c r="G86" s="240"/>
      <c r="H86" s="241" t="s">
        <v>23</v>
      </c>
      <c r="I86" s="243"/>
      <c r="J86" s="240"/>
      <c r="K86" s="240"/>
      <c r="L86" s="244"/>
      <c r="M86" s="245"/>
      <c r="N86" s="246"/>
      <c r="O86" s="246"/>
      <c r="P86" s="246"/>
      <c r="Q86" s="246"/>
      <c r="R86" s="246"/>
      <c r="S86" s="246"/>
      <c r="T86" s="247"/>
      <c r="AT86" s="248" t="s">
        <v>159</v>
      </c>
      <c r="AU86" s="248" t="s">
        <v>83</v>
      </c>
      <c r="AV86" s="13" t="s">
        <v>81</v>
      </c>
      <c r="AW86" s="13" t="s">
        <v>36</v>
      </c>
      <c r="AX86" s="13" t="s">
        <v>73</v>
      </c>
      <c r="AY86" s="248" t="s">
        <v>148</v>
      </c>
    </row>
    <row r="87" spans="2:65" s="11" customFormat="1" ht="13.5">
      <c r="B87" s="207"/>
      <c r="C87" s="208"/>
      <c r="D87" s="204" t="s">
        <v>159</v>
      </c>
      <c r="E87" s="209" t="s">
        <v>23</v>
      </c>
      <c r="F87" s="210" t="s">
        <v>81</v>
      </c>
      <c r="G87" s="208"/>
      <c r="H87" s="211">
        <v>1</v>
      </c>
      <c r="I87" s="212"/>
      <c r="J87" s="208"/>
      <c r="K87" s="208"/>
      <c r="L87" s="213"/>
      <c r="M87" s="214"/>
      <c r="N87" s="215"/>
      <c r="O87" s="215"/>
      <c r="P87" s="215"/>
      <c r="Q87" s="215"/>
      <c r="R87" s="215"/>
      <c r="S87" s="215"/>
      <c r="T87" s="216"/>
      <c r="AT87" s="217" t="s">
        <v>159</v>
      </c>
      <c r="AU87" s="217" t="s">
        <v>83</v>
      </c>
      <c r="AV87" s="11" t="s">
        <v>83</v>
      </c>
      <c r="AW87" s="11" t="s">
        <v>36</v>
      </c>
      <c r="AX87" s="11" t="s">
        <v>81</v>
      </c>
      <c r="AY87" s="217" t="s">
        <v>148</v>
      </c>
    </row>
    <row r="88" spans="2:65" s="1" customFormat="1" ht="16.5" customHeight="1">
      <c r="B88" s="41"/>
      <c r="C88" s="192" t="s">
        <v>83</v>
      </c>
      <c r="D88" s="192" t="s">
        <v>150</v>
      </c>
      <c r="E88" s="193" t="s">
        <v>1693</v>
      </c>
      <c r="F88" s="194" t="s">
        <v>1694</v>
      </c>
      <c r="G88" s="195" t="s">
        <v>1688</v>
      </c>
      <c r="H88" s="196">
        <v>1</v>
      </c>
      <c r="I88" s="197"/>
      <c r="J88" s="198">
        <f>ROUND(I88*H88,2)</f>
        <v>0</v>
      </c>
      <c r="K88" s="194" t="s">
        <v>154</v>
      </c>
      <c r="L88" s="61"/>
      <c r="M88" s="199" t="s">
        <v>23</v>
      </c>
      <c r="N88" s="200" t="s">
        <v>44</v>
      </c>
      <c r="O88" s="42"/>
      <c r="P88" s="201">
        <f>O88*H88</f>
        <v>0</v>
      </c>
      <c r="Q88" s="201">
        <v>0</v>
      </c>
      <c r="R88" s="201">
        <f>Q88*H88</f>
        <v>0</v>
      </c>
      <c r="S88" s="201">
        <v>0</v>
      </c>
      <c r="T88" s="202">
        <f>S88*H88</f>
        <v>0</v>
      </c>
      <c r="AR88" s="24" t="s">
        <v>1689</v>
      </c>
      <c r="AT88" s="24" t="s">
        <v>150</v>
      </c>
      <c r="AU88" s="24" t="s">
        <v>83</v>
      </c>
      <c r="AY88" s="24" t="s">
        <v>148</v>
      </c>
      <c r="BE88" s="203">
        <f>IF(N88="základní",J88,0)</f>
        <v>0</v>
      </c>
      <c r="BF88" s="203">
        <f>IF(N88="snížená",J88,0)</f>
        <v>0</v>
      </c>
      <c r="BG88" s="203">
        <f>IF(N88="zákl. přenesená",J88,0)</f>
        <v>0</v>
      </c>
      <c r="BH88" s="203">
        <f>IF(N88="sníž. přenesená",J88,0)</f>
        <v>0</v>
      </c>
      <c r="BI88" s="203">
        <f>IF(N88="nulová",J88,0)</f>
        <v>0</v>
      </c>
      <c r="BJ88" s="24" t="s">
        <v>81</v>
      </c>
      <c r="BK88" s="203">
        <f>ROUND(I88*H88,2)</f>
        <v>0</v>
      </c>
      <c r="BL88" s="24" t="s">
        <v>1689</v>
      </c>
      <c r="BM88" s="24" t="s">
        <v>1695</v>
      </c>
    </row>
    <row r="89" spans="2:65" s="13" customFormat="1" ht="13.5">
      <c r="B89" s="239"/>
      <c r="C89" s="240"/>
      <c r="D89" s="204" t="s">
        <v>159</v>
      </c>
      <c r="E89" s="241" t="s">
        <v>23</v>
      </c>
      <c r="F89" s="242" t="s">
        <v>1696</v>
      </c>
      <c r="G89" s="240"/>
      <c r="H89" s="241" t="s">
        <v>23</v>
      </c>
      <c r="I89" s="243"/>
      <c r="J89" s="240"/>
      <c r="K89" s="240"/>
      <c r="L89" s="244"/>
      <c r="M89" s="245"/>
      <c r="N89" s="246"/>
      <c r="O89" s="246"/>
      <c r="P89" s="246"/>
      <c r="Q89" s="246"/>
      <c r="R89" s="246"/>
      <c r="S89" s="246"/>
      <c r="T89" s="247"/>
      <c r="AT89" s="248" t="s">
        <v>159</v>
      </c>
      <c r="AU89" s="248" t="s">
        <v>83</v>
      </c>
      <c r="AV89" s="13" t="s">
        <v>81</v>
      </c>
      <c r="AW89" s="13" t="s">
        <v>36</v>
      </c>
      <c r="AX89" s="13" t="s">
        <v>73</v>
      </c>
      <c r="AY89" s="248" t="s">
        <v>148</v>
      </c>
    </row>
    <row r="90" spans="2:65" s="13" customFormat="1" ht="13.5">
      <c r="B90" s="239"/>
      <c r="C90" s="240"/>
      <c r="D90" s="204" t="s">
        <v>159</v>
      </c>
      <c r="E90" s="241" t="s">
        <v>23</v>
      </c>
      <c r="F90" s="242" t="s">
        <v>1697</v>
      </c>
      <c r="G90" s="240"/>
      <c r="H90" s="241" t="s">
        <v>23</v>
      </c>
      <c r="I90" s="243"/>
      <c r="J90" s="240"/>
      <c r="K90" s="240"/>
      <c r="L90" s="244"/>
      <c r="M90" s="245"/>
      <c r="N90" s="246"/>
      <c r="O90" s="246"/>
      <c r="P90" s="246"/>
      <c r="Q90" s="246"/>
      <c r="R90" s="246"/>
      <c r="S90" s="246"/>
      <c r="T90" s="247"/>
      <c r="AT90" s="248" t="s">
        <v>159</v>
      </c>
      <c r="AU90" s="248" t="s">
        <v>83</v>
      </c>
      <c r="AV90" s="13" t="s">
        <v>81</v>
      </c>
      <c r="AW90" s="13" t="s">
        <v>36</v>
      </c>
      <c r="AX90" s="13" t="s">
        <v>73</v>
      </c>
      <c r="AY90" s="248" t="s">
        <v>148</v>
      </c>
    </row>
    <row r="91" spans="2:65" s="13" customFormat="1" ht="13.5">
      <c r="B91" s="239"/>
      <c r="C91" s="240"/>
      <c r="D91" s="204" t="s">
        <v>159</v>
      </c>
      <c r="E91" s="241" t="s">
        <v>23</v>
      </c>
      <c r="F91" s="242" t="s">
        <v>1698</v>
      </c>
      <c r="G91" s="240"/>
      <c r="H91" s="241" t="s">
        <v>23</v>
      </c>
      <c r="I91" s="243"/>
      <c r="J91" s="240"/>
      <c r="K91" s="240"/>
      <c r="L91" s="244"/>
      <c r="M91" s="245"/>
      <c r="N91" s="246"/>
      <c r="O91" s="246"/>
      <c r="P91" s="246"/>
      <c r="Q91" s="246"/>
      <c r="R91" s="246"/>
      <c r="S91" s="246"/>
      <c r="T91" s="247"/>
      <c r="AT91" s="248" t="s">
        <v>159</v>
      </c>
      <c r="AU91" s="248" t="s">
        <v>83</v>
      </c>
      <c r="AV91" s="13" t="s">
        <v>81</v>
      </c>
      <c r="AW91" s="13" t="s">
        <v>36</v>
      </c>
      <c r="AX91" s="13" t="s">
        <v>73</v>
      </c>
      <c r="AY91" s="248" t="s">
        <v>148</v>
      </c>
    </row>
    <row r="92" spans="2:65" s="11" customFormat="1" ht="13.5">
      <c r="B92" s="207"/>
      <c r="C92" s="208"/>
      <c r="D92" s="204" t="s">
        <v>159</v>
      </c>
      <c r="E92" s="209" t="s">
        <v>23</v>
      </c>
      <c r="F92" s="210" t="s">
        <v>81</v>
      </c>
      <c r="G92" s="208"/>
      <c r="H92" s="211">
        <v>1</v>
      </c>
      <c r="I92" s="212"/>
      <c r="J92" s="208"/>
      <c r="K92" s="208"/>
      <c r="L92" s="213"/>
      <c r="M92" s="214"/>
      <c r="N92" s="215"/>
      <c r="O92" s="215"/>
      <c r="P92" s="215"/>
      <c r="Q92" s="215"/>
      <c r="R92" s="215"/>
      <c r="S92" s="215"/>
      <c r="T92" s="216"/>
      <c r="AT92" s="217" t="s">
        <v>159</v>
      </c>
      <c r="AU92" s="217" t="s">
        <v>83</v>
      </c>
      <c r="AV92" s="11" t="s">
        <v>83</v>
      </c>
      <c r="AW92" s="11" t="s">
        <v>36</v>
      </c>
      <c r="AX92" s="11" t="s">
        <v>81</v>
      </c>
      <c r="AY92" s="217" t="s">
        <v>148</v>
      </c>
    </row>
    <row r="93" spans="2:65" s="10" customFormat="1" ht="29.85" customHeight="1">
      <c r="B93" s="176"/>
      <c r="C93" s="177"/>
      <c r="D93" s="178" t="s">
        <v>72</v>
      </c>
      <c r="E93" s="190" t="s">
        <v>1699</v>
      </c>
      <c r="F93" s="190" t="s">
        <v>1700</v>
      </c>
      <c r="G93" s="177"/>
      <c r="H93" s="177"/>
      <c r="I93" s="180"/>
      <c r="J93" s="191">
        <f>BK93</f>
        <v>0</v>
      </c>
      <c r="K93" s="177"/>
      <c r="L93" s="182"/>
      <c r="M93" s="183"/>
      <c r="N93" s="184"/>
      <c r="O93" s="184"/>
      <c r="P93" s="185">
        <f>SUM(P94:P97)</f>
        <v>0</v>
      </c>
      <c r="Q93" s="184"/>
      <c r="R93" s="185">
        <f>SUM(R94:R97)</f>
        <v>0</v>
      </c>
      <c r="S93" s="184"/>
      <c r="T93" s="186">
        <f>SUM(T94:T97)</f>
        <v>0</v>
      </c>
      <c r="AR93" s="187" t="s">
        <v>180</v>
      </c>
      <c r="AT93" s="188" t="s">
        <v>72</v>
      </c>
      <c r="AU93" s="188" t="s">
        <v>81</v>
      </c>
      <c r="AY93" s="187" t="s">
        <v>148</v>
      </c>
      <c r="BK93" s="189">
        <f>SUM(BK94:BK97)</f>
        <v>0</v>
      </c>
    </row>
    <row r="94" spans="2:65" s="1" customFormat="1" ht="16.5" customHeight="1">
      <c r="B94" s="41"/>
      <c r="C94" s="192" t="s">
        <v>168</v>
      </c>
      <c r="D94" s="192" t="s">
        <v>150</v>
      </c>
      <c r="E94" s="193" t="s">
        <v>1701</v>
      </c>
      <c r="F94" s="194" t="s">
        <v>1700</v>
      </c>
      <c r="G94" s="195" t="s">
        <v>1688</v>
      </c>
      <c r="H94" s="196">
        <v>1</v>
      </c>
      <c r="I94" s="197"/>
      <c r="J94" s="198">
        <f>ROUND(I94*H94,2)</f>
        <v>0</v>
      </c>
      <c r="K94" s="194" t="s">
        <v>154</v>
      </c>
      <c r="L94" s="61"/>
      <c r="M94" s="199" t="s">
        <v>23</v>
      </c>
      <c r="N94" s="200" t="s">
        <v>44</v>
      </c>
      <c r="O94" s="42"/>
      <c r="P94" s="201">
        <f>O94*H94</f>
        <v>0</v>
      </c>
      <c r="Q94" s="201">
        <v>0</v>
      </c>
      <c r="R94" s="201">
        <f>Q94*H94</f>
        <v>0</v>
      </c>
      <c r="S94" s="201">
        <v>0</v>
      </c>
      <c r="T94" s="202">
        <f>S94*H94</f>
        <v>0</v>
      </c>
      <c r="AR94" s="24" t="s">
        <v>1689</v>
      </c>
      <c r="AT94" s="24" t="s">
        <v>150</v>
      </c>
      <c r="AU94" s="24" t="s">
        <v>83</v>
      </c>
      <c r="AY94" s="24" t="s">
        <v>148</v>
      </c>
      <c r="BE94" s="203">
        <f>IF(N94="základní",J94,0)</f>
        <v>0</v>
      </c>
      <c r="BF94" s="203">
        <f>IF(N94="snížená",J94,0)</f>
        <v>0</v>
      </c>
      <c r="BG94" s="203">
        <f>IF(N94="zákl. přenesená",J94,0)</f>
        <v>0</v>
      </c>
      <c r="BH94" s="203">
        <f>IF(N94="sníž. přenesená",J94,0)</f>
        <v>0</v>
      </c>
      <c r="BI94" s="203">
        <f>IF(N94="nulová",J94,0)</f>
        <v>0</v>
      </c>
      <c r="BJ94" s="24" t="s">
        <v>81</v>
      </c>
      <c r="BK94" s="203">
        <f>ROUND(I94*H94,2)</f>
        <v>0</v>
      </c>
      <c r="BL94" s="24" t="s">
        <v>1689</v>
      </c>
      <c r="BM94" s="24" t="s">
        <v>1702</v>
      </c>
    </row>
    <row r="95" spans="2:65" s="13" customFormat="1" ht="13.5">
      <c r="B95" s="239"/>
      <c r="C95" s="240"/>
      <c r="D95" s="204" t="s">
        <v>159</v>
      </c>
      <c r="E95" s="241" t="s">
        <v>23</v>
      </c>
      <c r="F95" s="242" t="s">
        <v>1703</v>
      </c>
      <c r="G95" s="240"/>
      <c r="H95" s="241" t="s">
        <v>23</v>
      </c>
      <c r="I95" s="243"/>
      <c r="J95" s="240"/>
      <c r="K95" s="240"/>
      <c r="L95" s="244"/>
      <c r="M95" s="245"/>
      <c r="N95" s="246"/>
      <c r="O95" s="246"/>
      <c r="P95" s="246"/>
      <c r="Q95" s="246"/>
      <c r="R95" s="246"/>
      <c r="S95" s="246"/>
      <c r="T95" s="247"/>
      <c r="AT95" s="248" t="s">
        <v>159</v>
      </c>
      <c r="AU95" s="248" t="s">
        <v>83</v>
      </c>
      <c r="AV95" s="13" t="s">
        <v>81</v>
      </c>
      <c r="AW95" s="13" t="s">
        <v>36</v>
      </c>
      <c r="AX95" s="13" t="s">
        <v>73</v>
      </c>
      <c r="AY95" s="248" t="s">
        <v>148</v>
      </c>
    </row>
    <row r="96" spans="2:65" s="13" customFormat="1" ht="13.5">
      <c r="B96" s="239"/>
      <c r="C96" s="240"/>
      <c r="D96" s="204" t="s">
        <v>159</v>
      </c>
      <c r="E96" s="241" t="s">
        <v>23</v>
      </c>
      <c r="F96" s="242" t="s">
        <v>1704</v>
      </c>
      <c r="G96" s="240"/>
      <c r="H96" s="241" t="s">
        <v>23</v>
      </c>
      <c r="I96" s="243"/>
      <c r="J96" s="240"/>
      <c r="K96" s="240"/>
      <c r="L96" s="244"/>
      <c r="M96" s="245"/>
      <c r="N96" s="246"/>
      <c r="O96" s="246"/>
      <c r="P96" s="246"/>
      <c r="Q96" s="246"/>
      <c r="R96" s="246"/>
      <c r="S96" s="246"/>
      <c r="T96" s="247"/>
      <c r="AT96" s="248" t="s">
        <v>159</v>
      </c>
      <c r="AU96" s="248" t="s">
        <v>83</v>
      </c>
      <c r="AV96" s="13" t="s">
        <v>81</v>
      </c>
      <c r="AW96" s="13" t="s">
        <v>36</v>
      </c>
      <c r="AX96" s="13" t="s">
        <v>73</v>
      </c>
      <c r="AY96" s="248" t="s">
        <v>148</v>
      </c>
    </row>
    <row r="97" spans="2:65" s="11" customFormat="1" ht="13.5">
      <c r="B97" s="207"/>
      <c r="C97" s="208"/>
      <c r="D97" s="204" t="s">
        <v>159</v>
      </c>
      <c r="E97" s="209" t="s">
        <v>23</v>
      </c>
      <c r="F97" s="210" t="s">
        <v>81</v>
      </c>
      <c r="G97" s="208"/>
      <c r="H97" s="211">
        <v>1</v>
      </c>
      <c r="I97" s="212"/>
      <c r="J97" s="208"/>
      <c r="K97" s="208"/>
      <c r="L97" s="213"/>
      <c r="M97" s="214"/>
      <c r="N97" s="215"/>
      <c r="O97" s="215"/>
      <c r="P97" s="215"/>
      <c r="Q97" s="215"/>
      <c r="R97" s="215"/>
      <c r="S97" s="215"/>
      <c r="T97" s="216"/>
      <c r="AT97" s="217" t="s">
        <v>159</v>
      </c>
      <c r="AU97" s="217" t="s">
        <v>83</v>
      </c>
      <c r="AV97" s="11" t="s">
        <v>83</v>
      </c>
      <c r="AW97" s="11" t="s">
        <v>36</v>
      </c>
      <c r="AX97" s="11" t="s">
        <v>81</v>
      </c>
      <c r="AY97" s="217" t="s">
        <v>148</v>
      </c>
    </row>
    <row r="98" spans="2:65" s="10" customFormat="1" ht="29.85" customHeight="1">
      <c r="B98" s="176"/>
      <c r="C98" s="177"/>
      <c r="D98" s="178" t="s">
        <v>72</v>
      </c>
      <c r="E98" s="190" t="s">
        <v>1705</v>
      </c>
      <c r="F98" s="190" t="s">
        <v>1706</v>
      </c>
      <c r="G98" s="177"/>
      <c r="H98" s="177"/>
      <c r="I98" s="180"/>
      <c r="J98" s="191">
        <f>BK98</f>
        <v>0</v>
      </c>
      <c r="K98" s="177"/>
      <c r="L98" s="182"/>
      <c r="M98" s="183"/>
      <c r="N98" s="184"/>
      <c r="O98" s="184"/>
      <c r="P98" s="185">
        <f>SUM(P99:P109)</f>
        <v>0</v>
      </c>
      <c r="Q98" s="184"/>
      <c r="R98" s="185">
        <f>SUM(R99:R109)</f>
        <v>0</v>
      </c>
      <c r="S98" s="184"/>
      <c r="T98" s="186">
        <f>SUM(T99:T109)</f>
        <v>0</v>
      </c>
      <c r="AR98" s="187" t="s">
        <v>180</v>
      </c>
      <c r="AT98" s="188" t="s">
        <v>72</v>
      </c>
      <c r="AU98" s="188" t="s">
        <v>81</v>
      </c>
      <c r="AY98" s="187" t="s">
        <v>148</v>
      </c>
      <c r="BK98" s="189">
        <f>SUM(BK99:BK109)</f>
        <v>0</v>
      </c>
    </row>
    <row r="99" spans="2:65" s="1" customFormat="1" ht="16.5" customHeight="1">
      <c r="B99" s="41"/>
      <c r="C99" s="192" t="s">
        <v>155</v>
      </c>
      <c r="D99" s="192" t="s">
        <v>150</v>
      </c>
      <c r="E99" s="193" t="s">
        <v>1707</v>
      </c>
      <c r="F99" s="194" t="s">
        <v>1706</v>
      </c>
      <c r="G99" s="195" t="s">
        <v>1688</v>
      </c>
      <c r="H99" s="196">
        <v>1</v>
      </c>
      <c r="I99" s="197"/>
      <c r="J99" s="198">
        <f>ROUND(I99*H99,2)</f>
        <v>0</v>
      </c>
      <c r="K99" s="194" t="s">
        <v>154</v>
      </c>
      <c r="L99" s="61"/>
      <c r="M99" s="199" t="s">
        <v>23</v>
      </c>
      <c r="N99" s="200" t="s">
        <v>44</v>
      </c>
      <c r="O99" s="42"/>
      <c r="P99" s="201">
        <f>O99*H99</f>
        <v>0</v>
      </c>
      <c r="Q99" s="201">
        <v>0</v>
      </c>
      <c r="R99" s="201">
        <f>Q99*H99</f>
        <v>0</v>
      </c>
      <c r="S99" s="201">
        <v>0</v>
      </c>
      <c r="T99" s="202">
        <f>S99*H99</f>
        <v>0</v>
      </c>
      <c r="AR99" s="24" t="s">
        <v>1689</v>
      </c>
      <c r="AT99" s="24" t="s">
        <v>150</v>
      </c>
      <c r="AU99" s="24" t="s">
        <v>83</v>
      </c>
      <c r="AY99" s="24" t="s">
        <v>148</v>
      </c>
      <c r="BE99" s="203">
        <f>IF(N99="základní",J99,0)</f>
        <v>0</v>
      </c>
      <c r="BF99" s="203">
        <f>IF(N99="snížená",J99,0)</f>
        <v>0</v>
      </c>
      <c r="BG99" s="203">
        <f>IF(N99="zákl. přenesená",J99,0)</f>
        <v>0</v>
      </c>
      <c r="BH99" s="203">
        <f>IF(N99="sníž. přenesená",J99,0)</f>
        <v>0</v>
      </c>
      <c r="BI99" s="203">
        <f>IF(N99="nulová",J99,0)</f>
        <v>0</v>
      </c>
      <c r="BJ99" s="24" t="s">
        <v>81</v>
      </c>
      <c r="BK99" s="203">
        <f>ROUND(I99*H99,2)</f>
        <v>0</v>
      </c>
      <c r="BL99" s="24" t="s">
        <v>1689</v>
      </c>
      <c r="BM99" s="24" t="s">
        <v>1708</v>
      </c>
    </row>
    <row r="100" spans="2:65" s="13" customFormat="1" ht="13.5">
      <c r="B100" s="239"/>
      <c r="C100" s="240"/>
      <c r="D100" s="204" t="s">
        <v>159</v>
      </c>
      <c r="E100" s="241" t="s">
        <v>23</v>
      </c>
      <c r="F100" s="242" t="s">
        <v>1709</v>
      </c>
      <c r="G100" s="240"/>
      <c r="H100" s="241" t="s">
        <v>23</v>
      </c>
      <c r="I100" s="243"/>
      <c r="J100" s="240"/>
      <c r="K100" s="240"/>
      <c r="L100" s="244"/>
      <c r="M100" s="245"/>
      <c r="N100" s="246"/>
      <c r="O100" s="246"/>
      <c r="P100" s="246"/>
      <c r="Q100" s="246"/>
      <c r="R100" s="246"/>
      <c r="S100" s="246"/>
      <c r="T100" s="247"/>
      <c r="AT100" s="248" t="s">
        <v>159</v>
      </c>
      <c r="AU100" s="248" t="s">
        <v>83</v>
      </c>
      <c r="AV100" s="13" t="s">
        <v>81</v>
      </c>
      <c r="AW100" s="13" t="s">
        <v>36</v>
      </c>
      <c r="AX100" s="13" t="s">
        <v>73</v>
      </c>
      <c r="AY100" s="248" t="s">
        <v>148</v>
      </c>
    </row>
    <row r="101" spans="2:65" s="13" customFormat="1" ht="13.5">
      <c r="B101" s="239"/>
      <c r="C101" s="240"/>
      <c r="D101" s="204" t="s">
        <v>159</v>
      </c>
      <c r="E101" s="241" t="s">
        <v>23</v>
      </c>
      <c r="F101" s="242" t="s">
        <v>1710</v>
      </c>
      <c r="G101" s="240"/>
      <c r="H101" s="241" t="s">
        <v>23</v>
      </c>
      <c r="I101" s="243"/>
      <c r="J101" s="240"/>
      <c r="K101" s="240"/>
      <c r="L101" s="244"/>
      <c r="M101" s="245"/>
      <c r="N101" s="246"/>
      <c r="O101" s="246"/>
      <c r="P101" s="246"/>
      <c r="Q101" s="246"/>
      <c r="R101" s="246"/>
      <c r="S101" s="246"/>
      <c r="T101" s="247"/>
      <c r="AT101" s="248" t="s">
        <v>159</v>
      </c>
      <c r="AU101" s="248" t="s">
        <v>83</v>
      </c>
      <c r="AV101" s="13" t="s">
        <v>81</v>
      </c>
      <c r="AW101" s="13" t="s">
        <v>36</v>
      </c>
      <c r="AX101" s="13" t="s">
        <v>73</v>
      </c>
      <c r="AY101" s="248" t="s">
        <v>148</v>
      </c>
    </row>
    <row r="102" spans="2:65" s="13" customFormat="1" ht="13.5">
      <c r="B102" s="239"/>
      <c r="C102" s="240"/>
      <c r="D102" s="204" t="s">
        <v>159</v>
      </c>
      <c r="E102" s="241" t="s">
        <v>23</v>
      </c>
      <c r="F102" s="242" t="s">
        <v>1711</v>
      </c>
      <c r="G102" s="240"/>
      <c r="H102" s="241" t="s">
        <v>23</v>
      </c>
      <c r="I102" s="243"/>
      <c r="J102" s="240"/>
      <c r="K102" s="240"/>
      <c r="L102" s="244"/>
      <c r="M102" s="245"/>
      <c r="N102" s="246"/>
      <c r="O102" s="246"/>
      <c r="P102" s="246"/>
      <c r="Q102" s="246"/>
      <c r="R102" s="246"/>
      <c r="S102" s="246"/>
      <c r="T102" s="247"/>
      <c r="AT102" s="248" t="s">
        <v>159</v>
      </c>
      <c r="AU102" s="248" t="s">
        <v>83</v>
      </c>
      <c r="AV102" s="13" t="s">
        <v>81</v>
      </c>
      <c r="AW102" s="13" t="s">
        <v>36</v>
      </c>
      <c r="AX102" s="13" t="s">
        <v>73</v>
      </c>
      <c r="AY102" s="248" t="s">
        <v>148</v>
      </c>
    </row>
    <row r="103" spans="2:65" s="13" customFormat="1" ht="13.5">
      <c r="B103" s="239"/>
      <c r="C103" s="240"/>
      <c r="D103" s="204" t="s">
        <v>159</v>
      </c>
      <c r="E103" s="241" t="s">
        <v>23</v>
      </c>
      <c r="F103" s="242" t="s">
        <v>1712</v>
      </c>
      <c r="G103" s="240"/>
      <c r="H103" s="241" t="s">
        <v>23</v>
      </c>
      <c r="I103" s="243"/>
      <c r="J103" s="240"/>
      <c r="K103" s="240"/>
      <c r="L103" s="244"/>
      <c r="M103" s="245"/>
      <c r="N103" s="246"/>
      <c r="O103" s="246"/>
      <c r="P103" s="246"/>
      <c r="Q103" s="246"/>
      <c r="R103" s="246"/>
      <c r="S103" s="246"/>
      <c r="T103" s="247"/>
      <c r="AT103" s="248" t="s">
        <v>159</v>
      </c>
      <c r="AU103" s="248" t="s">
        <v>83</v>
      </c>
      <c r="AV103" s="13" t="s">
        <v>81</v>
      </c>
      <c r="AW103" s="13" t="s">
        <v>36</v>
      </c>
      <c r="AX103" s="13" t="s">
        <v>73</v>
      </c>
      <c r="AY103" s="248" t="s">
        <v>148</v>
      </c>
    </row>
    <row r="104" spans="2:65" s="13" customFormat="1" ht="13.5">
      <c r="B104" s="239"/>
      <c r="C104" s="240"/>
      <c r="D104" s="204" t="s">
        <v>159</v>
      </c>
      <c r="E104" s="241" t="s">
        <v>23</v>
      </c>
      <c r="F104" s="242" t="s">
        <v>1713</v>
      </c>
      <c r="G104" s="240"/>
      <c r="H104" s="241" t="s">
        <v>23</v>
      </c>
      <c r="I104" s="243"/>
      <c r="J104" s="240"/>
      <c r="K104" s="240"/>
      <c r="L104" s="244"/>
      <c r="M104" s="245"/>
      <c r="N104" s="246"/>
      <c r="O104" s="246"/>
      <c r="P104" s="246"/>
      <c r="Q104" s="246"/>
      <c r="R104" s="246"/>
      <c r="S104" s="246"/>
      <c r="T104" s="247"/>
      <c r="AT104" s="248" t="s">
        <v>159</v>
      </c>
      <c r="AU104" s="248" t="s">
        <v>83</v>
      </c>
      <c r="AV104" s="13" t="s">
        <v>81</v>
      </c>
      <c r="AW104" s="13" t="s">
        <v>36</v>
      </c>
      <c r="AX104" s="13" t="s">
        <v>73</v>
      </c>
      <c r="AY104" s="248" t="s">
        <v>148</v>
      </c>
    </row>
    <row r="105" spans="2:65" s="13" customFormat="1" ht="13.5">
      <c r="B105" s="239"/>
      <c r="C105" s="240"/>
      <c r="D105" s="204" t="s">
        <v>159</v>
      </c>
      <c r="E105" s="241" t="s">
        <v>23</v>
      </c>
      <c r="F105" s="242" t="s">
        <v>1714</v>
      </c>
      <c r="G105" s="240"/>
      <c r="H105" s="241" t="s">
        <v>23</v>
      </c>
      <c r="I105" s="243"/>
      <c r="J105" s="240"/>
      <c r="K105" s="240"/>
      <c r="L105" s="244"/>
      <c r="M105" s="245"/>
      <c r="N105" s="246"/>
      <c r="O105" s="246"/>
      <c r="P105" s="246"/>
      <c r="Q105" s="246"/>
      <c r="R105" s="246"/>
      <c r="S105" s="246"/>
      <c r="T105" s="247"/>
      <c r="AT105" s="248" t="s">
        <v>159</v>
      </c>
      <c r="AU105" s="248" t="s">
        <v>83</v>
      </c>
      <c r="AV105" s="13" t="s">
        <v>81</v>
      </c>
      <c r="AW105" s="13" t="s">
        <v>36</v>
      </c>
      <c r="AX105" s="13" t="s">
        <v>73</v>
      </c>
      <c r="AY105" s="248" t="s">
        <v>148</v>
      </c>
    </row>
    <row r="106" spans="2:65" s="11" customFormat="1" ht="13.5">
      <c r="B106" s="207"/>
      <c r="C106" s="208"/>
      <c r="D106" s="204" t="s">
        <v>159</v>
      </c>
      <c r="E106" s="209" t="s">
        <v>23</v>
      </c>
      <c r="F106" s="210" t="s">
        <v>81</v>
      </c>
      <c r="G106" s="208"/>
      <c r="H106" s="211">
        <v>1</v>
      </c>
      <c r="I106" s="212"/>
      <c r="J106" s="208"/>
      <c r="K106" s="208"/>
      <c r="L106" s="213"/>
      <c r="M106" s="214"/>
      <c r="N106" s="215"/>
      <c r="O106" s="215"/>
      <c r="P106" s="215"/>
      <c r="Q106" s="215"/>
      <c r="R106" s="215"/>
      <c r="S106" s="215"/>
      <c r="T106" s="216"/>
      <c r="AT106" s="217" t="s">
        <v>159</v>
      </c>
      <c r="AU106" s="217" t="s">
        <v>83</v>
      </c>
      <c r="AV106" s="11" t="s">
        <v>83</v>
      </c>
      <c r="AW106" s="11" t="s">
        <v>36</v>
      </c>
      <c r="AX106" s="11" t="s">
        <v>81</v>
      </c>
      <c r="AY106" s="217" t="s">
        <v>148</v>
      </c>
    </row>
    <row r="107" spans="2:65" s="1" customFormat="1" ht="16.5" customHeight="1">
      <c r="B107" s="41"/>
      <c r="C107" s="192" t="s">
        <v>180</v>
      </c>
      <c r="D107" s="192" t="s">
        <v>150</v>
      </c>
      <c r="E107" s="193" t="s">
        <v>1715</v>
      </c>
      <c r="F107" s="194" t="s">
        <v>1716</v>
      </c>
      <c r="G107" s="195" t="s">
        <v>1688</v>
      </c>
      <c r="H107" s="196">
        <v>1</v>
      </c>
      <c r="I107" s="197"/>
      <c r="J107" s="198">
        <f>ROUND(I107*H107,2)</f>
        <v>0</v>
      </c>
      <c r="K107" s="194" t="s">
        <v>154</v>
      </c>
      <c r="L107" s="61"/>
      <c r="M107" s="199" t="s">
        <v>23</v>
      </c>
      <c r="N107" s="200" t="s">
        <v>44</v>
      </c>
      <c r="O107" s="42"/>
      <c r="P107" s="201">
        <f>O107*H107</f>
        <v>0</v>
      </c>
      <c r="Q107" s="201">
        <v>0</v>
      </c>
      <c r="R107" s="201">
        <f>Q107*H107</f>
        <v>0</v>
      </c>
      <c r="S107" s="201">
        <v>0</v>
      </c>
      <c r="T107" s="202">
        <f>S107*H107</f>
        <v>0</v>
      </c>
      <c r="AR107" s="24" t="s">
        <v>1689</v>
      </c>
      <c r="AT107" s="24" t="s">
        <v>150</v>
      </c>
      <c r="AU107" s="24" t="s">
        <v>83</v>
      </c>
      <c r="AY107" s="24" t="s">
        <v>148</v>
      </c>
      <c r="BE107" s="203">
        <f>IF(N107="základní",J107,0)</f>
        <v>0</v>
      </c>
      <c r="BF107" s="203">
        <f>IF(N107="snížená",J107,0)</f>
        <v>0</v>
      </c>
      <c r="BG107" s="203">
        <f>IF(N107="zákl. přenesená",J107,0)</f>
        <v>0</v>
      </c>
      <c r="BH107" s="203">
        <f>IF(N107="sníž. přenesená",J107,0)</f>
        <v>0</v>
      </c>
      <c r="BI107" s="203">
        <f>IF(N107="nulová",J107,0)</f>
        <v>0</v>
      </c>
      <c r="BJ107" s="24" t="s">
        <v>81</v>
      </c>
      <c r="BK107" s="203">
        <f>ROUND(I107*H107,2)</f>
        <v>0</v>
      </c>
      <c r="BL107" s="24" t="s">
        <v>1689</v>
      </c>
      <c r="BM107" s="24" t="s">
        <v>1717</v>
      </c>
    </row>
    <row r="108" spans="2:65" s="13" customFormat="1" ht="13.5">
      <c r="B108" s="239"/>
      <c r="C108" s="240"/>
      <c r="D108" s="204" t="s">
        <v>159</v>
      </c>
      <c r="E108" s="241" t="s">
        <v>23</v>
      </c>
      <c r="F108" s="242" t="s">
        <v>1718</v>
      </c>
      <c r="G108" s="240"/>
      <c r="H108" s="241" t="s">
        <v>23</v>
      </c>
      <c r="I108" s="243"/>
      <c r="J108" s="240"/>
      <c r="K108" s="240"/>
      <c r="L108" s="244"/>
      <c r="M108" s="245"/>
      <c r="N108" s="246"/>
      <c r="O108" s="246"/>
      <c r="P108" s="246"/>
      <c r="Q108" s="246"/>
      <c r="R108" s="246"/>
      <c r="S108" s="246"/>
      <c r="T108" s="247"/>
      <c r="AT108" s="248" t="s">
        <v>159</v>
      </c>
      <c r="AU108" s="248" t="s">
        <v>83</v>
      </c>
      <c r="AV108" s="13" t="s">
        <v>81</v>
      </c>
      <c r="AW108" s="13" t="s">
        <v>36</v>
      </c>
      <c r="AX108" s="13" t="s">
        <v>73</v>
      </c>
      <c r="AY108" s="248" t="s">
        <v>148</v>
      </c>
    </row>
    <row r="109" spans="2:65" s="11" customFormat="1" ht="13.5">
      <c r="B109" s="207"/>
      <c r="C109" s="208"/>
      <c r="D109" s="204" t="s">
        <v>159</v>
      </c>
      <c r="E109" s="209" t="s">
        <v>23</v>
      </c>
      <c r="F109" s="210" t="s">
        <v>81</v>
      </c>
      <c r="G109" s="208"/>
      <c r="H109" s="211">
        <v>1</v>
      </c>
      <c r="I109" s="212"/>
      <c r="J109" s="208"/>
      <c r="K109" s="208"/>
      <c r="L109" s="213"/>
      <c r="M109" s="214"/>
      <c r="N109" s="215"/>
      <c r="O109" s="215"/>
      <c r="P109" s="215"/>
      <c r="Q109" s="215"/>
      <c r="R109" s="215"/>
      <c r="S109" s="215"/>
      <c r="T109" s="216"/>
      <c r="AT109" s="217" t="s">
        <v>159</v>
      </c>
      <c r="AU109" s="217" t="s">
        <v>83</v>
      </c>
      <c r="AV109" s="11" t="s">
        <v>83</v>
      </c>
      <c r="AW109" s="11" t="s">
        <v>36</v>
      </c>
      <c r="AX109" s="11" t="s">
        <v>81</v>
      </c>
      <c r="AY109" s="217" t="s">
        <v>148</v>
      </c>
    </row>
    <row r="110" spans="2:65" s="10" customFormat="1" ht="29.85" customHeight="1">
      <c r="B110" s="176"/>
      <c r="C110" s="177"/>
      <c r="D110" s="178" t="s">
        <v>72</v>
      </c>
      <c r="E110" s="190" t="s">
        <v>1719</v>
      </c>
      <c r="F110" s="190" t="s">
        <v>1720</v>
      </c>
      <c r="G110" s="177"/>
      <c r="H110" s="177"/>
      <c r="I110" s="180"/>
      <c r="J110" s="191">
        <f>BK110</f>
        <v>0</v>
      </c>
      <c r="K110" s="177"/>
      <c r="L110" s="182"/>
      <c r="M110" s="183"/>
      <c r="N110" s="184"/>
      <c r="O110" s="184"/>
      <c r="P110" s="185">
        <f>SUM(P111:P113)</f>
        <v>0</v>
      </c>
      <c r="Q110" s="184"/>
      <c r="R110" s="185">
        <f>SUM(R111:R113)</f>
        <v>0</v>
      </c>
      <c r="S110" s="184"/>
      <c r="T110" s="186">
        <f>SUM(T111:T113)</f>
        <v>0</v>
      </c>
      <c r="AR110" s="187" t="s">
        <v>180</v>
      </c>
      <c r="AT110" s="188" t="s">
        <v>72</v>
      </c>
      <c r="AU110" s="188" t="s">
        <v>81</v>
      </c>
      <c r="AY110" s="187" t="s">
        <v>148</v>
      </c>
      <c r="BK110" s="189">
        <f>SUM(BK111:BK113)</f>
        <v>0</v>
      </c>
    </row>
    <row r="111" spans="2:65" s="1" customFormat="1" ht="16.5" customHeight="1">
      <c r="B111" s="41"/>
      <c r="C111" s="192" t="s">
        <v>185</v>
      </c>
      <c r="D111" s="192" t="s">
        <v>150</v>
      </c>
      <c r="E111" s="193" t="s">
        <v>1721</v>
      </c>
      <c r="F111" s="194" t="s">
        <v>1722</v>
      </c>
      <c r="G111" s="195" t="s">
        <v>1688</v>
      </c>
      <c r="H111" s="196">
        <v>10</v>
      </c>
      <c r="I111" s="197"/>
      <c r="J111" s="198">
        <f>ROUND(I111*H111,2)</f>
        <v>0</v>
      </c>
      <c r="K111" s="194" t="s">
        <v>154</v>
      </c>
      <c r="L111" s="61"/>
      <c r="M111" s="199" t="s">
        <v>23</v>
      </c>
      <c r="N111" s="200" t="s">
        <v>44</v>
      </c>
      <c r="O111" s="42"/>
      <c r="P111" s="201">
        <f>O111*H111</f>
        <v>0</v>
      </c>
      <c r="Q111" s="201">
        <v>0</v>
      </c>
      <c r="R111" s="201">
        <f>Q111*H111</f>
        <v>0</v>
      </c>
      <c r="S111" s="201">
        <v>0</v>
      </c>
      <c r="T111" s="202">
        <f>S111*H111</f>
        <v>0</v>
      </c>
      <c r="AR111" s="24" t="s">
        <v>1689</v>
      </c>
      <c r="AT111" s="24" t="s">
        <v>150</v>
      </c>
      <c r="AU111" s="24" t="s">
        <v>83</v>
      </c>
      <c r="AY111" s="24" t="s">
        <v>148</v>
      </c>
      <c r="BE111" s="203">
        <f>IF(N111="základní",J111,0)</f>
        <v>0</v>
      </c>
      <c r="BF111" s="203">
        <f>IF(N111="snížená",J111,0)</f>
        <v>0</v>
      </c>
      <c r="BG111" s="203">
        <f>IF(N111="zákl. přenesená",J111,0)</f>
        <v>0</v>
      </c>
      <c r="BH111" s="203">
        <f>IF(N111="sníž. přenesená",J111,0)</f>
        <v>0</v>
      </c>
      <c r="BI111" s="203">
        <f>IF(N111="nulová",J111,0)</f>
        <v>0</v>
      </c>
      <c r="BJ111" s="24" t="s">
        <v>81</v>
      </c>
      <c r="BK111" s="203">
        <f>ROUND(I111*H111,2)</f>
        <v>0</v>
      </c>
      <c r="BL111" s="24" t="s">
        <v>1689</v>
      </c>
      <c r="BM111" s="24" t="s">
        <v>1723</v>
      </c>
    </row>
    <row r="112" spans="2:65" s="13" customFormat="1" ht="13.5">
      <c r="B112" s="239"/>
      <c r="C112" s="240"/>
      <c r="D112" s="204" t="s">
        <v>159</v>
      </c>
      <c r="E112" s="241" t="s">
        <v>23</v>
      </c>
      <c r="F112" s="242" t="s">
        <v>1724</v>
      </c>
      <c r="G112" s="240"/>
      <c r="H112" s="241" t="s">
        <v>23</v>
      </c>
      <c r="I112" s="243"/>
      <c r="J112" s="240"/>
      <c r="K112" s="240"/>
      <c r="L112" s="244"/>
      <c r="M112" s="245"/>
      <c r="N112" s="246"/>
      <c r="O112" s="246"/>
      <c r="P112" s="246"/>
      <c r="Q112" s="246"/>
      <c r="R112" s="246"/>
      <c r="S112" s="246"/>
      <c r="T112" s="247"/>
      <c r="AT112" s="248" t="s">
        <v>159</v>
      </c>
      <c r="AU112" s="248" t="s">
        <v>83</v>
      </c>
      <c r="AV112" s="13" t="s">
        <v>81</v>
      </c>
      <c r="AW112" s="13" t="s">
        <v>36</v>
      </c>
      <c r="AX112" s="13" t="s">
        <v>73</v>
      </c>
      <c r="AY112" s="248" t="s">
        <v>148</v>
      </c>
    </row>
    <row r="113" spans="2:51" s="11" customFormat="1" ht="13.5">
      <c r="B113" s="207"/>
      <c r="C113" s="208"/>
      <c r="D113" s="204" t="s">
        <v>159</v>
      </c>
      <c r="E113" s="209" t="s">
        <v>23</v>
      </c>
      <c r="F113" s="210" t="s">
        <v>213</v>
      </c>
      <c r="G113" s="208"/>
      <c r="H113" s="211">
        <v>10</v>
      </c>
      <c r="I113" s="212"/>
      <c r="J113" s="208"/>
      <c r="K113" s="208"/>
      <c r="L113" s="213"/>
      <c r="M113" s="266"/>
      <c r="N113" s="267"/>
      <c r="O113" s="267"/>
      <c r="P113" s="267"/>
      <c r="Q113" s="267"/>
      <c r="R113" s="267"/>
      <c r="S113" s="267"/>
      <c r="T113" s="268"/>
      <c r="AT113" s="217" t="s">
        <v>159</v>
      </c>
      <c r="AU113" s="217" t="s">
        <v>83</v>
      </c>
      <c r="AV113" s="11" t="s">
        <v>83</v>
      </c>
      <c r="AW113" s="11" t="s">
        <v>36</v>
      </c>
      <c r="AX113" s="11" t="s">
        <v>81</v>
      </c>
      <c r="AY113" s="217" t="s">
        <v>148</v>
      </c>
    </row>
    <row r="114" spans="2:51" s="1" customFormat="1" ht="6.95" customHeight="1">
      <c r="B114" s="56"/>
      <c r="C114" s="57"/>
      <c r="D114" s="57"/>
      <c r="E114" s="57"/>
      <c r="F114" s="57"/>
      <c r="G114" s="57"/>
      <c r="H114" s="57"/>
      <c r="I114" s="139"/>
      <c r="J114" s="57"/>
      <c r="K114" s="57"/>
      <c r="L114" s="61"/>
    </row>
  </sheetData>
  <sheetProtection algorithmName="SHA-512" hashValue="FNZB2h5HJPwDsJbQzppMVLfvtPFfFYJmtZQjA09Ubl4hS8LtvqVDE8DNlcQLOHgG38vNr63wNQ3u8u0qKaRG5w==" saltValue="JNzRwMsbONrkEAhsnbi8wXdMgzeIzA+/FbCXX7eDzhEER2VYWrdQT8w/AtqB3x5CTjkpekktt0hp3DBDcPKE7Q==" spinCount="100000" sheet="1" objects="1" scenarios="1" formatColumns="0" formatRows="0" autoFilter="0"/>
  <autoFilter ref="C80:K113"/>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109</v>
      </c>
      <c r="G1" s="393" t="s">
        <v>110</v>
      </c>
      <c r="H1" s="393"/>
      <c r="I1" s="115"/>
      <c r="J1" s="114" t="s">
        <v>111</v>
      </c>
      <c r="K1" s="113" t="s">
        <v>112</v>
      </c>
      <c r="L1" s="114" t="s">
        <v>113</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102</v>
      </c>
    </row>
    <row r="3" spans="1:70" ht="6.95" customHeight="1">
      <c r="B3" s="25"/>
      <c r="C3" s="26"/>
      <c r="D3" s="26"/>
      <c r="E3" s="26"/>
      <c r="F3" s="26"/>
      <c r="G3" s="26"/>
      <c r="H3" s="26"/>
      <c r="I3" s="116"/>
      <c r="J3" s="26"/>
      <c r="K3" s="27"/>
      <c r="AT3" s="24" t="s">
        <v>83</v>
      </c>
    </row>
    <row r="4" spans="1:70" ht="36.950000000000003" customHeight="1">
      <c r="B4" s="28"/>
      <c r="C4" s="29"/>
      <c r="D4" s="30" t="s">
        <v>114</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5" t="str">
        <f>'Rekapitulace stavby'!K6</f>
        <v>Opravy opěrných zdí</v>
      </c>
      <c r="F7" s="386"/>
      <c r="G7" s="386"/>
      <c r="H7" s="386"/>
      <c r="I7" s="117"/>
      <c r="J7" s="29"/>
      <c r="K7" s="31"/>
    </row>
    <row r="8" spans="1:70" s="1" customFormat="1">
      <c r="B8" s="41"/>
      <c r="C8" s="42"/>
      <c r="D8" s="37" t="s">
        <v>115</v>
      </c>
      <c r="E8" s="42"/>
      <c r="F8" s="42"/>
      <c r="G8" s="42"/>
      <c r="H8" s="42"/>
      <c r="I8" s="118"/>
      <c r="J8" s="42"/>
      <c r="K8" s="45"/>
    </row>
    <row r="9" spans="1:70" s="1" customFormat="1" ht="36.950000000000003" customHeight="1">
      <c r="B9" s="41"/>
      <c r="C9" s="42"/>
      <c r="D9" s="42"/>
      <c r="E9" s="387" t="s">
        <v>1725</v>
      </c>
      <c r="F9" s="388"/>
      <c r="G9" s="388"/>
      <c r="H9" s="388"/>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23</v>
      </c>
      <c r="G11" s="42"/>
      <c r="H11" s="42"/>
      <c r="I11" s="119" t="s">
        <v>22</v>
      </c>
      <c r="J11" s="35" t="s">
        <v>23</v>
      </c>
      <c r="K11" s="45"/>
    </row>
    <row r="12" spans="1:70" s="1" customFormat="1" ht="14.45" customHeight="1">
      <c r="B12" s="41"/>
      <c r="C12" s="42"/>
      <c r="D12" s="37" t="s">
        <v>24</v>
      </c>
      <c r="E12" s="42"/>
      <c r="F12" s="35" t="s">
        <v>974</v>
      </c>
      <c r="G12" s="42"/>
      <c r="H12" s="42"/>
      <c r="I12" s="119" t="s">
        <v>26</v>
      </c>
      <c r="J12" s="120" t="str">
        <f>'Rekapitulace stavby'!AN8</f>
        <v>13. 4. 2018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30</v>
      </c>
      <c r="F15" s="42"/>
      <c r="G15" s="42"/>
      <c r="H15" s="42"/>
      <c r="I15" s="119" t="s">
        <v>31</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29</v>
      </c>
      <c r="J20" s="35" t="s">
        <v>23</v>
      </c>
      <c r="K20" s="45"/>
    </row>
    <row r="21" spans="2:11" s="1" customFormat="1" ht="18" customHeight="1">
      <c r="B21" s="41"/>
      <c r="C21" s="42"/>
      <c r="D21" s="42"/>
      <c r="E21" s="35" t="s">
        <v>35</v>
      </c>
      <c r="F21" s="42"/>
      <c r="G21" s="42"/>
      <c r="H21" s="42"/>
      <c r="I21" s="119" t="s">
        <v>31</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54" t="s">
        <v>23</v>
      </c>
      <c r="F24" s="354"/>
      <c r="G24" s="354"/>
      <c r="H24" s="354"/>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ROUND(J80,2)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ROUND(SUM(BE80:BE107), 2)</f>
        <v>0</v>
      </c>
      <c r="G30" s="42"/>
      <c r="H30" s="42"/>
      <c r="I30" s="131">
        <v>0.21</v>
      </c>
      <c r="J30" s="130">
        <f>ROUND(ROUND((SUM(BE80:BE107)), 2)*I30, 2)</f>
        <v>0</v>
      </c>
      <c r="K30" s="45"/>
    </row>
    <row r="31" spans="2:11" s="1" customFormat="1" ht="14.45" customHeight="1">
      <c r="B31" s="41"/>
      <c r="C31" s="42"/>
      <c r="D31" s="42"/>
      <c r="E31" s="49" t="s">
        <v>45</v>
      </c>
      <c r="F31" s="130">
        <f>ROUND(SUM(BF80:BF107), 2)</f>
        <v>0</v>
      </c>
      <c r="G31" s="42"/>
      <c r="H31" s="42"/>
      <c r="I31" s="131">
        <v>0.15</v>
      </c>
      <c r="J31" s="130">
        <f>ROUND(ROUND((SUM(BF80:BF107)), 2)*I31, 2)</f>
        <v>0</v>
      </c>
      <c r="K31" s="45"/>
    </row>
    <row r="32" spans="2:11" s="1" customFormat="1" ht="14.45" hidden="1" customHeight="1">
      <c r="B32" s="41"/>
      <c r="C32" s="42"/>
      <c r="D32" s="42"/>
      <c r="E32" s="49" t="s">
        <v>46</v>
      </c>
      <c r="F32" s="130">
        <f>ROUND(SUM(BG80:BG107), 2)</f>
        <v>0</v>
      </c>
      <c r="G32" s="42"/>
      <c r="H32" s="42"/>
      <c r="I32" s="131">
        <v>0.21</v>
      </c>
      <c r="J32" s="130">
        <v>0</v>
      </c>
      <c r="K32" s="45"/>
    </row>
    <row r="33" spans="2:11" s="1" customFormat="1" ht="14.45" hidden="1" customHeight="1">
      <c r="B33" s="41"/>
      <c r="C33" s="42"/>
      <c r="D33" s="42"/>
      <c r="E33" s="49" t="s">
        <v>47</v>
      </c>
      <c r="F33" s="130">
        <f>ROUND(SUM(BH80:BH107), 2)</f>
        <v>0</v>
      </c>
      <c r="G33" s="42"/>
      <c r="H33" s="42"/>
      <c r="I33" s="131">
        <v>0.15</v>
      </c>
      <c r="J33" s="130">
        <v>0</v>
      </c>
      <c r="K33" s="45"/>
    </row>
    <row r="34" spans="2:11" s="1" customFormat="1" ht="14.45" hidden="1" customHeight="1">
      <c r="B34" s="41"/>
      <c r="C34" s="42"/>
      <c r="D34" s="42"/>
      <c r="E34" s="49" t="s">
        <v>48</v>
      </c>
      <c r="F34" s="130">
        <f>ROUND(SUM(BI80:BI107),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117</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5" t="str">
        <f>E7</f>
        <v>Opravy opěrných zdí</v>
      </c>
      <c r="F45" s="386"/>
      <c r="G45" s="386"/>
      <c r="H45" s="386"/>
      <c r="I45" s="118"/>
      <c r="J45" s="42"/>
      <c r="K45" s="45"/>
    </row>
    <row r="46" spans="2:11" s="1" customFormat="1" ht="14.45" customHeight="1">
      <c r="B46" s="41"/>
      <c r="C46" s="37" t="s">
        <v>115</v>
      </c>
      <c r="D46" s="42"/>
      <c r="E46" s="42"/>
      <c r="F46" s="42"/>
      <c r="G46" s="42"/>
      <c r="H46" s="42"/>
      <c r="I46" s="118"/>
      <c r="J46" s="42"/>
      <c r="K46" s="45"/>
    </row>
    <row r="47" spans="2:11" s="1" customFormat="1" ht="17.25" customHeight="1">
      <c r="B47" s="41"/>
      <c r="C47" s="42"/>
      <c r="D47" s="42"/>
      <c r="E47" s="387" t="str">
        <f>E9</f>
        <v>VON 02 - Vedejší a ostatní náklady pro SO 02</v>
      </c>
      <c r="F47" s="388"/>
      <c r="G47" s="388"/>
      <c r="H47" s="388"/>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Ústí nad Labem - Mojžíř</v>
      </c>
      <c r="G49" s="42"/>
      <c r="H49" s="42"/>
      <c r="I49" s="119" t="s">
        <v>26</v>
      </c>
      <c r="J49" s="120" t="str">
        <f>IF(J12="","",J12)</f>
        <v>13. 4. 2018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Ústí nad Labem</v>
      </c>
      <c r="G51" s="42"/>
      <c r="H51" s="42"/>
      <c r="I51" s="119" t="s">
        <v>34</v>
      </c>
      <c r="J51" s="354" t="str">
        <f>E21</f>
        <v>AZ Consult spol. s r.o.</v>
      </c>
      <c r="K51" s="45"/>
    </row>
    <row r="52" spans="2:47" s="1" customFormat="1" ht="14.45" customHeight="1">
      <c r="B52" s="41"/>
      <c r="C52" s="37" t="s">
        <v>32</v>
      </c>
      <c r="D52" s="42"/>
      <c r="E52" s="42"/>
      <c r="F52" s="35" t="str">
        <f>IF(E18="","",E18)</f>
        <v/>
      </c>
      <c r="G52" s="42"/>
      <c r="H52" s="42"/>
      <c r="I52" s="118"/>
      <c r="J52" s="389"/>
      <c r="K52" s="45"/>
    </row>
    <row r="53" spans="2:47" s="1" customFormat="1" ht="10.35" customHeight="1">
      <c r="B53" s="41"/>
      <c r="C53" s="42"/>
      <c r="D53" s="42"/>
      <c r="E53" s="42"/>
      <c r="F53" s="42"/>
      <c r="G53" s="42"/>
      <c r="H53" s="42"/>
      <c r="I53" s="118"/>
      <c r="J53" s="42"/>
      <c r="K53" s="45"/>
    </row>
    <row r="54" spans="2:47" s="1" customFormat="1" ht="29.25" customHeight="1">
      <c r="B54" s="41"/>
      <c r="C54" s="144" t="s">
        <v>118</v>
      </c>
      <c r="D54" s="132"/>
      <c r="E54" s="132"/>
      <c r="F54" s="132"/>
      <c r="G54" s="132"/>
      <c r="H54" s="132"/>
      <c r="I54" s="145"/>
      <c r="J54" s="146" t="s">
        <v>119</v>
      </c>
      <c r="K54" s="147"/>
    </row>
    <row r="55" spans="2:47" s="1" customFormat="1" ht="10.35" customHeight="1">
      <c r="B55" s="41"/>
      <c r="C55" s="42"/>
      <c r="D55" s="42"/>
      <c r="E55" s="42"/>
      <c r="F55" s="42"/>
      <c r="G55" s="42"/>
      <c r="H55" s="42"/>
      <c r="I55" s="118"/>
      <c r="J55" s="42"/>
      <c r="K55" s="45"/>
    </row>
    <row r="56" spans="2:47" s="1" customFormat="1" ht="29.25" customHeight="1">
      <c r="B56" s="41"/>
      <c r="C56" s="148" t="s">
        <v>120</v>
      </c>
      <c r="D56" s="42"/>
      <c r="E56" s="42"/>
      <c r="F56" s="42"/>
      <c r="G56" s="42"/>
      <c r="H56" s="42"/>
      <c r="I56" s="118"/>
      <c r="J56" s="128">
        <f>J80</f>
        <v>0</v>
      </c>
      <c r="K56" s="45"/>
      <c r="AU56" s="24" t="s">
        <v>121</v>
      </c>
    </row>
    <row r="57" spans="2:47" s="7" customFormat="1" ht="24.95" customHeight="1">
      <c r="B57" s="149"/>
      <c r="C57" s="150"/>
      <c r="D57" s="151" t="s">
        <v>1677</v>
      </c>
      <c r="E57" s="152"/>
      <c r="F57" s="152"/>
      <c r="G57" s="152"/>
      <c r="H57" s="152"/>
      <c r="I57" s="153"/>
      <c r="J57" s="154">
        <f>J81</f>
        <v>0</v>
      </c>
      <c r="K57" s="155"/>
    </row>
    <row r="58" spans="2:47" s="8" customFormat="1" ht="19.899999999999999" customHeight="1">
      <c r="B58" s="156"/>
      <c r="C58" s="157"/>
      <c r="D58" s="158" t="s">
        <v>1678</v>
      </c>
      <c r="E58" s="159"/>
      <c r="F58" s="159"/>
      <c r="G58" s="159"/>
      <c r="H58" s="159"/>
      <c r="I58" s="160"/>
      <c r="J58" s="161">
        <f>J82</f>
        <v>0</v>
      </c>
      <c r="K58" s="162"/>
    </row>
    <row r="59" spans="2:47" s="8" customFormat="1" ht="19.899999999999999" customHeight="1">
      <c r="B59" s="156"/>
      <c r="C59" s="157"/>
      <c r="D59" s="158" t="s">
        <v>1680</v>
      </c>
      <c r="E59" s="159"/>
      <c r="F59" s="159"/>
      <c r="G59" s="159"/>
      <c r="H59" s="159"/>
      <c r="I59" s="160"/>
      <c r="J59" s="161">
        <f>J92</f>
        <v>0</v>
      </c>
      <c r="K59" s="162"/>
    </row>
    <row r="60" spans="2:47" s="8" customFormat="1" ht="19.899999999999999" customHeight="1">
      <c r="B60" s="156"/>
      <c r="C60" s="157"/>
      <c r="D60" s="158" t="s">
        <v>1681</v>
      </c>
      <c r="E60" s="159"/>
      <c r="F60" s="159"/>
      <c r="G60" s="159"/>
      <c r="H60" s="159"/>
      <c r="I60" s="160"/>
      <c r="J60" s="161">
        <f>J104</f>
        <v>0</v>
      </c>
      <c r="K60" s="162"/>
    </row>
    <row r="61" spans="2:47" s="1" customFormat="1" ht="21.75" customHeight="1">
      <c r="B61" s="41"/>
      <c r="C61" s="42"/>
      <c r="D61" s="42"/>
      <c r="E61" s="42"/>
      <c r="F61" s="42"/>
      <c r="G61" s="42"/>
      <c r="H61" s="42"/>
      <c r="I61" s="118"/>
      <c r="J61" s="42"/>
      <c r="K61" s="45"/>
    </row>
    <row r="62" spans="2:47" s="1" customFormat="1" ht="6.95" customHeight="1">
      <c r="B62" s="56"/>
      <c r="C62" s="57"/>
      <c r="D62" s="57"/>
      <c r="E62" s="57"/>
      <c r="F62" s="57"/>
      <c r="G62" s="57"/>
      <c r="H62" s="57"/>
      <c r="I62" s="139"/>
      <c r="J62" s="57"/>
      <c r="K62" s="58"/>
    </row>
    <row r="66" spans="2:63" s="1" customFormat="1" ht="6.95" customHeight="1">
      <c r="B66" s="59"/>
      <c r="C66" s="60"/>
      <c r="D66" s="60"/>
      <c r="E66" s="60"/>
      <c r="F66" s="60"/>
      <c r="G66" s="60"/>
      <c r="H66" s="60"/>
      <c r="I66" s="142"/>
      <c r="J66" s="60"/>
      <c r="K66" s="60"/>
      <c r="L66" s="61"/>
    </row>
    <row r="67" spans="2:63" s="1" customFormat="1" ht="36.950000000000003" customHeight="1">
      <c r="B67" s="41"/>
      <c r="C67" s="62" t="s">
        <v>132</v>
      </c>
      <c r="D67" s="63"/>
      <c r="E67" s="63"/>
      <c r="F67" s="63"/>
      <c r="G67" s="63"/>
      <c r="H67" s="63"/>
      <c r="I67" s="163"/>
      <c r="J67" s="63"/>
      <c r="K67" s="63"/>
      <c r="L67" s="61"/>
    </row>
    <row r="68" spans="2:63" s="1" customFormat="1" ht="6.95" customHeight="1">
      <c r="B68" s="41"/>
      <c r="C68" s="63"/>
      <c r="D68" s="63"/>
      <c r="E68" s="63"/>
      <c r="F68" s="63"/>
      <c r="G68" s="63"/>
      <c r="H68" s="63"/>
      <c r="I68" s="163"/>
      <c r="J68" s="63"/>
      <c r="K68" s="63"/>
      <c r="L68" s="61"/>
    </row>
    <row r="69" spans="2:63" s="1" customFormat="1" ht="14.45" customHeight="1">
      <c r="B69" s="41"/>
      <c r="C69" s="65" t="s">
        <v>18</v>
      </c>
      <c r="D69" s="63"/>
      <c r="E69" s="63"/>
      <c r="F69" s="63"/>
      <c r="G69" s="63"/>
      <c r="H69" s="63"/>
      <c r="I69" s="163"/>
      <c r="J69" s="63"/>
      <c r="K69" s="63"/>
      <c r="L69" s="61"/>
    </row>
    <row r="70" spans="2:63" s="1" customFormat="1" ht="16.5" customHeight="1">
      <c r="B70" s="41"/>
      <c r="C70" s="63"/>
      <c r="D70" s="63"/>
      <c r="E70" s="390" t="str">
        <f>E7</f>
        <v>Opravy opěrných zdí</v>
      </c>
      <c r="F70" s="391"/>
      <c r="G70" s="391"/>
      <c r="H70" s="391"/>
      <c r="I70" s="163"/>
      <c r="J70" s="63"/>
      <c r="K70" s="63"/>
      <c r="L70" s="61"/>
    </row>
    <row r="71" spans="2:63" s="1" customFormat="1" ht="14.45" customHeight="1">
      <c r="B71" s="41"/>
      <c r="C71" s="65" t="s">
        <v>115</v>
      </c>
      <c r="D71" s="63"/>
      <c r="E71" s="63"/>
      <c r="F71" s="63"/>
      <c r="G71" s="63"/>
      <c r="H71" s="63"/>
      <c r="I71" s="163"/>
      <c r="J71" s="63"/>
      <c r="K71" s="63"/>
      <c r="L71" s="61"/>
    </row>
    <row r="72" spans="2:63" s="1" customFormat="1" ht="17.25" customHeight="1">
      <c r="B72" s="41"/>
      <c r="C72" s="63"/>
      <c r="D72" s="63"/>
      <c r="E72" s="365" t="str">
        <f>E9</f>
        <v>VON 02 - Vedejší a ostatní náklady pro SO 02</v>
      </c>
      <c r="F72" s="392"/>
      <c r="G72" s="392"/>
      <c r="H72" s="392"/>
      <c r="I72" s="163"/>
      <c r="J72" s="63"/>
      <c r="K72" s="63"/>
      <c r="L72" s="61"/>
    </row>
    <row r="73" spans="2:63" s="1" customFormat="1" ht="6.95" customHeight="1">
      <c r="B73" s="41"/>
      <c r="C73" s="63"/>
      <c r="D73" s="63"/>
      <c r="E73" s="63"/>
      <c r="F73" s="63"/>
      <c r="G73" s="63"/>
      <c r="H73" s="63"/>
      <c r="I73" s="163"/>
      <c r="J73" s="63"/>
      <c r="K73" s="63"/>
      <c r="L73" s="61"/>
    </row>
    <row r="74" spans="2:63" s="1" customFormat="1" ht="18" customHeight="1">
      <c r="B74" s="41"/>
      <c r="C74" s="65" t="s">
        <v>24</v>
      </c>
      <c r="D74" s="63"/>
      <c r="E74" s="63"/>
      <c r="F74" s="164" t="str">
        <f>F12</f>
        <v>Ústí nad Labem - Mojžíř</v>
      </c>
      <c r="G74" s="63"/>
      <c r="H74" s="63"/>
      <c r="I74" s="165" t="s">
        <v>26</v>
      </c>
      <c r="J74" s="73" t="str">
        <f>IF(J12="","",J12)</f>
        <v>13. 4. 2018</v>
      </c>
      <c r="K74" s="63"/>
      <c r="L74" s="61"/>
    </row>
    <row r="75" spans="2:63" s="1" customFormat="1" ht="6.95" customHeight="1">
      <c r="B75" s="41"/>
      <c r="C75" s="63"/>
      <c r="D75" s="63"/>
      <c r="E75" s="63"/>
      <c r="F75" s="63"/>
      <c r="G75" s="63"/>
      <c r="H75" s="63"/>
      <c r="I75" s="163"/>
      <c r="J75" s="63"/>
      <c r="K75" s="63"/>
      <c r="L75" s="61"/>
    </row>
    <row r="76" spans="2:63" s="1" customFormat="1">
      <c r="B76" s="41"/>
      <c r="C76" s="65" t="s">
        <v>28</v>
      </c>
      <c r="D76" s="63"/>
      <c r="E76" s="63"/>
      <c r="F76" s="164" t="str">
        <f>E15</f>
        <v>Statutární město Ústí nad Labem</v>
      </c>
      <c r="G76" s="63"/>
      <c r="H76" s="63"/>
      <c r="I76" s="165" t="s">
        <v>34</v>
      </c>
      <c r="J76" s="164" t="str">
        <f>E21</f>
        <v>AZ Consult spol. s r.o.</v>
      </c>
      <c r="K76" s="63"/>
      <c r="L76" s="61"/>
    </row>
    <row r="77" spans="2:63" s="1" customFormat="1" ht="14.45" customHeight="1">
      <c r="B77" s="41"/>
      <c r="C77" s="65" t="s">
        <v>32</v>
      </c>
      <c r="D77" s="63"/>
      <c r="E77" s="63"/>
      <c r="F77" s="164" t="str">
        <f>IF(E18="","",E18)</f>
        <v/>
      </c>
      <c r="G77" s="63"/>
      <c r="H77" s="63"/>
      <c r="I77" s="163"/>
      <c r="J77" s="63"/>
      <c r="K77" s="63"/>
      <c r="L77" s="61"/>
    </row>
    <row r="78" spans="2:63" s="1" customFormat="1" ht="10.35" customHeight="1">
      <c r="B78" s="41"/>
      <c r="C78" s="63"/>
      <c r="D78" s="63"/>
      <c r="E78" s="63"/>
      <c r="F78" s="63"/>
      <c r="G78" s="63"/>
      <c r="H78" s="63"/>
      <c r="I78" s="163"/>
      <c r="J78" s="63"/>
      <c r="K78" s="63"/>
      <c r="L78" s="61"/>
    </row>
    <row r="79" spans="2:63" s="9" customFormat="1" ht="29.25" customHeight="1">
      <c r="B79" s="166"/>
      <c r="C79" s="167" t="s">
        <v>133</v>
      </c>
      <c r="D79" s="168" t="s">
        <v>58</v>
      </c>
      <c r="E79" s="168" t="s">
        <v>54</v>
      </c>
      <c r="F79" s="168" t="s">
        <v>134</v>
      </c>
      <c r="G79" s="168" t="s">
        <v>135</v>
      </c>
      <c r="H79" s="168" t="s">
        <v>136</v>
      </c>
      <c r="I79" s="169" t="s">
        <v>137</v>
      </c>
      <c r="J79" s="168" t="s">
        <v>119</v>
      </c>
      <c r="K79" s="170" t="s">
        <v>138</v>
      </c>
      <c r="L79" s="171"/>
      <c r="M79" s="81" t="s">
        <v>139</v>
      </c>
      <c r="N79" s="82" t="s">
        <v>43</v>
      </c>
      <c r="O79" s="82" t="s">
        <v>140</v>
      </c>
      <c r="P79" s="82" t="s">
        <v>141</v>
      </c>
      <c r="Q79" s="82" t="s">
        <v>142</v>
      </c>
      <c r="R79" s="82" t="s">
        <v>143</v>
      </c>
      <c r="S79" s="82" t="s">
        <v>144</v>
      </c>
      <c r="T79" s="83" t="s">
        <v>145</v>
      </c>
    </row>
    <row r="80" spans="2:63" s="1" customFormat="1" ht="29.25" customHeight="1">
      <c r="B80" s="41"/>
      <c r="C80" s="87" t="s">
        <v>120</v>
      </c>
      <c r="D80" s="63"/>
      <c r="E80" s="63"/>
      <c r="F80" s="63"/>
      <c r="G80" s="63"/>
      <c r="H80" s="63"/>
      <c r="I80" s="163"/>
      <c r="J80" s="172">
        <f>BK80</f>
        <v>0</v>
      </c>
      <c r="K80" s="63"/>
      <c r="L80" s="61"/>
      <c r="M80" s="84"/>
      <c r="N80" s="85"/>
      <c r="O80" s="85"/>
      <c r="P80" s="173">
        <f>P81</f>
        <v>0</v>
      </c>
      <c r="Q80" s="85"/>
      <c r="R80" s="173">
        <f>R81</f>
        <v>0</v>
      </c>
      <c r="S80" s="85"/>
      <c r="T80" s="174">
        <f>T81</f>
        <v>0</v>
      </c>
      <c r="AT80" s="24" t="s">
        <v>72</v>
      </c>
      <c r="AU80" s="24" t="s">
        <v>121</v>
      </c>
      <c r="BK80" s="175">
        <f>BK81</f>
        <v>0</v>
      </c>
    </row>
    <row r="81" spans="2:65" s="10" customFormat="1" ht="37.35" customHeight="1">
      <c r="B81" s="176"/>
      <c r="C81" s="177"/>
      <c r="D81" s="178" t="s">
        <v>72</v>
      </c>
      <c r="E81" s="179" t="s">
        <v>1682</v>
      </c>
      <c r="F81" s="179" t="s">
        <v>1683</v>
      </c>
      <c r="G81" s="177"/>
      <c r="H81" s="177"/>
      <c r="I81" s="180"/>
      <c r="J81" s="181">
        <f>BK81</f>
        <v>0</v>
      </c>
      <c r="K81" s="177"/>
      <c r="L81" s="182"/>
      <c r="M81" s="183"/>
      <c r="N81" s="184"/>
      <c r="O81" s="184"/>
      <c r="P81" s="185">
        <f>P82+P92+P104</f>
        <v>0</v>
      </c>
      <c r="Q81" s="184"/>
      <c r="R81" s="185">
        <f>R82+R92+R104</f>
        <v>0</v>
      </c>
      <c r="S81" s="184"/>
      <c r="T81" s="186">
        <f>T82+T92+T104</f>
        <v>0</v>
      </c>
      <c r="AR81" s="187" t="s">
        <v>180</v>
      </c>
      <c r="AT81" s="188" t="s">
        <v>72</v>
      </c>
      <c r="AU81" s="188" t="s">
        <v>73</v>
      </c>
      <c r="AY81" s="187" t="s">
        <v>148</v>
      </c>
      <c r="BK81" s="189">
        <f>BK82+BK92+BK104</f>
        <v>0</v>
      </c>
    </row>
    <row r="82" spans="2:65" s="10" customFormat="1" ht="19.899999999999999" customHeight="1">
      <c r="B82" s="176"/>
      <c r="C82" s="177"/>
      <c r="D82" s="178" t="s">
        <v>72</v>
      </c>
      <c r="E82" s="190" t="s">
        <v>1684</v>
      </c>
      <c r="F82" s="190" t="s">
        <v>1685</v>
      </c>
      <c r="G82" s="177"/>
      <c r="H82" s="177"/>
      <c r="I82" s="180"/>
      <c r="J82" s="191">
        <f>BK82</f>
        <v>0</v>
      </c>
      <c r="K82" s="177"/>
      <c r="L82" s="182"/>
      <c r="M82" s="183"/>
      <c r="N82" s="184"/>
      <c r="O82" s="184"/>
      <c r="P82" s="185">
        <f>SUM(P83:P91)</f>
        <v>0</v>
      </c>
      <c r="Q82" s="184"/>
      <c r="R82" s="185">
        <f>SUM(R83:R91)</f>
        <v>0</v>
      </c>
      <c r="S82" s="184"/>
      <c r="T82" s="186">
        <f>SUM(T83:T91)</f>
        <v>0</v>
      </c>
      <c r="AR82" s="187" t="s">
        <v>180</v>
      </c>
      <c r="AT82" s="188" t="s">
        <v>72</v>
      </c>
      <c r="AU82" s="188" t="s">
        <v>81</v>
      </c>
      <c r="AY82" s="187" t="s">
        <v>148</v>
      </c>
      <c r="BK82" s="189">
        <f>SUM(BK83:BK91)</f>
        <v>0</v>
      </c>
    </row>
    <row r="83" spans="2:65" s="1" customFormat="1" ht="16.5" customHeight="1">
      <c r="B83" s="41"/>
      <c r="C83" s="192" t="s">
        <v>81</v>
      </c>
      <c r="D83" s="192" t="s">
        <v>150</v>
      </c>
      <c r="E83" s="193" t="s">
        <v>1686</v>
      </c>
      <c r="F83" s="194" t="s">
        <v>1687</v>
      </c>
      <c r="G83" s="195" t="s">
        <v>1688</v>
      </c>
      <c r="H83" s="196">
        <v>1</v>
      </c>
      <c r="I83" s="197"/>
      <c r="J83" s="198">
        <f>ROUND(I83*H83,2)</f>
        <v>0</v>
      </c>
      <c r="K83" s="194" t="s">
        <v>154</v>
      </c>
      <c r="L83" s="61"/>
      <c r="M83" s="199" t="s">
        <v>23</v>
      </c>
      <c r="N83" s="200" t="s">
        <v>44</v>
      </c>
      <c r="O83" s="42"/>
      <c r="P83" s="201">
        <f>O83*H83</f>
        <v>0</v>
      </c>
      <c r="Q83" s="201">
        <v>0</v>
      </c>
      <c r="R83" s="201">
        <f>Q83*H83</f>
        <v>0</v>
      </c>
      <c r="S83" s="201">
        <v>0</v>
      </c>
      <c r="T83" s="202">
        <f>S83*H83</f>
        <v>0</v>
      </c>
      <c r="AR83" s="24" t="s">
        <v>1689</v>
      </c>
      <c r="AT83" s="24" t="s">
        <v>150</v>
      </c>
      <c r="AU83" s="24" t="s">
        <v>83</v>
      </c>
      <c r="AY83" s="24" t="s">
        <v>148</v>
      </c>
      <c r="BE83" s="203">
        <f>IF(N83="základní",J83,0)</f>
        <v>0</v>
      </c>
      <c r="BF83" s="203">
        <f>IF(N83="snížená",J83,0)</f>
        <v>0</v>
      </c>
      <c r="BG83" s="203">
        <f>IF(N83="zákl. přenesená",J83,0)</f>
        <v>0</v>
      </c>
      <c r="BH83" s="203">
        <f>IF(N83="sníž. přenesená",J83,0)</f>
        <v>0</v>
      </c>
      <c r="BI83" s="203">
        <f>IF(N83="nulová",J83,0)</f>
        <v>0</v>
      </c>
      <c r="BJ83" s="24" t="s">
        <v>81</v>
      </c>
      <c r="BK83" s="203">
        <f>ROUND(I83*H83,2)</f>
        <v>0</v>
      </c>
      <c r="BL83" s="24" t="s">
        <v>1689</v>
      </c>
      <c r="BM83" s="24" t="s">
        <v>1690</v>
      </c>
    </row>
    <row r="84" spans="2:65" s="13" customFormat="1" ht="13.5">
      <c r="B84" s="239"/>
      <c r="C84" s="240"/>
      <c r="D84" s="204" t="s">
        <v>159</v>
      </c>
      <c r="E84" s="241" t="s">
        <v>23</v>
      </c>
      <c r="F84" s="242" t="s">
        <v>1691</v>
      </c>
      <c r="G84" s="240"/>
      <c r="H84" s="241" t="s">
        <v>23</v>
      </c>
      <c r="I84" s="243"/>
      <c r="J84" s="240"/>
      <c r="K84" s="240"/>
      <c r="L84" s="244"/>
      <c r="M84" s="245"/>
      <c r="N84" s="246"/>
      <c r="O84" s="246"/>
      <c r="P84" s="246"/>
      <c r="Q84" s="246"/>
      <c r="R84" s="246"/>
      <c r="S84" s="246"/>
      <c r="T84" s="247"/>
      <c r="AT84" s="248" t="s">
        <v>159</v>
      </c>
      <c r="AU84" s="248" t="s">
        <v>83</v>
      </c>
      <c r="AV84" s="13" t="s">
        <v>81</v>
      </c>
      <c r="AW84" s="13" t="s">
        <v>36</v>
      </c>
      <c r="AX84" s="13" t="s">
        <v>73</v>
      </c>
      <c r="AY84" s="248" t="s">
        <v>148</v>
      </c>
    </row>
    <row r="85" spans="2:65" s="13" customFormat="1" ht="13.5">
      <c r="B85" s="239"/>
      <c r="C85" s="240"/>
      <c r="D85" s="204" t="s">
        <v>159</v>
      </c>
      <c r="E85" s="241" t="s">
        <v>23</v>
      </c>
      <c r="F85" s="242" t="s">
        <v>1692</v>
      </c>
      <c r="G85" s="240"/>
      <c r="H85" s="241" t="s">
        <v>23</v>
      </c>
      <c r="I85" s="243"/>
      <c r="J85" s="240"/>
      <c r="K85" s="240"/>
      <c r="L85" s="244"/>
      <c r="M85" s="245"/>
      <c r="N85" s="246"/>
      <c r="O85" s="246"/>
      <c r="P85" s="246"/>
      <c r="Q85" s="246"/>
      <c r="R85" s="246"/>
      <c r="S85" s="246"/>
      <c r="T85" s="247"/>
      <c r="AT85" s="248" t="s">
        <v>159</v>
      </c>
      <c r="AU85" s="248" t="s">
        <v>83</v>
      </c>
      <c r="AV85" s="13" t="s">
        <v>81</v>
      </c>
      <c r="AW85" s="13" t="s">
        <v>36</v>
      </c>
      <c r="AX85" s="13" t="s">
        <v>73</v>
      </c>
      <c r="AY85" s="248" t="s">
        <v>148</v>
      </c>
    </row>
    <row r="86" spans="2:65" s="11" customFormat="1" ht="13.5">
      <c r="B86" s="207"/>
      <c r="C86" s="208"/>
      <c r="D86" s="204" t="s">
        <v>159</v>
      </c>
      <c r="E86" s="209" t="s">
        <v>23</v>
      </c>
      <c r="F86" s="210" t="s">
        <v>81</v>
      </c>
      <c r="G86" s="208"/>
      <c r="H86" s="211">
        <v>1</v>
      </c>
      <c r="I86" s="212"/>
      <c r="J86" s="208"/>
      <c r="K86" s="208"/>
      <c r="L86" s="213"/>
      <c r="M86" s="214"/>
      <c r="N86" s="215"/>
      <c r="O86" s="215"/>
      <c r="P86" s="215"/>
      <c r="Q86" s="215"/>
      <c r="R86" s="215"/>
      <c r="S86" s="215"/>
      <c r="T86" s="216"/>
      <c r="AT86" s="217" t="s">
        <v>159</v>
      </c>
      <c r="AU86" s="217" t="s">
        <v>83</v>
      </c>
      <c r="AV86" s="11" t="s">
        <v>83</v>
      </c>
      <c r="AW86" s="11" t="s">
        <v>36</v>
      </c>
      <c r="AX86" s="11" t="s">
        <v>81</v>
      </c>
      <c r="AY86" s="217" t="s">
        <v>148</v>
      </c>
    </row>
    <row r="87" spans="2:65" s="1" customFormat="1" ht="16.5" customHeight="1">
      <c r="B87" s="41"/>
      <c r="C87" s="192" t="s">
        <v>83</v>
      </c>
      <c r="D87" s="192" t="s">
        <v>150</v>
      </c>
      <c r="E87" s="193" t="s">
        <v>1693</v>
      </c>
      <c r="F87" s="194" t="s">
        <v>1694</v>
      </c>
      <c r="G87" s="195" t="s">
        <v>1688</v>
      </c>
      <c r="H87" s="196">
        <v>1</v>
      </c>
      <c r="I87" s="197"/>
      <c r="J87" s="198">
        <f>ROUND(I87*H87,2)</f>
        <v>0</v>
      </c>
      <c r="K87" s="194" t="s">
        <v>154</v>
      </c>
      <c r="L87" s="61"/>
      <c r="M87" s="199" t="s">
        <v>23</v>
      </c>
      <c r="N87" s="200" t="s">
        <v>44</v>
      </c>
      <c r="O87" s="42"/>
      <c r="P87" s="201">
        <f>O87*H87</f>
        <v>0</v>
      </c>
      <c r="Q87" s="201">
        <v>0</v>
      </c>
      <c r="R87" s="201">
        <f>Q87*H87</f>
        <v>0</v>
      </c>
      <c r="S87" s="201">
        <v>0</v>
      </c>
      <c r="T87" s="202">
        <f>S87*H87</f>
        <v>0</v>
      </c>
      <c r="AR87" s="24" t="s">
        <v>1689</v>
      </c>
      <c r="AT87" s="24" t="s">
        <v>150</v>
      </c>
      <c r="AU87" s="24" t="s">
        <v>83</v>
      </c>
      <c r="AY87" s="24" t="s">
        <v>148</v>
      </c>
      <c r="BE87" s="203">
        <f>IF(N87="základní",J87,0)</f>
        <v>0</v>
      </c>
      <c r="BF87" s="203">
        <f>IF(N87="snížená",J87,0)</f>
        <v>0</v>
      </c>
      <c r="BG87" s="203">
        <f>IF(N87="zákl. přenesená",J87,0)</f>
        <v>0</v>
      </c>
      <c r="BH87" s="203">
        <f>IF(N87="sníž. přenesená",J87,0)</f>
        <v>0</v>
      </c>
      <c r="BI87" s="203">
        <f>IF(N87="nulová",J87,0)</f>
        <v>0</v>
      </c>
      <c r="BJ87" s="24" t="s">
        <v>81</v>
      </c>
      <c r="BK87" s="203">
        <f>ROUND(I87*H87,2)</f>
        <v>0</v>
      </c>
      <c r="BL87" s="24" t="s">
        <v>1689</v>
      </c>
      <c r="BM87" s="24" t="s">
        <v>1695</v>
      </c>
    </row>
    <row r="88" spans="2:65" s="13" customFormat="1" ht="13.5">
      <c r="B88" s="239"/>
      <c r="C88" s="240"/>
      <c r="D88" s="204" t="s">
        <v>159</v>
      </c>
      <c r="E88" s="241" t="s">
        <v>23</v>
      </c>
      <c r="F88" s="242" t="s">
        <v>1696</v>
      </c>
      <c r="G88" s="240"/>
      <c r="H88" s="241" t="s">
        <v>23</v>
      </c>
      <c r="I88" s="243"/>
      <c r="J88" s="240"/>
      <c r="K88" s="240"/>
      <c r="L88" s="244"/>
      <c r="M88" s="245"/>
      <c r="N88" s="246"/>
      <c r="O88" s="246"/>
      <c r="P88" s="246"/>
      <c r="Q88" s="246"/>
      <c r="R88" s="246"/>
      <c r="S88" s="246"/>
      <c r="T88" s="247"/>
      <c r="AT88" s="248" t="s">
        <v>159</v>
      </c>
      <c r="AU88" s="248" t="s">
        <v>83</v>
      </c>
      <c r="AV88" s="13" t="s">
        <v>81</v>
      </c>
      <c r="AW88" s="13" t="s">
        <v>36</v>
      </c>
      <c r="AX88" s="13" t="s">
        <v>73</v>
      </c>
      <c r="AY88" s="248" t="s">
        <v>148</v>
      </c>
    </row>
    <row r="89" spans="2:65" s="13" customFormat="1" ht="13.5">
      <c r="B89" s="239"/>
      <c r="C89" s="240"/>
      <c r="D89" s="204" t="s">
        <v>159</v>
      </c>
      <c r="E89" s="241" t="s">
        <v>23</v>
      </c>
      <c r="F89" s="242" t="s">
        <v>1697</v>
      </c>
      <c r="G89" s="240"/>
      <c r="H89" s="241" t="s">
        <v>23</v>
      </c>
      <c r="I89" s="243"/>
      <c r="J89" s="240"/>
      <c r="K89" s="240"/>
      <c r="L89" s="244"/>
      <c r="M89" s="245"/>
      <c r="N89" s="246"/>
      <c r="O89" s="246"/>
      <c r="P89" s="246"/>
      <c r="Q89" s="246"/>
      <c r="R89" s="246"/>
      <c r="S89" s="246"/>
      <c r="T89" s="247"/>
      <c r="AT89" s="248" t="s">
        <v>159</v>
      </c>
      <c r="AU89" s="248" t="s">
        <v>83</v>
      </c>
      <c r="AV89" s="13" t="s">
        <v>81</v>
      </c>
      <c r="AW89" s="13" t="s">
        <v>36</v>
      </c>
      <c r="AX89" s="13" t="s">
        <v>73</v>
      </c>
      <c r="AY89" s="248" t="s">
        <v>148</v>
      </c>
    </row>
    <row r="90" spans="2:65" s="13" customFormat="1" ht="13.5">
      <c r="B90" s="239"/>
      <c r="C90" s="240"/>
      <c r="D90" s="204" t="s">
        <v>159</v>
      </c>
      <c r="E90" s="241" t="s">
        <v>23</v>
      </c>
      <c r="F90" s="242" t="s">
        <v>1698</v>
      </c>
      <c r="G90" s="240"/>
      <c r="H90" s="241" t="s">
        <v>23</v>
      </c>
      <c r="I90" s="243"/>
      <c r="J90" s="240"/>
      <c r="K90" s="240"/>
      <c r="L90" s="244"/>
      <c r="M90" s="245"/>
      <c r="N90" s="246"/>
      <c r="O90" s="246"/>
      <c r="P90" s="246"/>
      <c r="Q90" s="246"/>
      <c r="R90" s="246"/>
      <c r="S90" s="246"/>
      <c r="T90" s="247"/>
      <c r="AT90" s="248" t="s">
        <v>159</v>
      </c>
      <c r="AU90" s="248" t="s">
        <v>83</v>
      </c>
      <c r="AV90" s="13" t="s">
        <v>81</v>
      </c>
      <c r="AW90" s="13" t="s">
        <v>36</v>
      </c>
      <c r="AX90" s="13" t="s">
        <v>73</v>
      </c>
      <c r="AY90" s="248" t="s">
        <v>148</v>
      </c>
    </row>
    <row r="91" spans="2:65" s="11" customFormat="1" ht="13.5">
      <c r="B91" s="207"/>
      <c r="C91" s="208"/>
      <c r="D91" s="204" t="s">
        <v>159</v>
      </c>
      <c r="E91" s="209" t="s">
        <v>23</v>
      </c>
      <c r="F91" s="210" t="s">
        <v>81</v>
      </c>
      <c r="G91" s="208"/>
      <c r="H91" s="211">
        <v>1</v>
      </c>
      <c r="I91" s="212"/>
      <c r="J91" s="208"/>
      <c r="K91" s="208"/>
      <c r="L91" s="213"/>
      <c r="M91" s="214"/>
      <c r="N91" s="215"/>
      <c r="O91" s="215"/>
      <c r="P91" s="215"/>
      <c r="Q91" s="215"/>
      <c r="R91" s="215"/>
      <c r="S91" s="215"/>
      <c r="T91" s="216"/>
      <c r="AT91" s="217" t="s">
        <v>159</v>
      </c>
      <c r="AU91" s="217" t="s">
        <v>83</v>
      </c>
      <c r="AV91" s="11" t="s">
        <v>83</v>
      </c>
      <c r="AW91" s="11" t="s">
        <v>36</v>
      </c>
      <c r="AX91" s="11" t="s">
        <v>81</v>
      </c>
      <c r="AY91" s="217" t="s">
        <v>148</v>
      </c>
    </row>
    <row r="92" spans="2:65" s="10" customFormat="1" ht="29.85" customHeight="1">
      <c r="B92" s="176"/>
      <c r="C92" s="177"/>
      <c r="D92" s="178" t="s">
        <v>72</v>
      </c>
      <c r="E92" s="190" t="s">
        <v>1705</v>
      </c>
      <c r="F92" s="190" t="s">
        <v>1706</v>
      </c>
      <c r="G92" s="177"/>
      <c r="H92" s="177"/>
      <c r="I92" s="180"/>
      <c r="J92" s="191">
        <f>BK92</f>
        <v>0</v>
      </c>
      <c r="K92" s="177"/>
      <c r="L92" s="182"/>
      <c r="M92" s="183"/>
      <c r="N92" s="184"/>
      <c r="O92" s="184"/>
      <c r="P92" s="185">
        <f>SUM(P93:P103)</f>
        <v>0</v>
      </c>
      <c r="Q92" s="184"/>
      <c r="R92" s="185">
        <f>SUM(R93:R103)</f>
        <v>0</v>
      </c>
      <c r="S92" s="184"/>
      <c r="T92" s="186">
        <f>SUM(T93:T103)</f>
        <v>0</v>
      </c>
      <c r="AR92" s="187" t="s">
        <v>180</v>
      </c>
      <c r="AT92" s="188" t="s">
        <v>72</v>
      </c>
      <c r="AU92" s="188" t="s">
        <v>81</v>
      </c>
      <c r="AY92" s="187" t="s">
        <v>148</v>
      </c>
      <c r="BK92" s="189">
        <f>SUM(BK93:BK103)</f>
        <v>0</v>
      </c>
    </row>
    <row r="93" spans="2:65" s="1" customFormat="1" ht="16.5" customHeight="1">
      <c r="B93" s="41"/>
      <c r="C93" s="192" t="s">
        <v>168</v>
      </c>
      <c r="D93" s="192" t="s">
        <v>150</v>
      </c>
      <c r="E93" s="193" t="s">
        <v>1707</v>
      </c>
      <c r="F93" s="194" t="s">
        <v>1706</v>
      </c>
      <c r="G93" s="195" t="s">
        <v>1688</v>
      </c>
      <c r="H93" s="196">
        <v>1</v>
      </c>
      <c r="I93" s="197"/>
      <c r="J93" s="198">
        <f>ROUND(I93*H93,2)</f>
        <v>0</v>
      </c>
      <c r="K93" s="194" t="s">
        <v>154</v>
      </c>
      <c r="L93" s="61"/>
      <c r="M93" s="199" t="s">
        <v>23</v>
      </c>
      <c r="N93" s="200" t="s">
        <v>44</v>
      </c>
      <c r="O93" s="42"/>
      <c r="P93" s="201">
        <f>O93*H93</f>
        <v>0</v>
      </c>
      <c r="Q93" s="201">
        <v>0</v>
      </c>
      <c r="R93" s="201">
        <f>Q93*H93</f>
        <v>0</v>
      </c>
      <c r="S93" s="201">
        <v>0</v>
      </c>
      <c r="T93" s="202">
        <f>S93*H93</f>
        <v>0</v>
      </c>
      <c r="AR93" s="24" t="s">
        <v>1689</v>
      </c>
      <c r="AT93" s="24" t="s">
        <v>150</v>
      </c>
      <c r="AU93" s="24" t="s">
        <v>83</v>
      </c>
      <c r="AY93" s="24" t="s">
        <v>148</v>
      </c>
      <c r="BE93" s="203">
        <f>IF(N93="základní",J93,0)</f>
        <v>0</v>
      </c>
      <c r="BF93" s="203">
        <f>IF(N93="snížená",J93,0)</f>
        <v>0</v>
      </c>
      <c r="BG93" s="203">
        <f>IF(N93="zákl. přenesená",J93,0)</f>
        <v>0</v>
      </c>
      <c r="BH93" s="203">
        <f>IF(N93="sníž. přenesená",J93,0)</f>
        <v>0</v>
      </c>
      <c r="BI93" s="203">
        <f>IF(N93="nulová",J93,0)</f>
        <v>0</v>
      </c>
      <c r="BJ93" s="24" t="s">
        <v>81</v>
      </c>
      <c r="BK93" s="203">
        <f>ROUND(I93*H93,2)</f>
        <v>0</v>
      </c>
      <c r="BL93" s="24" t="s">
        <v>1689</v>
      </c>
      <c r="BM93" s="24" t="s">
        <v>1708</v>
      </c>
    </row>
    <row r="94" spans="2:65" s="13" customFormat="1" ht="13.5">
      <c r="B94" s="239"/>
      <c r="C94" s="240"/>
      <c r="D94" s="204" t="s">
        <v>159</v>
      </c>
      <c r="E94" s="241" t="s">
        <v>23</v>
      </c>
      <c r="F94" s="242" t="s">
        <v>1709</v>
      </c>
      <c r="G94" s="240"/>
      <c r="H94" s="241" t="s">
        <v>23</v>
      </c>
      <c r="I94" s="243"/>
      <c r="J94" s="240"/>
      <c r="K94" s="240"/>
      <c r="L94" s="244"/>
      <c r="M94" s="245"/>
      <c r="N94" s="246"/>
      <c r="O94" s="246"/>
      <c r="P94" s="246"/>
      <c r="Q94" s="246"/>
      <c r="R94" s="246"/>
      <c r="S94" s="246"/>
      <c r="T94" s="247"/>
      <c r="AT94" s="248" t="s">
        <v>159</v>
      </c>
      <c r="AU94" s="248" t="s">
        <v>83</v>
      </c>
      <c r="AV94" s="13" t="s">
        <v>81</v>
      </c>
      <c r="AW94" s="13" t="s">
        <v>36</v>
      </c>
      <c r="AX94" s="13" t="s">
        <v>73</v>
      </c>
      <c r="AY94" s="248" t="s">
        <v>148</v>
      </c>
    </row>
    <row r="95" spans="2:65" s="13" customFormat="1" ht="13.5">
      <c r="B95" s="239"/>
      <c r="C95" s="240"/>
      <c r="D95" s="204" t="s">
        <v>159</v>
      </c>
      <c r="E95" s="241" t="s">
        <v>23</v>
      </c>
      <c r="F95" s="242" t="s">
        <v>1710</v>
      </c>
      <c r="G95" s="240"/>
      <c r="H95" s="241" t="s">
        <v>23</v>
      </c>
      <c r="I95" s="243"/>
      <c r="J95" s="240"/>
      <c r="K95" s="240"/>
      <c r="L95" s="244"/>
      <c r="M95" s="245"/>
      <c r="N95" s="246"/>
      <c r="O95" s="246"/>
      <c r="P95" s="246"/>
      <c r="Q95" s="246"/>
      <c r="R95" s="246"/>
      <c r="S95" s="246"/>
      <c r="T95" s="247"/>
      <c r="AT95" s="248" t="s">
        <v>159</v>
      </c>
      <c r="AU95" s="248" t="s">
        <v>83</v>
      </c>
      <c r="AV95" s="13" t="s">
        <v>81</v>
      </c>
      <c r="AW95" s="13" t="s">
        <v>36</v>
      </c>
      <c r="AX95" s="13" t="s">
        <v>73</v>
      </c>
      <c r="AY95" s="248" t="s">
        <v>148</v>
      </c>
    </row>
    <row r="96" spans="2:65" s="13" customFormat="1" ht="13.5">
      <c r="B96" s="239"/>
      <c r="C96" s="240"/>
      <c r="D96" s="204" t="s">
        <v>159</v>
      </c>
      <c r="E96" s="241" t="s">
        <v>23</v>
      </c>
      <c r="F96" s="242" t="s">
        <v>1711</v>
      </c>
      <c r="G96" s="240"/>
      <c r="H96" s="241" t="s">
        <v>23</v>
      </c>
      <c r="I96" s="243"/>
      <c r="J96" s="240"/>
      <c r="K96" s="240"/>
      <c r="L96" s="244"/>
      <c r="M96" s="245"/>
      <c r="N96" s="246"/>
      <c r="O96" s="246"/>
      <c r="P96" s="246"/>
      <c r="Q96" s="246"/>
      <c r="R96" s="246"/>
      <c r="S96" s="246"/>
      <c r="T96" s="247"/>
      <c r="AT96" s="248" t="s">
        <v>159</v>
      </c>
      <c r="AU96" s="248" t="s">
        <v>83</v>
      </c>
      <c r="AV96" s="13" t="s">
        <v>81</v>
      </c>
      <c r="AW96" s="13" t="s">
        <v>36</v>
      </c>
      <c r="AX96" s="13" t="s">
        <v>73</v>
      </c>
      <c r="AY96" s="248" t="s">
        <v>148</v>
      </c>
    </row>
    <row r="97" spans="2:65" s="13" customFormat="1" ht="13.5">
      <c r="B97" s="239"/>
      <c r="C97" s="240"/>
      <c r="D97" s="204" t="s">
        <v>159</v>
      </c>
      <c r="E97" s="241" t="s">
        <v>23</v>
      </c>
      <c r="F97" s="242" t="s">
        <v>1712</v>
      </c>
      <c r="G97" s="240"/>
      <c r="H97" s="241" t="s">
        <v>23</v>
      </c>
      <c r="I97" s="243"/>
      <c r="J97" s="240"/>
      <c r="K97" s="240"/>
      <c r="L97" s="244"/>
      <c r="M97" s="245"/>
      <c r="N97" s="246"/>
      <c r="O97" s="246"/>
      <c r="P97" s="246"/>
      <c r="Q97" s="246"/>
      <c r="R97" s="246"/>
      <c r="S97" s="246"/>
      <c r="T97" s="247"/>
      <c r="AT97" s="248" t="s">
        <v>159</v>
      </c>
      <c r="AU97" s="248" t="s">
        <v>83</v>
      </c>
      <c r="AV97" s="13" t="s">
        <v>81</v>
      </c>
      <c r="AW97" s="13" t="s">
        <v>36</v>
      </c>
      <c r="AX97" s="13" t="s">
        <v>73</v>
      </c>
      <c r="AY97" s="248" t="s">
        <v>148</v>
      </c>
    </row>
    <row r="98" spans="2:65" s="13" customFormat="1" ht="13.5">
      <c r="B98" s="239"/>
      <c r="C98" s="240"/>
      <c r="D98" s="204" t="s">
        <v>159</v>
      </c>
      <c r="E98" s="241" t="s">
        <v>23</v>
      </c>
      <c r="F98" s="242" t="s">
        <v>1713</v>
      </c>
      <c r="G98" s="240"/>
      <c r="H98" s="241" t="s">
        <v>23</v>
      </c>
      <c r="I98" s="243"/>
      <c r="J98" s="240"/>
      <c r="K98" s="240"/>
      <c r="L98" s="244"/>
      <c r="M98" s="245"/>
      <c r="N98" s="246"/>
      <c r="O98" s="246"/>
      <c r="P98" s="246"/>
      <c r="Q98" s="246"/>
      <c r="R98" s="246"/>
      <c r="S98" s="246"/>
      <c r="T98" s="247"/>
      <c r="AT98" s="248" t="s">
        <v>159</v>
      </c>
      <c r="AU98" s="248" t="s">
        <v>83</v>
      </c>
      <c r="AV98" s="13" t="s">
        <v>81</v>
      </c>
      <c r="AW98" s="13" t="s">
        <v>36</v>
      </c>
      <c r="AX98" s="13" t="s">
        <v>73</v>
      </c>
      <c r="AY98" s="248" t="s">
        <v>148</v>
      </c>
    </row>
    <row r="99" spans="2:65" s="13" customFormat="1" ht="13.5">
      <c r="B99" s="239"/>
      <c r="C99" s="240"/>
      <c r="D99" s="204" t="s">
        <v>159</v>
      </c>
      <c r="E99" s="241" t="s">
        <v>23</v>
      </c>
      <c r="F99" s="242" t="s">
        <v>1714</v>
      </c>
      <c r="G99" s="240"/>
      <c r="H99" s="241" t="s">
        <v>23</v>
      </c>
      <c r="I99" s="243"/>
      <c r="J99" s="240"/>
      <c r="K99" s="240"/>
      <c r="L99" s="244"/>
      <c r="M99" s="245"/>
      <c r="N99" s="246"/>
      <c r="O99" s="246"/>
      <c r="P99" s="246"/>
      <c r="Q99" s="246"/>
      <c r="R99" s="246"/>
      <c r="S99" s="246"/>
      <c r="T99" s="247"/>
      <c r="AT99" s="248" t="s">
        <v>159</v>
      </c>
      <c r="AU99" s="248" t="s">
        <v>83</v>
      </c>
      <c r="AV99" s="13" t="s">
        <v>81</v>
      </c>
      <c r="AW99" s="13" t="s">
        <v>36</v>
      </c>
      <c r="AX99" s="13" t="s">
        <v>73</v>
      </c>
      <c r="AY99" s="248" t="s">
        <v>148</v>
      </c>
    </row>
    <row r="100" spans="2:65" s="11" customFormat="1" ht="13.5">
      <c r="B100" s="207"/>
      <c r="C100" s="208"/>
      <c r="D100" s="204" t="s">
        <v>159</v>
      </c>
      <c r="E100" s="209" t="s">
        <v>23</v>
      </c>
      <c r="F100" s="210" t="s">
        <v>81</v>
      </c>
      <c r="G100" s="208"/>
      <c r="H100" s="211">
        <v>1</v>
      </c>
      <c r="I100" s="212"/>
      <c r="J100" s="208"/>
      <c r="K100" s="208"/>
      <c r="L100" s="213"/>
      <c r="M100" s="214"/>
      <c r="N100" s="215"/>
      <c r="O100" s="215"/>
      <c r="P100" s="215"/>
      <c r="Q100" s="215"/>
      <c r="R100" s="215"/>
      <c r="S100" s="215"/>
      <c r="T100" s="216"/>
      <c r="AT100" s="217" t="s">
        <v>159</v>
      </c>
      <c r="AU100" s="217" t="s">
        <v>83</v>
      </c>
      <c r="AV100" s="11" t="s">
        <v>83</v>
      </c>
      <c r="AW100" s="11" t="s">
        <v>36</v>
      </c>
      <c r="AX100" s="11" t="s">
        <v>81</v>
      </c>
      <c r="AY100" s="217" t="s">
        <v>148</v>
      </c>
    </row>
    <row r="101" spans="2:65" s="1" customFormat="1" ht="16.5" customHeight="1">
      <c r="B101" s="41"/>
      <c r="C101" s="192" t="s">
        <v>155</v>
      </c>
      <c r="D101" s="192" t="s">
        <v>150</v>
      </c>
      <c r="E101" s="193" t="s">
        <v>1715</v>
      </c>
      <c r="F101" s="194" t="s">
        <v>1716</v>
      </c>
      <c r="G101" s="195" t="s">
        <v>1688</v>
      </c>
      <c r="H101" s="196">
        <v>1</v>
      </c>
      <c r="I101" s="197"/>
      <c r="J101" s="198">
        <f>ROUND(I101*H101,2)</f>
        <v>0</v>
      </c>
      <c r="K101" s="194" t="s">
        <v>154</v>
      </c>
      <c r="L101" s="61"/>
      <c r="M101" s="199" t="s">
        <v>23</v>
      </c>
      <c r="N101" s="200" t="s">
        <v>44</v>
      </c>
      <c r="O101" s="42"/>
      <c r="P101" s="201">
        <f>O101*H101</f>
        <v>0</v>
      </c>
      <c r="Q101" s="201">
        <v>0</v>
      </c>
      <c r="R101" s="201">
        <f>Q101*H101</f>
        <v>0</v>
      </c>
      <c r="S101" s="201">
        <v>0</v>
      </c>
      <c r="T101" s="202">
        <f>S101*H101</f>
        <v>0</v>
      </c>
      <c r="AR101" s="24" t="s">
        <v>1689</v>
      </c>
      <c r="AT101" s="24" t="s">
        <v>150</v>
      </c>
      <c r="AU101" s="24" t="s">
        <v>83</v>
      </c>
      <c r="AY101" s="24" t="s">
        <v>148</v>
      </c>
      <c r="BE101" s="203">
        <f>IF(N101="základní",J101,0)</f>
        <v>0</v>
      </c>
      <c r="BF101" s="203">
        <f>IF(N101="snížená",J101,0)</f>
        <v>0</v>
      </c>
      <c r="BG101" s="203">
        <f>IF(N101="zákl. přenesená",J101,0)</f>
        <v>0</v>
      </c>
      <c r="BH101" s="203">
        <f>IF(N101="sníž. přenesená",J101,0)</f>
        <v>0</v>
      </c>
      <c r="BI101" s="203">
        <f>IF(N101="nulová",J101,0)</f>
        <v>0</v>
      </c>
      <c r="BJ101" s="24" t="s">
        <v>81</v>
      </c>
      <c r="BK101" s="203">
        <f>ROUND(I101*H101,2)</f>
        <v>0</v>
      </c>
      <c r="BL101" s="24" t="s">
        <v>1689</v>
      </c>
      <c r="BM101" s="24" t="s">
        <v>1717</v>
      </c>
    </row>
    <row r="102" spans="2:65" s="13" customFormat="1" ht="13.5">
      <c r="B102" s="239"/>
      <c r="C102" s="240"/>
      <c r="D102" s="204" t="s">
        <v>159</v>
      </c>
      <c r="E102" s="241" t="s">
        <v>23</v>
      </c>
      <c r="F102" s="242" t="s">
        <v>1726</v>
      </c>
      <c r="G102" s="240"/>
      <c r="H102" s="241" t="s">
        <v>23</v>
      </c>
      <c r="I102" s="243"/>
      <c r="J102" s="240"/>
      <c r="K102" s="240"/>
      <c r="L102" s="244"/>
      <c r="M102" s="245"/>
      <c r="N102" s="246"/>
      <c r="O102" s="246"/>
      <c r="P102" s="246"/>
      <c r="Q102" s="246"/>
      <c r="R102" s="246"/>
      <c r="S102" s="246"/>
      <c r="T102" s="247"/>
      <c r="AT102" s="248" t="s">
        <v>159</v>
      </c>
      <c r="AU102" s="248" t="s">
        <v>83</v>
      </c>
      <c r="AV102" s="13" t="s">
        <v>81</v>
      </c>
      <c r="AW102" s="13" t="s">
        <v>36</v>
      </c>
      <c r="AX102" s="13" t="s">
        <v>73</v>
      </c>
      <c r="AY102" s="248" t="s">
        <v>148</v>
      </c>
    </row>
    <row r="103" spans="2:65" s="11" customFormat="1" ht="13.5">
      <c r="B103" s="207"/>
      <c r="C103" s="208"/>
      <c r="D103" s="204" t="s">
        <v>159</v>
      </c>
      <c r="E103" s="209" t="s">
        <v>23</v>
      </c>
      <c r="F103" s="210" t="s">
        <v>81</v>
      </c>
      <c r="G103" s="208"/>
      <c r="H103" s="211">
        <v>1</v>
      </c>
      <c r="I103" s="212"/>
      <c r="J103" s="208"/>
      <c r="K103" s="208"/>
      <c r="L103" s="213"/>
      <c r="M103" s="214"/>
      <c r="N103" s="215"/>
      <c r="O103" s="215"/>
      <c r="P103" s="215"/>
      <c r="Q103" s="215"/>
      <c r="R103" s="215"/>
      <c r="S103" s="215"/>
      <c r="T103" s="216"/>
      <c r="AT103" s="217" t="s">
        <v>159</v>
      </c>
      <c r="AU103" s="217" t="s">
        <v>83</v>
      </c>
      <c r="AV103" s="11" t="s">
        <v>83</v>
      </c>
      <c r="AW103" s="11" t="s">
        <v>36</v>
      </c>
      <c r="AX103" s="11" t="s">
        <v>81</v>
      </c>
      <c r="AY103" s="217" t="s">
        <v>148</v>
      </c>
    </row>
    <row r="104" spans="2:65" s="10" customFormat="1" ht="29.85" customHeight="1">
      <c r="B104" s="176"/>
      <c r="C104" s="177"/>
      <c r="D104" s="178" t="s">
        <v>72</v>
      </c>
      <c r="E104" s="190" t="s">
        <v>1719</v>
      </c>
      <c r="F104" s="190" t="s">
        <v>1720</v>
      </c>
      <c r="G104" s="177"/>
      <c r="H104" s="177"/>
      <c r="I104" s="180"/>
      <c r="J104" s="191">
        <f>BK104</f>
        <v>0</v>
      </c>
      <c r="K104" s="177"/>
      <c r="L104" s="182"/>
      <c r="M104" s="183"/>
      <c r="N104" s="184"/>
      <c r="O104" s="184"/>
      <c r="P104" s="185">
        <f>SUM(P105:P107)</f>
        <v>0</v>
      </c>
      <c r="Q104" s="184"/>
      <c r="R104" s="185">
        <f>SUM(R105:R107)</f>
        <v>0</v>
      </c>
      <c r="S104" s="184"/>
      <c r="T104" s="186">
        <f>SUM(T105:T107)</f>
        <v>0</v>
      </c>
      <c r="AR104" s="187" t="s">
        <v>180</v>
      </c>
      <c r="AT104" s="188" t="s">
        <v>72</v>
      </c>
      <c r="AU104" s="188" t="s">
        <v>81</v>
      </c>
      <c r="AY104" s="187" t="s">
        <v>148</v>
      </c>
      <c r="BK104" s="189">
        <f>SUM(BK105:BK107)</f>
        <v>0</v>
      </c>
    </row>
    <row r="105" spans="2:65" s="1" customFormat="1" ht="16.5" customHeight="1">
      <c r="B105" s="41"/>
      <c r="C105" s="192" t="s">
        <v>180</v>
      </c>
      <c r="D105" s="192" t="s">
        <v>150</v>
      </c>
      <c r="E105" s="193" t="s">
        <v>1721</v>
      </c>
      <c r="F105" s="194" t="s">
        <v>1722</v>
      </c>
      <c r="G105" s="195" t="s">
        <v>1688</v>
      </c>
      <c r="H105" s="196">
        <v>2</v>
      </c>
      <c r="I105" s="197"/>
      <c r="J105" s="198">
        <f>ROUND(I105*H105,2)</f>
        <v>0</v>
      </c>
      <c r="K105" s="194" t="s">
        <v>154</v>
      </c>
      <c r="L105" s="61"/>
      <c r="M105" s="199" t="s">
        <v>23</v>
      </c>
      <c r="N105" s="200" t="s">
        <v>44</v>
      </c>
      <c r="O105" s="42"/>
      <c r="P105" s="201">
        <f>O105*H105</f>
        <v>0</v>
      </c>
      <c r="Q105" s="201">
        <v>0</v>
      </c>
      <c r="R105" s="201">
        <f>Q105*H105</f>
        <v>0</v>
      </c>
      <c r="S105" s="201">
        <v>0</v>
      </c>
      <c r="T105" s="202">
        <f>S105*H105</f>
        <v>0</v>
      </c>
      <c r="AR105" s="24" t="s">
        <v>1689</v>
      </c>
      <c r="AT105" s="24" t="s">
        <v>150</v>
      </c>
      <c r="AU105" s="24" t="s">
        <v>83</v>
      </c>
      <c r="AY105" s="24" t="s">
        <v>148</v>
      </c>
      <c r="BE105" s="203">
        <f>IF(N105="základní",J105,0)</f>
        <v>0</v>
      </c>
      <c r="BF105" s="203">
        <f>IF(N105="snížená",J105,0)</f>
        <v>0</v>
      </c>
      <c r="BG105" s="203">
        <f>IF(N105="zákl. přenesená",J105,0)</f>
        <v>0</v>
      </c>
      <c r="BH105" s="203">
        <f>IF(N105="sníž. přenesená",J105,0)</f>
        <v>0</v>
      </c>
      <c r="BI105" s="203">
        <f>IF(N105="nulová",J105,0)</f>
        <v>0</v>
      </c>
      <c r="BJ105" s="24" t="s">
        <v>81</v>
      </c>
      <c r="BK105" s="203">
        <f>ROUND(I105*H105,2)</f>
        <v>0</v>
      </c>
      <c r="BL105" s="24" t="s">
        <v>1689</v>
      </c>
      <c r="BM105" s="24" t="s">
        <v>1723</v>
      </c>
    </row>
    <row r="106" spans="2:65" s="13" customFormat="1" ht="13.5">
      <c r="B106" s="239"/>
      <c r="C106" s="240"/>
      <c r="D106" s="204" t="s">
        <v>159</v>
      </c>
      <c r="E106" s="241" t="s">
        <v>23</v>
      </c>
      <c r="F106" s="242" t="s">
        <v>1724</v>
      </c>
      <c r="G106" s="240"/>
      <c r="H106" s="241" t="s">
        <v>23</v>
      </c>
      <c r="I106" s="243"/>
      <c r="J106" s="240"/>
      <c r="K106" s="240"/>
      <c r="L106" s="244"/>
      <c r="M106" s="245"/>
      <c r="N106" s="246"/>
      <c r="O106" s="246"/>
      <c r="P106" s="246"/>
      <c r="Q106" s="246"/>
      <c r="R106" s="246"/>
      <c r="S106" s="246"/>
      <c r="T106" s="247"/>
      <c r="AT106" s="248" t="s">
        <v>159</v>
      </c>
      <c r="AU106" s="248" t="s">
        <v>83</v>
      </c>
      <c r="AV106" s="13" t="s">
        <v>81</v>
      </c>
      <c r="AW106" s="13" t="s">
        <v>36</v>
      </c>
      <c r="AX106" s="13" t="s">
        <v>73</v>
      </c>
      <c r="AY106" s="248" t="s">
        <v>148</v>
      </c>
    </row>
    <row r="107" spans="2:65" s="11" customFormat="1" ht="13.5">
      <c r="B107" s="207"/>
      <c r="C107" s="208"/>
      <c r="D107" s="204" t="s">
        <v>159</v>
      </c>
      <c r="E107" s="209" t="s">
        <v>23</v>
      </c>
      <c r="F107" s="210" t="s">
        <v>83</v>
      </c>
      <c r="G107" s="208"/>
      <c r="H107" s="211">
        <v>2</v>
      </c>
      <c r="I107" s="212"/>
      <c r="J107" s="208"/>
      <c r="K107" s="208"/>
      <c r="L107" s="213"/>
      <c r="M107" s="266"/>
      <c r="N107" s="267"/>
      <c r="O107" s="267"/>
      <c r="P107" s="267"/>
      <c r="Q107" s="267"/>
      <c r="R107" s="267"/>
      <c r="S107" s="267"/>
      <c r="T107" s="268"/>
      <c r="AT107" s="217" t="s">
        <v>159</v>
      </c>
      <c r="AU107" s="217" t="s">
        <v>83</v>
      </c>
      <c r="AV107" s="11" t="s">
        <v>83</v>
      </c>
      <c r="AW107" s="11" t="s">
        <v>36</v>
      </c>
      <c r="AX107" s="11" t="s">
        <v>81</v>
      </c>
      <c r="AY107" s="217" t="s">
        <v>148</v>
      </c>
    </row>
    <row r="108" spans="2:65" s="1" customFormat="1" ht="6.95" customHeight="1">
      <c r="B108" s="56"/>
      <c r="C108" s="57"/>
      <c r="D108" s="57"/>
      <c r="E108" s="57"/>
      <c r="F108" s="57"/>
      <c r="G108" s="57"/>
      <c r="H108" s="57"/>
      <c r="I108" s="139"/>
      <c r="J108" s="57"/>
      <c r="K108" s="57"/>
      <c r="L108" s="61"/>
    </row>
  </sheetData>
  <sheetProtection algorithmName="SHA-512" hashValue="HMav75A9Wm0nz4SKIOVB+f9k4KZPWe/X8gguZTgdLlT42l2n09Z4YVuLfnf7tTtlW/7f1JzV9oZytsd7B5cxNw==" saltValue="hkRZxiG/k5JrISc9Q8JM4nX8Dr+e/EY9gw2kGtvTE/LalpMXmYD0jlhQ47FO0hAruMB4P48+o+iQtWHEIvgx+g==" spinCount="100000" sheet="1" objects="1" scenarios="1" formatColumns="0" formatRows="0" autoFilter="0"/>
  <autoFilter ref="C79:K107"/>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109</v>
      </c>
      <c r="G1" s="393" t="s">
        <v>110</v>
      </c>
      <c r="H1" s="393"/>
      <c r="I1" s="115"/>
      <c r="J1" s="114" t="s">
        <v>111</v>
      </c>
      <c r="K1" s="113" t="s">
        <v>112</v>
      </c>
      <c r="L1" s="114" t="s">
        <v>113</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105</v>
      </c>
    </row>
    <row r="3" spans="1:70" ht="6.95" customHeight="1">
      <c r="B3" s="25"/>
      <c r="C3" s="26"/>
      <c r="D3" s="26"/>
      <c r="E3" s="26"/>
      <c r="F3" s="26"/>
      <c r="G3" s="26"/>
      <c r="H3" s="26"/>
      <c r="I3" s="116"/>
      <c r="J3" s="26"/>
      <c r="K3" s="27"/>
      <c r="AT3" s="24" t="s">
        <v>83</v>
      </c>
    </row>
    <row r="4" spans="1:70" ht="36.950000000000003" customHeight="1">
      <c r="B4" s="28"/>
      <c r="C4" s="29"/>
      <c r="D4" s="30" t="s">
        <v>114</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5" t="str">
        <f>'Rekapitulace stavby'!K6</f>
        <v>Opravy opěrných zdí</v>
      </c>
      <c r="F7" s="386"/>
      <c r="G7" s="386"/>
      <c r="H7" s="386"/>
      <c r="I7" s="117"/>
      <c r="J7" s="29"/>
      <c r="K7" s="31"/>
    </row>
    <row r="8" spans="1:70" s="1" customFormat="1">
      <c r="B8" s="41"/>
      <c r="C8" s="42"/>
      <c r="D8" s="37" t="s">
        <v>115</v>
      </c>
      <c r="E8" s="42"/>
      <c r="F8" s="42"/>
      <c r="G8" s="42"/>
      <c r="H8" s="42"/>
      <c r="I8" s="118"/>
      <c r="J8" s="42"/>
      <c r="K8" s="45"/>
    </row>
    <row r="9" spans="1:70" s="1" customFormat="1" ht="36.950000000000003" customHeight="1">
      <c r="B9" s="41"/>
      <c r="C9" s="42"/>
      <c r="D9" s="42"/>
      <c r="E9" s="387" t="s">
        <v>1727</v>
      </c>
      <c r="F9" s="388"/>
      <c r="G9" s="388"/>
      <c r="H9" s="388"/>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23</v>
      </c>
      <c r="G11" s="42"/>
      <c r="H11" s="42"/>
      <c r="I11" s="119" t="s">
        <v>22</v>
      </c>
      <c r="J11" s="35" t="s">
        <v>23</v>
      </c>
      <c r="K11" s="45"/>
    </row>
    <row r="12" spans="1:70" s="1" customFormat="1" ht="14.45" customHeight="1">
      <c r="B12" s="41"/>
      <c r="C12" s="42"/>
      <c r="D12" s="37" t="s">
        <v>24</v>
      </c>
      <c r="E12" s="42"/>
      <c r="F12" s="35" t="s">
        <v>974</v>
      </c>
      <c r="G12" s="42"/>
      <c r="H12" s="42"/>
      <c r="I12" s="119" t="s">
        <v>26</v>
      </c>
      <c r="J12" s="120" t="str">
        <f>'Rekapitulace stavby'!AN8</f>
        <v>13. 4. 2018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30</v>
      </c>
      <c r="F15" s="42"/>
      <c r="G15" s="42"/>
      <c r="H15" s="42"/>
      <c r="I15" s="119" t="s">
        <v>31</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29</v>
      </c>
      <c r="J20" s="35" t="s">
        <v>23</v>
      </c>
      <c r="K20" s="45"/>
    </row>
    <row r="21" spans="2:11" s="1" customFormat="1" ht="18" customHeight="1">
      <c r="B21" s="41"/>
      <c r="C21" s="42"/>
      <c r="D21" s="42"/>
      <c r="E21" s="35" t="s">
        <v>35</v>
      </c>
      <c r="F21" s="42"/>
      <c r="G21" s="42"/>
      <c r="H21" s="42"/>
      <c r="I21" s="119" t="s">
        <v>31</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54" t="s">
        <v>23</v>
      </c>
      <c r="F24" s="354"/>
      <c r="G24" s="354"/>
      <c r="H24" s="354"/>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ROUND(J80,2)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ROUND(SUM(BE80:BE107), 2)</f>
        <v>0</v>
      </c>
      <c r="G30" s="42"/>
      <c r="H30" s="42"/>
      <c r="I30" s="131">
        <v>0.21</v>
      </c>
      <c r="J30" s="130">
        <f>ROUND(ROUND((SUM(BE80:BE107)), 2)*I30, 2)</f>
        <v>0</v>
      </c>
      <c r="K30" s="45"/>
    </row>
    <row r="31" spans="2:11" s="1" customFormat="1" ht="14.45" customHeight="1">
      <c r="B31" s="41"/>
      <c r="C31" s="42"/>
      <c r="D31" s="42"/>
      <c r="E31" s="49" t="s">
        <v>45</v>
      </c>
      <c r="F31" s="130">
        <f>ROUND(SUM(BF80:BF107), 2)</f>
        <v>0</v>
      </c>
      <c r="G31" s="42"/>
      <c r="H31" s="42"/>
      <c r="I31" s="131">
        <v>0.15</v>
      </c>
      <c r="J31" s="130">
        <f>ROUND(ROUND((SUM(BF80:BF107)), 2)*I31, 2)</f>
        <v>0</v>
      </c>
      <c r="K31" s="45"/>
    </row>
    <row r="32" spans="2:11" s="1" customFormat="1" ht="14.45" hidden="1" customHeight="1">
      <c r="B32" s="41"/>
      <c r="C32" s="42"/>
      <c r="D32" s="42"/>
      <c r="E32" s="49" t="s">
        <v>46</v>
      </c>
      <c r="F32" s="130">
        <f>ROUND(SUM(BG80:BG107), 2)</f>
        <v>0</v>
      </c>
      <c r="G32" s="42"/>
      <c r="H32" s="42"/>
      <c r="I32" s="131">
        <v>0.21</v>
      </c>
      <c r="J32" s="130">
        <v>0</v>
      </c>
      <c r="K32" s="45"/>
    </row>
    <row r="33" spans="2:11" s="1" customFormat="1" ht="14.45" hidden="1" customHeight="1">
      <c r="B33" s="41"/>
      <c r="C33" s="42"/>
      <c r="D33" s="42"/>
      <c r="E33" s="49" t="s">
        <v>47</v>
      </c>
      <c r="F33" s="130">
        <f>ROUND(SUM(BH80:BH107), 2)</f>
        <v>0</v>
      </c>
      <c r="G33" s="42"/>
      <c r="H33" s="42"/>
      <c r="I33" s="131">
        <v>0.15</v>
      </c>
      <c r="J33" s="130">
        <v>0</v>
      </c>
      <c r="K33" s="45"/>
    </row>
    <row r="34" spans="2:11" s="1" customFormat="1" ht="14.45" hidden="1" customHeight="1">
      <c r="B34" s="41"/>
      <c r="C34" s="42"/>
      <c r="D34" s="42"/>
      <c r="E34" s="49" t="s">
        <v>48</v>
      </c>
      <c r="F34" s="130">
        <f>ROUND(SUM(BI80:BI107),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117</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5" t="str">
        <f>E7</f>
        <v>Opravy opěrných zdí</v>
      </c>
      <c r="F45" s="386"/>
      <c r="G45" s="386"/>
      <c r="H45" s="386"/>
      <c r="I45" s="118"/>
      <c r="J45" s="42"/>
      <c r="K45" s="45"/>
    </row>
    <row r="46" spans="2:11" s="1" customFormat="1" ht="14.45" customHeight="1">
      <c r="B46" s="41"/>
      <c r="C46" s="37" t="s">
        <v>115</v>
      </c>
      <c r="D46" s="42"/>
      <c r="E46" s="42"/>
      <c r="F46" s="42"/>
      <c r="G46" s="42"/>
      <c r="H46" s="42"/>
      <c r="I46" s="118"/>
      <c r="J46" s="42"/>
      <c r="K46" s="45"/>
    </row>
    <row r="47" spans="2:11" s="1" customFormat="1" ht="17.25" customHeight="1">
      <c r="B47" s="41"/>
      <c r="C47" s="42"/>
      <c r="D47" s="42"/>
      <c r="E47" s="387" t="str">
        <f>E9</f>
        <v>VON 03 - Vedejší a ostatní náklady pro SO 03</v>
      </c>
      <c r="F47" s="388"/>
      <c r="G47" s="388"/>
      <c r="H47" s="388"/>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Ústí nad Labem - Mojžíř</v>
      </c>
      <c r="G49" s="42"/>
      <c r="H49" s="42"/>
      <c r="I49" s="119" t="s">
        <v>26</v>
      </c>
      <c r="J49" s="120" t="str">
        <f>IF(J12="","",J12)</f>
        <v>13. 4. 2018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Ústí nad Labem</v>
      </c>
      <c r="G51" s="42"/>
      <c r="H51" s="42"/>
      <c r="I51" s="119" t="s">
        <v>34</v>
      </c>
      <c r="J51" s="354" t="str">
        <f>E21</f>
        <v>AZ Consult spol. s r.o.</v>
      </c>
      <c r="K51" s="45"/>
    </row>
    <row r="52" spans="2:47" s="1" customFormat="1" ht="14.45" customHeight="1">
      <c r="B52" s="41"/>
      <c r="C52" s="37" t="s">
        <v>32</v>
      </c>
      <c r="D52" s="42"/>
      <c r="E52" s="42"/>
      <c r="F52" s="35" t="str">
        <f>IF(E18="","",E18)</f>
        <v/>
      </c>
      <c r="G52" s="42"/>
      <c r="H52" s="42"/>
      <c r="I52" s="118"/>
      <c r="J52" s="389"/>
      <c r="K52" s="45"/>
    </row>
    <row r="53" spans="2:47" s="1" customFormat="1" ht="10.35" customHeight="1">
      <c r="B53" s="41"/>
      <c r="C53" s="42"/>
      <c r="D53" s="42"/>
      <c r="E53" s="42"/>
      <c r="F53" s="42"/>
      <c r="G53" s="42"/>
      <c r="H53" s="42"/>
      <c r="I53" s="118"/>
      <c r="J53" s="42"/>
      <c r="K53" s="45"/>
    </row>
    <row r="54" spans="2:47" s="1" customFormat="1" ht="29.25" customHeight="1">
      <c r="B54" s="41"/>
      <c r="C54" s="144" t="s">
        <v>118</v>
      </c>
      <c r="D54" s="132"/>
      <c r="E54" s="132"/>
      <c r="F54" s="132"/>
      <c r="G54" s="132"/>
      <c r="H54" s="132"/>
      <c r="I54" s="145"/>
      <c r="J54" s="146" t="s">
        <v>119</v>
      </c>
      <c r="K54" s="147"/>
    </row>
    <row r="55" spans="2:47" s="1" customFormat="1" ht="10.35" customHeight="1">
      <c r="B55" s="41"/>
      <c r="C55" s="42"/>
      <c r="D55" s="42"/>
      <c r="E55" s="42"/>
      <c r="F55" s="42"/>
      <c r="G55" s="42"/>
      <c r="H55" s="42"/>
      <c r="I55" s="118"/>
      <c r="J55" s="42"/>
      <c r="K55" s="45"/>
    </row>
    <row r="56" spans="2:47" s="1" customFormat="1" ht="29.25" customHeight="1">
      <c r="B56" s="41"/>
      <c r="C56" s="148" t="s">
        <v>120</v>
      </c>
      <c r="D56" s="42"/>
      <c r="E56" s="42"/>
      <c r="F56" s="42"/>
      <c r="G56" s="42"/>
      <c r="H56" s="42"/>
      <c r="I56" s="118"/>
      <c r="J56" s="128">
        <f>J80</f>
        <v>0</v>
      </c>
      <c r="K56" s="45"/>
      <c r="AU56" s="24" t="s">
        <v>121</v>
      </c>
    </row>
    <row r="57" spans="2:47" s="7" customFormat="1" ht="24.95" customHeight="1">
      <c r="B57" s="149"/>
      <c r="C57" s="150"/>
      <c r="D57" s="151" t="s">
        <v>1677</v>
      </c>
      <c r="E57" s="152"/>
      <c r="F57" s="152"/>
      <c r="G57" s="152"/>
      <c r="H57" s="152"/>
      <c r="I57" s="153"/>
      <c r="J57" s="154">
        <f>J81</f>
        <v>0</v>
      </c>
      <c r="K57" s="155"/>
    </row>
    <row r="58" spans="2:47" s="8" customFormat="1" ht="19.899999999999999" customHeight="1">
      <c r="B58" s="156"/>
      <c r="C58" s="157"/>
      <c r="D58" s="158" t="s">
        <v>1678</v>
      </c>
      <c r="E58" s="159"/>
      <c r="F58" s="159"/>
      <c r="G58" s="159"/>
      <c r="H58" s="159"/>
      <c r="I58" s="160"/>
      <c r="J58" s="161">
        <f>J82</f>
        <v>0</v>
      </c>
      <c r="K58" s="162"/>
    </row>
    <row r="59" spans="2:47" s="8" customFormat="1" ht="19.899999999999999" customHeight="1">
      <c r="B59" s="156"/>
      <c r="C59" s="157"/>
      <c r="D59" s="158" t="s">
        <v>1680</v>
      </c>
      <c r="E59" s="159"/>
      <c r="F59" s="159"/>
      <c r="G59" s="159"/>
      <c r="H59" s="159"/>
      <c r="I59" s="160"/>
      <c r="J59" s="161">
        <f>J92</f>
        <v>0</v>
      </c>
      <c r="K59" s="162"/>
    </row>
    <row r="60" spans="2:47" s="8" customFormat="1" ht="19.899999999999999" customHeight="1">
      <c r="B60" s="156"/>
      <c r="C60" s="157"/>
      <c r="D60" s="158" t="s">
        <v>1681</v>
      </c>
      <c r="E60" s="159"/>
      <c r="F60" s="159"/>
      <c r="G60" s="159"/>
      <c r="H60" s="159"/>
      <c r="I60" s="160"/>
      <c r="J60" s="161">
        <f>J104</f>
        <v>0</v>
      </c>
      <c r="K60" s="162"/>
    </row>
    <row r="61" spans="2:47" s="1" customFormat="1" ht="21.75" customHeight="1">
      <c r="B61" s="41"/>
      <c r="C61" s="42"/>
      <c r="D61" s="42"/>
      <c r="E61" s="42"/>
      <c r="F61" s="42"/>
      <c r="G61" s="42"/>
      <c r="H61" s="42"/>
      <c r="I61" s="118"/>
      <c r="J61" s="42"/>
      <c r="K61" s="45"/>
    </row>
    <row r="62" spans="2:47" s="1" customFormat="1" ht="6.95" customHeight="1">
      <c r="B62" s="56"/>
      <c r="C62" s="57"/>
      <c r="D62" s="57"/>
      <c r="E62" s="57"/>
      <c r="F62" s="57"/>
      <c r="G62" s="57"/>
      <c r="H62" s="57"/>
      <c r="I62" s="139"/>
      <c r="J62" s="57"/>
      <c r="K62" s="58"/>
    </row>
    <row r="66" spans="2:63" s="1" customFormat="1" ht="6.95" customHeight="1">
      <c r="B66" s="59"/>
      <c r="C66" s="60"/>
      <c r="D66" s="60"/>
      <c r="E66" s="60"/>
      <c r="F66" s="60"/>
      <c r="G66" s="60"/>
      <c r="H66" s="60"/>
      <c r="I66" s="142"/>
      <c r="J66" s="60"/>
      <c r="K66" s="60"/>
      <c r="L66" s="61"/>
    </row>
    <row r="67" spans="2:63" s="1" customFormat="1" ht="36.950000000000003" customHeight="1">
      <c r="B67" s="41"/>
      <c r="C67" s="62" t="s">
        <v>132</v>
      </c>
      <c r="D67" s="63"/>
      <c r="E67" s="63"/>
      <c r="F67" s="63"/>
      <c r="G67" s="63"/>
      <c r="H67" s="63"/>
      <c r="I67" s="163"/>
      <c r="J67" s="63"/>
      <c r="K67" s="63"/>
      <c r="L67" s="61"/>
    </row>
    <row r="68" spans="2:63" s="1" customFormat="1" ht="6.95" customHeight="1">
      <c r="B68" s="41"/>
      <c r="C68" s="63"/>
      <c r="D68" s="63"/>
      <c r="E68" s="63"/>
      <c r="F68" s="63"/>
      <c r="G68" s="63"/>
      <c r="H68" s="63"/>
      <c r="I68" s="163"/>
      <c r="J68" s="63"/>
      <c r="K68" s="63"/>
      <c r="L68" s="61"/>
    </row>
    <row r="69" spans="2:63" s="1" customFormat="1" ht="14.45" customHeight="1">
      <c r="B69" s="41"/>
      <c r="C69" s="65" t="s">
        <v>18</v>
      </c>
      <c r="D69" s="63"/>
      <c r="E69" s="63"/>
      <c r="F69" s="63"/>
      <c r="G69" s="63"/>
      <c r="H69" s="63"/>
      <c r="I69" s="163"/>
      <c r="J69" s="63"/>
      <c r="K69" s="63"/>
      <c r="L69" s="61"/>
    </row>
    <row r="70" spans="2:63" s="1" customFormat="1" ht="16.5" customHeight="1">
      <c r="B70" s="41"/>
      <c r="C70" s="63"/>
      <c r="D70" s="63"/>
      <c r="E70" s="390" t="str">
        <f>E7</f>
        <v>Opravy opěrných zdí</v>
      </c>
      <c r="F70" s="391"/>
      <c r="G70" s="391"/>
      <c r="H70" s="391"/>
      <c r="I70" s="163"/>
      <c r="J70" s="63"/>
      <c r="K70" s="63"/>
      <c r="L70" s="61"/>
    </row>
    <row r="71" spans="2:63" s="1" customFormat="1" ht="14.45" customHeight="1">
      <c r="B71" s="41"/>
      <c r="C71" s="65" t="s">
        <v>115</v>
      </c>
      <c r="D71" s="63"/>
      <c r="E71" s="63"/>
      <c r="F71" s="63"/>
      <c r="G71" s="63"/>
      <c r="H71" s="63"/>
      <c r="I71" s="163"/>
      <c r="J71" s="63"/>
      <c r="K71" s="63"/>
      <c r="L71" s="61"/>
    </row>
    <row r="72" spans="2:63" s="1" customFormat="1" ht="17.25" customHeight="1">
      <c r="B72" s="41"/>
      <c r="C72" s="63"/>
      <c r="D72" s="63"/>
      <c r="E72" s="365" t="str">
        <f>E9</f>
        <v>VON 03 - Vedejší a ostatní náklady pro SO 03</v>
      </c>
      <c r="F72" s="392"/>
      <c r="G72" s="392"/>
      <c r="H72" s="392"/>
      <c r="I72" s="163"/>
      <c r="J72" s="63"/>
      <c r="K72" s="63"/>
      <c r="L72" s="61"/>
    </row>
    <row r="73" spans="2:63" s="1" customFormat="1" ht="6.95" customHeight="1">
      <c r="B73" s="41"/>
      <c r="C73" s="63"/>
      <c r="D73" s="63"/>
      <c r="E73" s="63"/>
      <c r="F73" s="63"/>
      <c r="G73" s="63"/>
      <c r="H73" s="63"/>
      <c r="I73" s="163"/>
      <c r="J73" s="63"/>
      <c r="K73" s="63"/>
      <c r="L73" s="61"/>
    </row>
    <row r="74" spans="2:63" s="1" customFormat="1" ht="18" customHeight="1">
      <c r="B74" s="41"/>
      <c r="C74" s="65" t="s">
        <v>24</v>
      </c>
      <c r="D74" s="63"/>
      <c r="E74" s="63"/>
      <c r="F74" s="164" t="str">
        <f>F12</f>
        <v>Ústí nad Labem - Mojžíř</v>
      </c>
      <c r="G74" s="63"/>
      <c r="H74" s="63"/>
      <c r="I74" s="165" t="s">
        <v>26</v>
      </c>
      <c r="J74" s="73" t="str">
        <f>IF(J12="","",J12)</f>
        <v>13. 4. 2018</v>
      </c>
      <c r="K74" s="63"/>
      <c r="L74" s="61"/>
    </row>
    <row r="75" spans="2:63" s="1" customFormat="1" ht="6.95" customHeight="1">
      <c r="B75" s="41"/>
      <c r="C75" s="63"/>
      <c r="D75" s="63"/>
      <c r="E75" s="63"/>
      <c r="F75" s="63"/>
      <c r="G75" s="63"/>
      <c r="H75" s="63"/>
      <c r="I75" s="163"/>
      <c r="J75" s="63"/>
      <c r="K75" s="63"/>
      <c r="L75" s="61"/>
    </row>
    <row r="76" spans="2:63" s="1" customFormat="1">
      <c r="B76" s="41"/>
      <c r="C76" s="65" t="s">
        <v>28</v>
      </c>
      <c r="D76" s="63"/>
      <c r="E76" s="63"/>
      <c r="F76" s="164" t="str">
        <f>E15</f>
        <v>Statutární město Ústí nad Labem</v>
      </c>
      <c r="G76" s="63"/>
      <c r="H76" s="63"/>
      <c r="I76" s="165" t="s">
        <v>34</v>
      </c>
      <c r="J76" s="164" t="str">
        <f>E21</f>
        <v>AZ Consult spol. s r.o.</v>
      </c>
      <c r="K76" s="63"/>
      <c r="L76" s="61"/>
    </row>
    <row r="77" spans="2:63" s="1" customFormat="1" ht="14.45" customHeight="1">
      <c r="B77" s="41"/>
      <c r="C77" s="65" t="s">
        <v>32</v>
      </c>
      <c r="D77" s="63"/>
      <c r="E77" s="63"/>
      <c r="F77" s="164" t="str">
        <f>IF(E18="","",E18)</f>
        <v/>
      </c>
      <c r="G77" s="63"/>
      <c r="H77" s="63"/>
      <c r="I77" s="163"/>
      <c r="J77" s="63"/>
      <c r="K77" s="63"/>
      <c r="L77" s="61"/>
    </row>
    <row r="78" spans="2:63" s="1" customFormat="1" ht="10.35" customHeight="1">
      <c r="B78" s="41"/>
      <c r="C78" s="63"/>
      <c r="D78" s="63"/>
      <c r="E78" s="63"/>
      <c r="F78" s="63"/>
      <c r="G78" s="63"/>
      <c r="H78" s="63"/>
      <c r="I78" s="163"/>
      <c r="J78" s="63"/>
      <c r="K78" s="63"/>
      <c r="L78" s="61"/>
    </row>
    <row r="79" spans="2:63" s="9" customFormat="1" ht="29.25" customHeight="1">
      <c r="B79" s="166"/>
      <c r="C79" s="167" t="s">
        <v>133</v>
      </c>
      <c r="D79" s="168" t="s">
        <v>58</v>
      </c>
      <c r="E79" s="168" t="s">
        <v>54</v>
      </c>
      <c r="F79" s="168" t="s">
        <v>134</v>
      </c>
      <c r="G79" s="168" t="s">
        <v>135</v>
      </c>
      <c r="H79" s="168" t="s">
        <v>136</v>
      </c>
      <c r="I79" s="169" t="s">
        <v>137</v>
      </c>
      <c r="J79" s="168" t="s">
        <v>119</v>
      </c>
      <c r="K79" s="170" t="s">
        <v>138</v>
      </c>
      <c r="L79" s="171"/>
      <c r="M79" s="81" t="s">
        <v>139</v>
      </c>
      <c r="N79" s="82" t="s">
        <v>43</v>
      </c>
      <c r="O79" s="82" t="s">
        <v>140</v>
      </c>
      <c r="P79" s="82" t="s">
        <v>141</v>
      </c>
      <c r="Q79" s="82" t="s">
        <v>142</v>
      </c>
      <c r="R79" s="82" t="s">
        <v>143</v>
      </c>
      <c r="S79" s="82" t="s">
        <v>144</v>
      </c>
      <c r="T79" s="83" t="s">
        <v>145</v>
      </c>
    </row>
    <row r="80" spans="2:63" s="1" customFormat="1" ht="29.25" customHeight="1">
      <c r="B80" s="41"/>
      <c r="C80" s="87" t="s">
        <v>120</v>
      </c>
      <c r="D80" s="63"/>
      <c r="E80" s="63"/>
      <c r="F80" s="63"/>
      <c r="G80" s="63"/>
      <c r="H80" s="63"/>
      <c r="I80" s="163"/>
      <c r="J80" s="172">
        <f>BK80</f>
        <v>0</v>
      </c>
      <c r="K80" s="63"/>
      <c r="L80" s="61"/>
      <c r="M80" s="84"/>
      <c r="N80" s="85"/>
      <c r="O80" s="85"/>
      <c r="P80" s="173">
        <f>P81</f>
        <v>0</v>
      </c>
      <c r="Q80" s="85"/>
      <c r="R80" s="173">
        <f>R81</f>
        <v>0</v>
      </c>
      <c r="S80" s="85"/>
      <c r="T80" s="174">
        <f>T81</f>
        <v>0</v>
      </c>
      <c r="AT80" s="24" t="s">
        <v>72</v>
      </c>
      <c r="AU80" s="24" t="s">
        <v>121</v>
      </c>
      <c r="BK80" s="175">
        <f>BK81</f>
        <v>0</v>
      </c>
    </row>
    <row r="81" spans="2:65" s="10" customFormat="1" ht="37.35" customHeight="1">
      <c r="B81" s="176"/>
      <c r="C81" s="177"/>
      <c r="D81" s="178" t="s">
        <v>72</v>
      </c>
      <c r="E81" s="179" t="s">
        <v>1682</v>
      </c>
      <c r="F81" s="179" t="s">
        <v>1683</v>
      </c>
      <c r="G81" s="177"/>
      <c r="H81" s="177"/>
      <c r="I81" s="180"/>
      <c r="J81" s="181">
        <f>BK81</f>
        <v>0</v>
      </c>
      <c r="K81" s="177"/>
      <c r="L81" s="182"/>
      <c r="M81" s="183"/>
      <c r="N81" s="184"/>
      <c r="O81" s="184"/>
      <c r="P81" s="185">
        <f>P82+P92+P104</f>
        <v>0</v>
      </c>
      <c r="Q81" s="184"/>
      <c r="R81" s="185">
        <f>R82+R92+R104</f>
        <v>0</v>
      </c>
      <c r="S81" s="184"/>
      <c r="T81" s="186">
        <f>T82+T92+T104</f>
        <v>0</v>
      </c>
      <c r="AR81" s="187" t="s">
        <v>180</v>
      </c>
      <c r="AT81" s="188" t="s">
        <v>72</v>
      </c>
      <c r="AU81" s="188" t="s">
        <v>73</v>
      </c>
      <c r="AY81" s="187" t="s">
        <v>148</v>
      </c>
      <c r="BK81" s="189">
        <f>BK82+BK92+BK104</f>
        <v>0</v>
      </c>
    </row>
    <row r="82" spans="2:65" s="10" customFormat="1" ht="19.899999999999999" customHeight="1">
      <c r="B82" s="176"/>
      <c r="C82" s="177"/>
      <c r="D82" s="178" t="s">
        <v>72</v>
      </c>
      <c r="E82" s="190" t="s">
        <v>1684</v>
      </c>
      <c r="F82" s="190" t="s">
        <v>1685</v>
      </c>
      <c r="G82" s="177"/>
      <c r="H82" s="177"/>
      <c r="I82" s="180"/>
      <c r="J82" s="191">
        <f>BK82</f>
        <v>0</v>
      </c>
      <c r="K82" s="177"/>
      <c r="L82" s="182"/>
      <c r="M82" s="183"/>
      <c r="N82" s="184"/>
      <c r="O82" s="184"/>
      <c r="P82" s="185">
        <f>SUM(P83:P91)</f>
        <v>0</v>
      </c>
      <c r="Q82" s="184"/>
      <c r="R82" s="185">
        <f>SUM(R83:R91)</f>
        <v>0</v>
      </c>
      <c r="S82" s="184"/>
      <c r="T82" s="186">
        <f>SUM(T83:T91)</f>
        <v>0</v>
      </c>
      <c r="AR82" s="187" t="s">
        <v>180</v>
      </c>
      <c r="AT82" s="188" t="s">
        <v>72</v>
      </c>
      <c r="AU82" s="188" t="s">
        <v>81</v>
      </c>
      <c r="AY82" s="187" t="s">
        <v>148</v>
      </c>
      <c r="BK82" s="189">
        <f>SUM(BK83:BK91)</f>
        <v>0</v>
      </c>
    </row>
    <row r="83" spans="2:65" s="1" customFormat="1" ht="16.5" customHeight="1">
      <c r="B83" s="41"/>
      <c r="C83" s="192" t="s">
        <v>81</v>
      </c>
      <c r="D83" s="192" t="s">
        <v>150</v>
      </c>
      <c r="E83" s="193" t="s">
        <v>1686</v>
      </c>
      <c r="F83" s="194" t="s">
        <v>1687</v>
      </c>
      <c r="G83" s="195" t="s">
        <v>1688</v>
      </c>
      <c r="H83" s="196">
        <v>1</v>
      </c>
      <c r="I83" s="197"/>
      <c r="J83" s="198">
        <f>ROUND(I83*H83,2)</f>
        <v>0</v>
      </c>
      <c r="K83" s="194" t="s">
        <v>154</v>
      </c>
      <c r="L83" s="61"/>
      <c r="M83" s="199" t="s">
        <v>23</v>
      </c>
      <c r="N83" s="200" t="s">
        <v>44</v>
      </c>
      <c r="O83" s="42"/>
      <c r="P83" s="201">
        <f>O83*H83</f>
        <v>0</v>
      </c>
      <c r="Q83" s="201">
        <v>0</v>
      </c>
      <c r="R83" s="201">
        <f>Q83*H83</f>
        <v>0</v>
      </c>
      <c r="S83" s="201">
        <v>0</v>
      </c>
      <c r="T83" s="202">
        <f>S83*H83</f>
        <v>0</v>
      </c>
      <c r="AR83" s="24" t="s">
        <v>1689</v>
      </c>
      <c r="AT83" s="24" t="s">
        <v>150</v>
      </c>
      <c r="AU83" s="24" t="s">
        <v>83</v>
      </c>
      <c r="AY83" s="24" t="s">
        <v>148</v>
      </c>
      <c r="BE83" s="203">
        <f>IF(N83="základní",J83,0)</f>
        <v>0</v>
      </c>
      <c r="BF83" s="203">
        <f>IF(N83="snížená",J83,0)</f>
        <v>0</v>
      </c>
      <c r="BG83" s="203">
        <f>IF(N83="zákl. přenesená",J83,0)</f>
        <v>0</v>
      </c>
      <c r="BH83" s="203">
        <f>IF(N83="sníž. přenesená",J83,0)</f>
        <v>0</v>
      </c>
      <c r="BI83" s="203">
        <f>IF(N83="nulová",J83,0)</f>
        <v>0</v>
      </c>
      <c r="BJ83" s="24" t="s">
        <v>81</v>
      </c>
      <c r="BK83" s="203">
        <f>ROUND(I83*H83,2)</f>
        <v>0</v>
      </c>
      <c r="BL83" s="24" t="s">
        <v>1689</v>
      </c>
      <c r="BM83" s="24" t="s">
        <v>1690</v>
      </c>
    </row>
    <row r="84" spans="2:65" s="13" customFormat="1" ht="13.5">
      <c r="B84" s="239"/>
      <c r="C84" s="240"/>
      <c r="D84" s="204" t="s">
        <v>159</v>
      </c>
      <c r="E84" s="241" t="s">
        <v>23</v>
      </c>
      <c r="F84" s="242" t="s">
        <v>1691</v>
      </c>
      <c r="G84" s="240"/>
      <c r="H84" s="241" t="s">
        <v>23</v>
      </c>
      <c r="I84" s="243"/>
      <c r="J84" s="240"/>
      <c r="K84" s="240"/>
      <c r="L84" s="244"/>
      <c r="M84" s="245"/>
      <c r="N84" s="246"/>
      <c r="O84" s="246"/>
      <c r="P84" s="246"/>
      <c r="Q84" s="246"/>
      <c r="R84" s="246"/>
      <c r="S84" s="246"/>
      <c r="T84" s="247"/>
      <c r="AT84" s="248" t="s">
        <v>159</v>
      </c>
      <c r="AU84" s="248" t="s">
        <v>83</v>
      </c>
      <c r="AV84" s="13" t="s">
        <v>81</v>
      </c>
      <c r="AW84" s="13" t="s">
        <v>36</v>
      </c>
      <c r="AX84" s="13" t="s">
        <v>73</v>
      </c>
      <c r="AY84" s="248" t="s">
        <v>148</v>
      </c>
    </row>
    <row r="85" spans="2:65" s="13" customFormat="1" ht="13.5">
      <c r="B85" s="239"/>
      <c r="C85" s="240"/>
      <c r="D85" s="204" t="s">
        <v>159</v>
      </c>
      <c r="E85" s="241" t="s">
        <v>23</v>
      </c>
      <c r="F85" s="242" t="s">
        <v>1692</v>
      </c>
      <c r="G85" s="240"/>
      <c r="H85" s="241" t="s">
        <v>23</v>
      </c>
      <c r="I85" s="243"/>
      <c r="J85" s="240"/>
      <c r="K85" s="240"/>
      <c r="L85" s="244"/>
      <c r="M85" s="245"/>
      <c r="N85" s="246"/>
      <c r="O85" s="246"/>
      <c r="P85" s="246"/>
      <c r="Q85" s="246"/>
      <c r="R85" s="246"/>
      <c r="S85" s="246"/>
      <c r="T85" s="247"/>
      <c r="AT85" s="248" t="s">
        <v>159</v>
      </c>
      <c r="AU85" s="248" t="s">
        <v>83</v>
      </c>
      <c r="AV85" s="13" t="s">
        <v>81</v>
      </c>
      <c r="AW85" s="13" t="s">
        <v>36</v>
      </c>
      <c r="AX85" s="13" t="s">
        <v>73</v>
      </c>
      <c r="AY85" s="248" t="s">
        <v>148</v>
      </c>
    </row>
    <row r="86" spans="2:65" s="11" customFormat="1" ht="13.5">
      <c r="B86" s="207"/>
      <c r="C86" s="208"/>
      <c r="D86" s="204" t="s">
        <v>159</v>
      </c>
      <c r="E86" s="209" t="s">
        <v>23</v>
      </c>
      <c r="F86" s="210" t="s">
        <v>81</v>
      </c>
      <c r="G86" s="208"/>
      <c r="H86" s="211">
        <v>1</v>
      </c>
      <c r="I86" s="212"/>
      <c r="J86" s="208"/>
      <c r="K86" s="208"/>
      <c r="L86" s="213"/>
      <c r="M86" s="214"/>
      <c r="N86" s="215"/>
      <c r="O86" s="215"/>
      <c r="P86" s="215"/>
      <c r="Q86" s="215"/>
      <c r="R86" s="215"/>
      <c r="S86" s="215"/>
      <c r="T86" s="216"/>
      <c r="AT86" s="217" t="s">
        <v>159</v>
      </c>
      <c r="AU86" s="217" t="s">
        <v>83</v>
      </c>
      <c r="AV86" s="11" t="s">
        <v>83</v>
      </c>
      <c r="AW86" s="11" t="s">
        <v>36</v>
      </c>
      <c r="AX86" s="11" t="s">
        <v>81</v>
      </c>
      <c r="AY86" s="217" t="s">
        <v>148</v>
      </c>
    </row>
    <row r="87" spans="2:65" s="1" customFormat="1" ht="16.5" customHeight="1">
      <c r="B87" s="41"/>
      <c r="C87" s="192" t="s">
        <v>83</v>
      </c>
      <c r="D87" s="192" t="s">
        <v>150</v>
      </c>
      <c r="E87" s="193" t="s">
        <v>1693</v>
      </c>
      <c r="F87" s="194" t="s">
        <v>1694</v>
      </c>
      <c r="G87" s="195" t="s">
        <v>1688</v>
      </c>
      <c r="H87" s="196">
        <v>1</v>
      </c>
      <c r="I87" s="197"/>
      <c r="J87" s="198">
        <f>ROUND(I87*H87,2)</f>
        <v>0</v>
      </c>
      <c r="K87" s="194" t="s">
        <v>154</v>
      </c>
      <c r="L87" s="61"/>
      <c r="M87" s="199" t="s">
        <v>23</v>
      </c>
      <c r="N87" s="200" t="s">
        <v>44</v>
      </c>
      <c r="O87" s="42"/>
      <c r="P87" s="201">
        <f>O87*H87</f>
        <v>0</v>
      </c>
      <c r="Q87" s="201">
        <v>0</v>
      </c>
      <c r="R87" s="201">
        <f>Q87*H87</f>
        <v>0</v>
      </c>
      <c r="S87" s="201">
        <v>0</v>
      </c>
      <c r="T87" s="202">
        <f>S87*H87</f>
        <v>0</v>
      </c>
      <c r="AR87" s="24" t="s">
        <v>1689</v>
      </c>
      <c r="AT87" s="24" t="s">
        <v>150</v>
      </c>
      <c r="AU87" s="24" t="s">
        <v>83</v>
      </c>
      <c r="AY87" s="24" t="s">
        <v>148</v>
      </c>
      <c r="BE87" s="203">
        <f>IF(N87="základní",J87,0)</f>
        <v>0</v>
      </c>
      <c r="BF87" s="203">
        <f>IF(N87="snížená",J87,0)</f>
        <v>0</v>
      </c>
      <c r="BG87" s="203">
        <f>IF(N87="zákl. přenesená",J87,0)</f>
        <v>0</v>
      </c>
      <c r="BH87" s="203">
        <f>IF(N87="sníž. přenesená",J87,0)</f>
        <v>0</v>
      </c>
      <c r="BI87" s="203">
        <f>IF(N87="nulová",J87,0)</f>
        <v>0</v>
      </c>
      <c r="BJ87" s="24" t="s">
        <v>81</v>
      </c>
      <c r="BK87" s="203">
        <f>ROUND(I87*H87,2)</f>
        <v>0</v>
      </c>
      <c r="BL87" s="24" t="s">
        <v>1689</v>
      </c>
      <c r="BM87" s="24" t="s">
        <v>1695</v>
      </c>
    </row>
    <row r="88" spans="2:65" s="13" customFormat="1" ht="13.5">
      <c r="B88" s="239"/>
      <c r="C88" s="240"/>
      <c r="D88" s="204" t="s">
        <v>159</v>
      </c>
      <c r="E88" s="241" t="s">
        <v>23</v>
      </c>
      <c r="F88" s="242" t="s">
        <v>1696</v>
      </c>
      <c r="G88" s="240"/>
      <c r="H88" s="241" t="s">
        <v>23</v>
      </c>
      <c r="I88" s="243"/>
      <c r="J88" s="240"/>
      <c r="K88" s="240"/>
      <c r="L88" s="244"/>
      <c r="M88" s="245"/>
      <c r="N88" s="246"/>
      <c r="O88" s="246"/>
      <c r="P88" s="246"/>
      <c r="Q88" s="246"/>
      <c r="R88" s="246"/>
      <c r="S88" s="246"/>
      <c r="T88" s="247"/>
      <c r="AT88" s="248" t="s">
        <v>159</v>
      </c>
      <c r="AU88" s="248" t="s">
        <v>83</v>
      </c>
      <c r="AV88" s="13" t="s">
        <v>81</v>
      </c>
      <c r="AW88" s="13" t="s">
        <v>36</v>
      </c>
      <c r="AX88" s="13" t="s">
        <v>73</v>
      </c>
      <c r="AY88" s="248" t="s">
        <v>148</v>
      </c>
    </row>
    <row r="89" spans="2:65" s="13" customFormat="1" ht="13.5">
      <c r="B89" s="239"/>
      <c r="C89" s="240"/>
      <c r="D89" s="204" t="s">
        <v>159</v>
      </c>
      <c r="E89" s="241" t="s">
        <v>23</v>
      </c>
      <c r="F89" s="242" t="s">
        <v>1697</v>
      </c>
      <c r="G89" s="240"/>
      <c r="H89" s="241" t="s">
        <v>23</v>
      </c>
      <c r="I89" s="243"/>
      <c r="J89" s="240"/>
      <c r="K89" s="240"/>
      <c r="L89" s="244"/>
      <c r="M89" s="245"/>
      <c r="N89" s="246"/>
      <c r="O89" s="246"/>
      <c r="P89" s="246"/>
      <c r="Q89" s="246"/>
      <c r="R89" s="246"/>
      <c r="S89" s="246"/>
      <c r="T89" s="247"/>
      <c r="AT89" s="248" t="s">
        <v>159</v>
      </c>
      <c r="AU89" s="248" t="s">
        <v>83</v>
      </c>
      <c r="AV89" s="13" t="s">
        <v>81</v>
      </c>
      <c r="AW89" s="13" t="s">
        <v>36</v>
      </c>
      <c r="AX89" s="13" t="s">
        <v>73</v>
      </c>
      <c r="AY89" s="248" t="s">
        <v>148</v>
      </c>
    </row>
    <row r="90" spans="2:65" s="13" customFormat="1" ht="13.5">
      <c r="B90" s="239"/>
      <c r="C90" s="240"/>
      <c r="D90" s="204" t="s">
        <v>159</v>
      </c>
      <c r="E90" s="241" t="s">
        <v>23</v>
      </c>
      <c r="F90" s="242" t="s">
        <v>1698</v>
      </c>
      <c r="G90" s="240"/>
      <c r="H90" s="241" t="s">
        <v>23</v>
      </c>
      <c r="I90" s="243"/>
      <c r="J90" s="240"/>
      <c r="K90" s="240"/>
      <c r="L90" s="244"/>
      <c r="M90" s="245"/>
      <c r="N90" s="246"/>
      <c r="O90" s="246"/>
      <c r="P90" s="246"/>
      <c r="Q90" s="246"/>
      <c r="R90" s="246"/>
      <c r="S90" s="246"/>
      <c r="T90" s="247"/>
      <c r="AT90" s="248" t="s">
        <v>159</v>
      </c>
      <c r="AU90" s="248" t="s">
        <v>83</v>
      </c>
      <c r="AV90" s="13" t="s">
        <v>81</v>
      </c>
      <c r="AW90" s="13" t="s">
        <v>36</v>
      </c>
      <c r="AX90" s="13" t="s">
        <v>73</v>
      </c>
      <c r="AY90" s="248" t="s">
        <v>148</v>
      </c>
    </row>
    <row r="91" spans="2:65" s="11" customFormat="1" ht="13.5">
      <c r="B91" s="207"/>
      <c r="C91" s="208"/>
      <c r="D91" s="204" t="s">
        <v>159</v>
      </c>
      <c r="E91" s="209" t="s">
        <v>23</v>
      </c>
      <c r="F91" s="210" t="s">
        <v>81</v>
      </c>
      <c r="G91" s="208"/>
      <c r="H91" s="211">
        <v>1</v>
      </c>
      <c r="I91" s="212"/>
      <c r="J91" s="208"/>
      <c r="K91" s="208"/>
      <c r="L91" s="213"/>
      <c r="M91" s="214"/>
      <c r="N91" s="215"/>
      <c r="O91" s="215"/>
      <c r="P91" s="215"/>
      <c r="Q91" s="215"/>
      <c r="R91" s="215"/>
      <c r="S91" s="215"/>
      <c r="T91" s="216"/>
      <c r="AT91" s="217" t="s">
        <v>159</v>
      </c>
      <c r="AU91" s="217" t="s">
        <v>83</v>
      </c>
      <c r="AV91" s="11" t="s">
        <v>83</v>
      </c>
      <c r="AW91" s="11" t="s">
        <v>36</v>
      </c>
      <c r="AX91" s="11" t="s">
        <v>81</v>
      </c>
      <c r="AY91" s="217" t="s">
        <v>148</v>
      </c>
    </row>
    <row r="92" spans="2:65" s="10" customFormat="1" ht="29.85" customHeight="1">
      <c r="B92" s="176"/>
      <c r="C92" s="177"/>
      <c r="D92" s="178" t="s">
        <v>72</v>
      </c>
      <c r="E92" s="190" t="s">
        <v>1705</v>
      </c>
      <c r="F92" s="190" t="s">
        <v>1706</v>
      </c>
      <c r="G92" s="177"/>
      <c r="H92" s="177"/>
      <c r="I92" s="180"/>
      <c r="J92" s="191">
        <f>BK92</f>
        <v>0</v>
      </c>
      <c r="K92" s="177"/>
      <c r="L92" s="182"/>
      <c r="M92" s="183"/>
      <c r="N92" s="184"/>
      <c r="O92" s="184"/>
      <c r="P92" s="185">
        <f>SUM(P93:P103)</f>
        <v>0</v>
      </c>
      <c r="Q92" s="184"/>
      <c r="R92" s="185">
        <f>SUM(R93:R103)</f>
        <v>0</v>
      </c>
      <c r="S92" s="184"/>
      <c r="T92" s="186">
        <f>SUM(T93:T103)</f>
        <v>0</v>
      </c>
      <c r="AR92" s="187" t="s">
        <v>180</v>
      </c>
      <c r="AT92" s="188" t="s">
        <v>72</v>
      </c>
      <c r="AU92" s="188" t="s">
        <v>81</v>
      </c>
      <c r="AY92" s="187" t="s">
        <v>148</v>
      </c>
      <c r="BK92" s="189">
        <f>SUM(BK93:BK103)</f>
        <v>0</v>
      </c>
    </row>
    <row r="93" spans="2:65" s="1" customFormat="1" ht="16.5" customHeight="1">
      <c r="B93" s="41"/>
      <c r="C93" s="192" t="s">
        <v>168</v>
      </c>
      <c r="D93" s="192" t="s">
        <v>150</v>
      </c>
      <c r="E93" s="193" t="s">
        <v>1707</v>
      </c>
      <c r="F93" s="194" t="s">
        <v>1706</v>
      </c>
      <c r="G93" s="195" t="s">
        <v>1688</v>
      </c>
      <c r="H93" s="196">
        <v>1</v>
      </c>
      <c r="I93" s="197"/>
      <c r="J93" s="198">
        <f>ROUND(I93*H93,2)</f>
        <v>0</v>
      </c>
      <c r="K93" s="194" t="s">
        <v>154</v>
      </c>
      <c r="L93" s="61"/>
      <c r="M93" s="199" t="s">
        <v>23</v>
      </c>
      <c r="N93" s="200" t="s">
        <v>44</v>
      </c>
      <c r="O93" s="42"/>
      <c r="P93" s="201">
        <f>O93*H93</f>
        <v>0</v>
      </c>
      <c r="Q93" s="201">
        <v>0</v>
      </c>
      <c r="R93" s="201">
        <f>Q93*H93</f>
        <v>0</v>
      </c>
      <c r="S93" s="201">
        <v>0</v>
      </c>
      <c r="T93" s="202">
        <f>S93*H93</f>
        <v>0</v>
      </c>
      <c r="AR93" s="24" t="s">
        <v>1689</v>
      </c>
      <c r="AT93" s="24" t="s">
        <v>150</v>
      </c>
      <c r="AU93" s="24" t="s">
        <v>83</v>
      </c>
      <c r="AY93" s="24" t="s">
        <v>148</v>
      </c>
      <c r="BE93" s="203">
        <f>IF(N93="základní",J93,0)</f>
        <v>0</v>
      </c>
      <c r="BF93" s="203">
        <f>IF(N93="snížená",J93,0)</f>
        <v>0</v>
      </c>
      <c r="BG93" s="203">
        <f>IF(N93="zákl. přenesená",J93,0)</f>
        <v>0</v>
      </c>
      <c r="BH93" s="203">
        <f>IF(N93="sníž. přenesená",J93,0)</f>
        <v>0</v>
      </c>
      <c r="BI93" s="203">
        <f>IF(N93="nulová",J93,0)</f>
        <v>0</v>
      </c>
      <c r="BJ93" s="24" t="s">
        <v>81</v>
      </c>
      <c r="BK93" s="203">
        <f>ROUND(I93*H93,2)</f>
        <v>0</v>
      </c>
      <c r="BL93" s="24" t="s">
        <v>1689</v>
      </c>
      <c r="BM93" s="24" t="s">
        <v>1708</v>
      </c>
    </row>
    <row r="94" spans="2:65" s="13" customFormat="1" ht="13.5">
      <c r="B94" s="239"/>
      <c r="C94" s="240"/>
      <c r="D94" s="204" t="s">
        <v>159</v>
      </c>
      <c r="E94" s="241" t="s">
        <v>23</v>
      </c>
      <c r="F94" s="242" t="s">
        <v>1709</v>
      </c>
      <c r="G94" s="240"/>
      <c r="H94" s="241" t="s">
        <v>23</v>
      </c>
      <c r="I94" s="243"/>
      <c r="J94" s="240"/>
      <c r="K94" s="240"/>
      <c r="L94" s="244"/>
      <c r="M94" s="245"/>
      <c r="N94" s="246"/>
      <c r="O94" s="246"/>
      <c r="P94" s="246"/>
      <c r="Q94" s="246"/>
      <c r="R94" s="246"/>
      <c r="S94" s="246"/>
      <c r="T94" s="247"/>
      <c r="AT94" s="248" t="s">
        <v>159</v>
      </c>
      <c r="AU94" s="248" t="s">
        <v>83</v>
      </c>
      <c r="AV94" s="13" t="s">
        <v>81</v>
      </c>
      <c r="AW94" s="13" t="s">
        <v>36</v>
      </c>
      <c r="AX94" s="13" t="s">
        <v>73</v>
      </c>
      <c r="AY94" s="248" t="s">
        <v>148</v>
      </c>
    </row>
    <row r="95" spans="2:65" s="13" customFormat="1" ht="13.5">
      <c r="B95" s="239"/>
      <c r="C95" s="240"/>
      <c r="D95" s="204" t="s">
        <v>159</v>
      </c>
      <c r="E95" s="241" t="s">
        <v>23</v>
      </c>
      <c r="F95" s="242" t="s">
        <v>1710</v>
      </c>
      <c r="G95" s="240"/>
      <c r="H95" s="241" t="s">
        <v>23</v>
      </c>
      <c r="I95" s="243"/>
      <c r="J95" s="240"/>
      <c r="K95" s="240"/>
      <c r="L95" s="244"/>
      <c r="M95" s="245"/>
      <c r="N95" s="246"/>
      <c r="O95" s="246"/>
      <c r="P95" s="246"/>
      <c r="Q95" s="246"/>
      <c r="R95" s="246"/>
      <c r="S95" s="246"/>
      <c r="T95" s="247"/>
      <c r="AT95" s="248" t="s">
        <v>159</v>
      </c>
      <c r="AU95" s="248" t="s">
        <v>83</v>
      </c>
      <c r="AV95" s="13" t="s">
        <v>81</v>
      </c>
      <c r="AW95" s="13" t="s">
        <v>36</v>
      </c>
      <c r="AX95" s="13" t="s">
        <v>73</v>
      </c>
      <c r="AY95" s="248" t="s">
        <v>148</v>
      </c>
    </row>
    <row r="96" spans="2:65" s="13" customFormat="1" ht="13.5">
      <c r="B96" s="239"/>
      <c r="C96" s="240"/>
      <c r="D96" s="204" t="s">
        <v>159</v>
      </c>
      <c r="E96" s="241" t="s">
        <v>23</v>
      </c>
      <c r="F96" s="242" t="s">
        <v>1711</v>
      </c>
      <c r="G96" s="240"/>
      <c r="H96" s="241" t="s">
        <v>23</v>
      </c>
      <c r="I96" s="243"/>
      <c r="J96" s="240"/>
      <c r="K96" s="240"/>
      <c r="L96" s="244"/>
      <c r="M96" s="245"/>
      <c r="N96" s="246"/>
      <c r="O96" s="246"/>
      <c r="P96" s="246"/>
      <c r="Q96" s="246"/>
      <c r="R96" s="246"/>
      <c r="S96" s="246"/>
      <c r="T96" s="247"/>
      <c r="AT96" s="248" t="s">
        <v>159</v>
      </c>
      <c r="AU96" s="248" t="s">
        <v>83</v>
      </c>
      <c r="AV96" s="13" t="s">
        <v>81</v>
      </c>
      <c r="AW96" s="13" t="s">
        <v>36</v>
      </c>
      <c r="AX96" s="13" t="s">
        <v>73</v>
      </c>
      <c r="AY96" s="248" t="s">
        <v>148</v>
      </c>
    </row>
    <row r="97" spans="2:65" s="13" customFormat="1" ht="13.5">
      <c r="B97" s="239"/>
      <c r="C97" s="240"/>
      <c r="D97" s="204" t="s">
        <v>159</v>
      </c>
      <c r="E97" s="241" t="s">
        <v>23</v>
      </c>
      <c r="F97" s="242" t="s">
        <v>1712</v>
      </c>
      <c r="G97" s="240"/>
      <c r="H97" s="241" t="s">
        <v>23</v>
      </c>
      <c r="I97" s="243"/>
      <c r="J97" s="240"/>
      <c r="K97" s="240"/>
      <c r="L97" s="244"/>
      <c r="M97" s="245"/>
      <c r="N97" s="246"/>
      <c r="O97" s="246"/>
      <c r="P97" s="246"/>
      <c r="Q97" s="246"/>
      <c r="R97" s="246"/>
      <c r="S97" s="246"/>
      <c r="T97" s="247"/>
      <c r="AT97" s="248" t="s">
        <v>159</v>
      </c>
      <c r="AU97" s="248" t="s">
        <v>83</v>
      </c>
      <c r="AV97" s="13" t="s">
        <v>81</v>
      </c>
      <c r="AW97" s="13" t="s">
        <v>36</v>
      </c>
      <c r="AX97" s="13" t="s">
        <v>73</v>
      </c>
      <c r="AY97" s="248" t="s">
        <v>148</v>
      </c>
    </row>
    <row r="98" spans="2:65" s="13" customFormat="1" ht="13.5">
      <c r="B98" s="239"/>
      <c r="C98" s="240"/>
      <c r="D98" s="204" t="s">
        <v>159</v>
      </c>
      <c r="E98" s="241" t="s">
        <v>23</v>
      </c>
      <c r="F98" s="242" t="s">
        <v>1713</v>
      </c>
      <c r="G98" s="240"/>
      <c r="H98" s="241" t="s">
        <v>23</v>
      </c>
      <c r="I98" s="243"/>
      <c r="J98" s="240"/>
      <c r="K98" s="240"/>
      <c r="L98" s="244"/>
      <c r="M98" s="245"/>
      <c r="N98" s="246"/>
      <c r="O98" s="246"/>
      <c r="P98" s="246"/>
      <c r="Q98" s="246"/>
      <c r="R98" s="246"/>
      <c r="S98" s="246"/>
      <c r="T98" s="247"/>
      <c r="AT98" s="248" t="s">
        <v>159</v>
      </c>
      <c r="AU98" s="248" t="s">
        <v>83</v>
      </c>
      <c r="AV98" s="13" t="s">
        <v>81</v>
      </c>
      <c r="AW98" s="13" t="s">
        <v>36</v>
      </c>
      <c r="AX98" s="13" t="s">
        <v>73</v>
      </c>
      <c r="AY98" s="248" t="s">
        <v>148</v>
      </c>
    </row>
    <row r="99" spans="2:65" s="13" customFormat="1" ht="13.5">
      <c r="B99" s="239"/>
      <c r="C99" s="240"/>
      <c r="D99" s="204" t="s">
        <v>159</v>
      </c>
      <c r="E99" s="241" t="s">
        <v>23</v>
      </c>
      <c r="F99" s="242" t="s">
        <v>1714</v>
      </c>
      <c r="G99" s="240"/>
      <c r="H99" s="241" t="s">
        <v>23</v>
      </c>
      <c r="I99" s="243"/>
      <c r="J99" s="240"/>
      <c r="K99" s="240"/>
      <c r="L99" s="244"/>
      <c r="M99" s="245"/>
      <c r="N99" s="246"/>
      <c r="O99" s="246"/>
      <c r="P99" s="246"/>
      <c r="Q99" s="246"/>
      <c r="R99" s="246"/>
      <c r="S99" s="246"/>
      <c r="T99" s="247"/>
      <c r="AT99" s="248" t="s">
        <v>159</v>
      </c>
      <c r="AU99" s="248" t="s">
        <v>83</v>
      </c>
      <c r="AV99" s="13" t="s">
        <v>81</v>
      </c>
      <c r="AW99" s="13" t="s">
        <v>36</v>
      </c>
      <c r="AX99" s="13" t="s">
        <v>73</v>
      </c>
      <c r="AY99" s="248" t="s">
        <v>148</v>
      </c>
    </row>
    <row r="100" spans="2:65" s="11" customFormat="1" ht="13.5">
      <c r="B100" s="207"/>
      <c r="C100" s="208"/>
      <c r="D100" s="204" t="s">
        <v>159</v>
      </c>
      <c r="E100" s="209" t="s">
        <v>23</v>
      </c>
      <c r="F100" s="210" t="s">
        <v>81</v>
      </c>
      <c r="G100" s="208"/>
      <c r="H100" s="211">
        <v>1</v>
      </c>
      <c r="I100" s="212"/>
      <c r="J100" s="208"/>
      <c r="K100" s="208"/>
      <c r="L100" s="213"/>
      <c r="M100" s="214"/>
      <c r="N100" s="215"/>
      <c r="O100" s="215"/>
      <c r="P100" s="215"/>
      <c r="Q100" s="215"/>
      <c r="R100" s="215"/>
      <c r="S100" s="215"/>
      <c r="T100" s="216"/>
      <c r="AT100" s="217" t="s">
        <v>159</v>
      </c>
      <c r="AU100" s="217" t="s">
        <v>83</v>
      </c>
      <c r="AV100" s="11" t="s">
        <v>83</v>
      </c>
      <c r="AW100" s="11" t="s">
        <v>36</v>
      </c>
      <c r="AX100" s="11" t="s">
        <v>81</v>
      </c>
      <c r="AY100" s="217" t="s">
        <v>148</v>
      </c>
    </row>
    <row r="101" spans="2:65" s="1" customFormat="1" ht="16.5" customHeight="1">
      <c r="B101" s="41"/>
      <c r="C101" s="192" t="s">
        <v>155</v>
      </c>
      <c r="D101" s="192" t="s">
        <v>150</v>
      </c>
      <c r="E101" s="193" t="s">
        <v>1715</v>
      </c>
      <c r="F101" s="194" t="s">
        <v>1716</v>
      </c>
      <c r="G101" s="195" t="s">
        <v>1688</v>
      </c>
      <c r="H101" s="196">
        <v>1</v>
      </c>
      <c r="I101" s="197"/>
      <c r="J101" s="198">
        <f>ROUND(I101*H101,2)</f>
        <v>0</v>
      </c>
      <c r="K101" s="194" t="s">
        <v>154</v>
      </c>
      <c r="L101" s="61"/>
      <c r="M101" s="199" t="s">
        <v>23</v>
      </c>
      <c r="N101" s="200" t="s">
        <v>44</v>
      </c>
      <c r="O101" s="42"/>
      <c r="P101" s="201">
        <f>O101*H101</f>
        <v>0</v>
      </c>
      <c r="Q101" s="201">
        <v>0</v>
      </c>
      <c r="R101" s="201">
        <f>Q101*H101</f>
        <v>0</v>
      </c>
      <c r="S101" s="201">
        <v>0</v>
      </c>
      <c r="T101" s="202">
        <f>S101*H101</f>
        <v>0</v>
      </c>
      <c r="AR101" s="24" t="s">
        <v>1689</v>
      </c>
      <c r="AT101" s="24" t="s">
        <v>150</v>
      </c>
      <c r="AU101" s="24" t="s">
        <v>83</v>
      </c>
      <c r="AY101" s="24" t="s">
        <v>148</v>
      </c>
      <c r="BE101" s="203">
        <f>IF(N101="základní",J101,0)</f>
        <v>0</v>
      </c>
      <c r="BF101" s="203">
        <f>IF(N101="snížená",J101,0)</f>
        <v>0</v>
      </c>
      <c r="BG101" s="203">
        <f>IF(N101="zákl. přenesená",J101,0)</f>
        <v>0</v>
      </c>
      <c r="BH101" s="203">
        <f>IF(N101="sníž. přenesená",J101,0)</f>
        <v>0</v>
      </c>
      <c r="BI101" s="203">
        <f>IF(N101="nulová",J101,0)</f>
        <v>0</v>
      </c>
      <c r="BJ101" s="24" t="s">
        <v>81</v>
      </c>
      <c r="BK101" s="203">
        <f>ROUND(I101*H101,2)</f>
        <v>0</v>
      </c>
      <c r="BL101" s="24" t="s">
        <v>1689</v>
      </c>
      <c r="BM101" s="24" t="s">
        <v>1717</v>
      </c>
    </row>
    <row r="102" spans="2:65" s="13" customFormat="1" ht="13.5">
      <c r="B102" s="239"/>
      <c r="C102" s="240"/>
      <c r="D102" s="204" t="s">
        <v>159</v>
      </c>
      <c r="E102" s="241" t="s">
        <v>23</v>
      </c>
      <c r="F102" s="242" t="s">
        <v>1718</v>
      </c>
      <c r="G102" s="240"/>
      <c r="H102" s="241" t="s">
        <v>23</v>
      </c>
      <c r="I102" s="243"/>
      <c r="J102" s="240"/>
      <c r="K102" s="240"/>
      <c r="L102" s="244"/>
      <c r="M102" s="245"/>
      <c r="N102" s="246"/>
      <c r="O102" s="246"/>
      <c r="P102" s="246"/>
      <c r="Q102" s="246"/>
      <c r="R102" s="246"/>
      <c r="S102" s="246"/>
      <c r="T102" s="247"/>
      <c r="AT102" s="248" t="s">
        <v>159</v>
      </c>
      <c r="AU102" s="248" t="s">
        <v>83</v>
      </c>
      <c r="AV102" s="13" t="s">
        <v>81</v>
      </c>
      <c r="AW102" s="13" t="s">
        <v>36</v>
      </c>
      <c r="AX102" s="13" t="s">
        <v>73</v>
      </c>
      <c r="AY102" s="248" t="s">
        <v>148</v>
      </c>
    </row>
    <row r="103" spans="2:65" s="11" customFormat="1" ht="13.5">
      <c r="B103" s="207"/>
      <c r="C103" s="208"/>
      <c r="D103" s="204" t="s">
        <v>159</v>
      </c>
      <c r="E103" s="209" t="s">
        <v>23</v>
      </c>
      <c r="F103" s="210" t="s">
        <v>81</v>
      </c>
      <c r="G103" s="208"/>
      <c r="H103" s="211">
        <v>1</v>
      </c>
      <c r="I103" s="212"/>
      <c r="J103" s="208"/>
      <c r="K103" s="208"/>
      <c r="L103" s="213"/>
      <c r="M103" s="214"/>
      <c r="N103" s="215"/>
      <c r="O103" s="215"/>
      <c r="P103" s="215"/>
      <c r="Q103" s="215"/>
      <c r="R103" s="215"/>
      <c r="S103" s="215"/>
      <c r="T103" s="216"/>
      <c r="AT103" s="217" t="s">
        <v>159</v>
      </c>
      <c r="AU103" s="217" t="s">
        <v>83</v>
      </c>
      <c r="AV103" s="11" t="s">
        <v>83</v>
      </c>
      <c r="AW103" s="11" t="s">
        <v>36</v>
      </c>
      <c r="AX103" s="11" t="s">
        <v>81</v>
      </c>
      <c r="AY103" s="217" t="s">
        <v>148</v>
      </c>
    </row>
    <row r="104" spans="2:65" s="10" customFormat="1" ht="29.85" customHeight="1">
      <c r="B104" s="176"/>
      <c r="C104" s="177"/>
      <c r="D104" s="178" t="s">
        <v>72</v>
      </c>
      <c r="E104" s="190" t="s">
        <v>1719</v>
      </c>
      <c r="F104" s="190" t="s">
        <v>1720</v>
      </c>
      <c r="G104" s="177"/>
      <c r="H104" s="177"/>
      <c r="I104" s="180"/>
      <c r="J104" s="191">
        <f>BK104</f>
        <v>0</v>
      </c>
      <c r="K104" s="177"/>
      <c r="L104" s="182"/>
      <c r="M104" s="183"/>
      <c r="N104" s="184"/>
      <c r="O104" s="184"/>
      <c r="P104" s="185">
        <f>SUM(P105:P107)</f>
        <v>0</v>
      </c>
      <c r="Q104" s="184"/>
      <c r="R104" s="185">
        <f>SUM(R105:R107)</f>
        <v>0</v>
      </c>
      <c r="S104" s="184"/>
      <c r="T104" s="186">
        <f>SUM(T105:T107)</f>
        <v>0</v>
      </c>
      <c r="AR104" s="187" t="s">
        <v>180</v>
      </c>
      <c r="AT104" s="188" t="s">
        <v>72</v>
      </c>
      <c r="AU104" s="188" t="s">
        <v>81</v>
      </c>
      <c r="AY104" s="187" t="s">
        <v>148</v>
      </c>
      <c r="BK104" s="189">
        <f>SUM(BK105:BK107)</f>
        <v>0</v>
      </c>
    </row>
    <row r="105" spans="2:65" s="1" customFormat="1" ht="16.5" customHeight="1">
      <c r="B105" s="41"/>
      <c r="C105" s="192" t="s">
        <v>180</v>
      </c>
      <c r="D105" s="192" t="s">
        <v>150</v>
      </c>
      <c r="E105" s="193" t="s">
        <v>1721</v>
      </c>
      <c r="F105" s="194" t="s">
        <v>1722</v>
      </c>
      <c r="G105" s="195" t="s">
        <v>1688</v>
      </c>
      <c r="H105" s="196">
        <v>10</v>
      </c>
      <c r="I105" s="197"/>
      <c r="J105" s="198">
        <f>ROUND(I105*H105,2)</f>
        <v>0</v>
      </c>
      <c r="K105" s="194" t="s">
        <v>154</v>
      </c>
      <c r="L105" s="61"/>
      <c r="M105" s="199" t="s">
        <v>23</v>
      </c>
      <c r="N105" s="200" t="s">
        <v>44</v>
      </c>
      <c r="O105" s="42"/>
      <c r="P105" s="201">
        <f>O105*H105</f>
        <v>0</v>
      </c>
      <c r="Q105" s="201">
        <v>0</v>
      </c>
      <c r="R105" s="201">
        <f>Q105*H105</f>
        <v>0</v>
      </c>
      <c r="S105" s="201">
        <v>0</v>
      </c>
      <c r="T105" s="202">
        <f>S105*H105</f>
        <v>0</v>
      </c>
      <c r="AR105" s="24" t="s">
        <v>1689</v>
      </c>
      <c r="AT105" s="24" t="s">
        <v>150</v>
      </c>
      <c r="AU105" s="24" t="s">
        <v>83</v>
      </c>
      <c r="AY105" s="24" t="s">
        <v>148</v>
      </c>
      <c r="BE105" s="203">
        <f>IF(N105="základní",J105,0)</f>
        <v>0</v>
      </c>
      <c r="BF105" s="203">
        <f>IF(N105="snížená",J105,0)</f>
        <v>0</v>
      </c>
      <c r="BG105" s="203">
        <f>IF(N105="zákl. přenesená",J105,0)</f>
        <v>0</v>
      </c>
      <c r="BH105" s="203">
        <f>IF(N105="sníž. přenesená",J105,0)</f>
        <v>0</v>
      </c>
      <c r="BI105" s="203">
        <f>IF(N105="nulová",J105,0)</f>
        <v>0</v>
      </c>
      <c r="BJ105" s="24" t="s">
        <v>81</v>
      </c>
      <c r="BK105" s="203">
        <f>ROUND(I105*H105,2)</f>
        <v>0</v>
      </c>
      <c r="BL105" s="24" t="s">
        <v>1689</v>
      </c>
      <c r="BM105" s="24" t="s">
        <v>1723</v>
      </c>
    </row>
    <row r="106" spans="2:65" s="13" customFormat="1" ht="13.5">
      <c r="B106" s="239"/>
      <c r="C106" s="240"/>
      <c r="D106" s="204" t="s">
        <v>159</v>
      </c>
      <c r="E106" s="241" t="s">
        <v>23</v>
      </c>
      <c r="F106" s="242" t="s">
        <v>1724</v>
      </c>
      <c r="G106" s="240"/>
      <c r="H106" s="241" t="s">
        <v>23</v>
      </c>
      <c r="I106" s="243"/>
      <c r="J106" s="240"/>
      <c r="K106" s="240"/>
      <c r="L106" s="244"/>
      <c r="M106" s="245"/>
      <c r="N106" s="246"/>
      <c r="O106" s="246"/>
      <c r="P106" s="246"/>
      <c r="Q106" s="246"/>
      <c r="R106" s="246"/>
      <c r="S106" s="246"/>
      <c r="T106" s="247"/>
      <c r="AT106" s="248" t="s">
        <v>159</v>
      </c>
      <c r="AU106" s="248" t="s">
        <v>83</v>
      </c>
      <c r="AV106" s="13" t="s">
        <v>81</v>
      </c>
      <c r="AW106" s="13" t="s">
        <v>36</v>
      </c>
      <c r="AX106" s="13" t="s">
        <v>73</v>
      </c>
      <c r="AY106" s="248" t="s">
        <v>148</v>
      </c>
    </row>
    <row r="107" spans="2:65" s="11" customFormat="1" ht="13.5">
      <c r="B107" s="207"/>
      <c r="C107" s="208"/>
      <c r="D107" s="204" t="s">
        <v>159</v>
      </c>
      <c r="E107" s="209" t="s">
        <v>23</v>
      </c>
      <c r="F107" s="210" t="s">
        <v>213</v>
      </c>
      <c r="G107" s="208"/>
      <c r="H107" s="211">
        <v>10</v>
      </c>
      <c r="I107" s="212"/>
      <c r="J107" s="208"/>
      <c r="K107" s="208"/>
      <c r="L107" s="213"/>
      <c r="M107" s="266"/>
      <c r="N107" s="267"/>
      <c r="O107" s="267"/>
      <c r="P107" s="267"/>
      <c r="Q107" s="267"/>
      <c r="R107" s="267"/>
      <c r="S107" s="267"/>
      <c r="T107" s="268"/>
      <c r="AT107" s="217" t="s">
        <v>159</v>
      </c>
      <c r="AU107" s="217" t="s">
        <v>83</v>
      </c>
      <c r="AV107" s="11" t="s">
        <v>83</v>
      </c>
      <c r="AW107" s="11" t="s">
        <v>36</v>
      </c>
      <c r="AX107" s="11" t="s">
        <v>81</v>
      </c>
      <c r="AY107" s="217" t="s">
        <v>148</v>
      </c>
    </row>
    <row r="108" spans="2:65" s="1" customFormat="1" ht="6.95" customHeight="1">
      <c r="B108" s="56"/>
      <c r="C108" s="57"/>
      <c r="D108" s="57"/>
      <c r="E108" s="57"/>
      <c r="F108" s="57"/>
      <c r="G108" s="57"/>
      <c r="H108" s="57"/>
      <c r="I108" s="139"/>
      <c r="J108" s="57"/>
      <c r="K108" s="57"/>
      <c r="L108" s="61"/>
    </row>
  </sheetData>
  <sheetProtection algorithmName="SHA-512" hashValue="XsyBpH/H/RNcUbn5LLHDbyB/7hVsz5XkvRT9czrVvRjRuZcB/9xTTOxBerDjPmKvvnn8gjFbQ49zES8CQP3eNw==" saltValue="oD2rkEdUJlQZwPxQhKjxN+O65Dqf3DEB7cs55D+zV+qPN9P7oJURVhvz8Xa3Ibhl4I3L5DK5LuXiLausUBcquA==" spinCount="100000" sheet="1" objects="1" scenarios="1" formatColumns="0" formatRows="0" autoFilter="0"/>
  <autoFilter ref="C79:K107"/>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109</v>
      </c>
      <c r="G1" s="393" t="s">
        <v>110</v>
      </c>
      <c r="H1" s="393"/>
      <c r="I1" s="115"/>
      <c r="J1" s="114" t="s">
        <v>111</v>
      </c>
      <c r="K1" s="113" t="s">
        <v>112</v>
      </c>
      <c r="L1" s="114" t="s">
        <v>113</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4"/>
      <c r="M2" s="384"/>
      <c r="N2" s="384"/>
      <c r="O2" s="384"/>
      <c r="P2" s="384"/>
      <c r="Q2" s="384"/>
      <c r="R2" s="384"/>
      <c r="S2" s="384"/>
      <c r="T2" s="384"/>
      <c r="U2" s="384"/>
      <c r="V2" s="384"/>
      <c r="AT2" s="24" t="s">
        <v>108</v>
      </c>
    </row>
    <row r="3" spans="1:70" ht="6.95" customHeight="1">
      <c r="B3" s="25"/>
      <c r="C3" s="26"/>
      <c r="D3" s="26"/>
      <c r="E3" s="26"/>
      <c r="F3" s="26"/>
      <c r="G3" s="26"/>
      <c r="H3" s="26"/>
      <c r="I3" s="116"/>
      <c r="J3" s="26"/>
      <c r="K3" s="27"/>
      <c r="AT3" s="24" t="s">
        <v>83</v>
      </c>
    </row>
    <row r="4" spans="1:70" ht="36.950000000000003" customHeight="1">
      <c r="B4" s="28"/>
      <c r="C4" s="29"/>
      <c r="D4" s="30" t="s">
        <v>114</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5" t="str">
        <f>'Rekapitulace stavby'!K6</f>
        <v>Opravy opěrných zdí</v>
      </c>
      <c r="F7" s="386"/>
      <c r="G7" s="386"/>
      <c r="H7" s="386"/>
      <c r="I7" s="117"/>
      <c r="J7" s="29"/>
      <c r="K7" s="31"/>
    </row>
    <row r="8" spans="1:70" s="1" customFormat="1">
      <c r="B8" s="41"/>
      <c r="C8" s="42"/>
      <c r="D8" s="37" t="s">
        <v>115</v>
      </c>
      <c r="E8" s="42"/>
      <c r="F8" s="42"/>
      <c r="G8" s="42"/>
      <c r="H8" s="42"/>
      <c r="I8" s="118"/>
      <c r="J8" s="42"/>
      <c r="K8" s="45"/>
    </row>
    <row r="9" spans="1:70" s="1" customFormat="1" ht="36.950000000000003" customHeight="1">
      <c r="B9" s="41"/>
      <c r="C9" s="42"/>
      <c r="D9" s="42"/>
      <c r="E9" s="387" t="s">
        <v>1728</v>
      </c>
      <c r="F9" s="388"/>
      <c r="G9" s="388"/>
      <c r="H9" s="388"/>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23</v>
      </c>
      <c r="G11" s="42"/>
      <c r="H11" s="42"/>
      <c r="I11" s="119" t="s">
        <v>22</v>
      </c>
      <c r="J11" s="35" t="s">
        <v>23</v>
      </c>
      <c r="K11" s="45"/>
    </row>
    <row r="12" spans="1:70" s="1" customFormat="1" ht="14.45" customHeight="1">
      <c r="B12" s="41"/>
      <c r="C12" s="42"/>
      <c r="D12" s="37" t="s">
        <v>24</v>
      </c>
      <c r="E12" s="42"/>
      <c r="F12" s="35" t="s">
        <v>974</v>
      </c>
      <c r="G12" s="42"/>
      <c r="H12" s="42"/>
      <c r="I12" s="119" t="s">
        <v>26</v>
      </c>
      <c r="J12" s="120" t="str">
        <f>'Rekapitulace stavby'!AN8</f>
        <v>13. 4. 2018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28</v>
      </c>
      <c r="E14" s="42"/>
      <c r="F14" s="42"/>
      <c r="G14" s="42"/>
      <c r="H14" s="42"/>
      <c r="I14" s="119" t="s">
        <v>29</v>
      </c>
      <c r="J14" s="35" t="s">
        <v>23</v>
      </c>
      <c r="K14" s="45"/>
    </row>
    <row r="15" spans="1:70" s="1" customFormat="1" ht="18" customHeight="1">
      <c r="B15" s="41"/>
      <c r="C15" s="42"/>
      <c r="D15" s="42"/>
      <c r="E15" s="35" t="s">
        <v>30</v>
      </c>
      <c r="F15" s="42"/>
      <c r="G15" s="42"/>
      <c r="H15" s="42"/>
      <c r="I15" s="119" t="s">
        <v>31</v>
      </c>
      <c r="J15" s="35" t="s">
        <v>23</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29</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29</v>
      </c>
      <c r="J20" s="35" t="s">
        <v>23</v>
      </c>
      <c r="K20" s="45"/>
    </row>
    <row r="21" spans="2:11" s="1" customFormat="1" ht="18" customHeight="1">
      <c r="B21" s="41"/>
      <c r="C21" s="42"/>
      <c r="D21" s="42"/>
      <c r="E21" s="35" t="s">
        <v>35</v>
      </c>
      <c r="F21" s="42"/>
      <c r="G21" s="42"/>
      <c r="H21" s="42"/>
      <c r="I21" s="119" t="s">
        <v>31</v>
      </c>
      <c r="J21" s="35" t="s">
        <v>23</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37</v>
      </c>
      <c r="E23" s="42"/>
      <c r="F23" s="42"/>
      <c r="G23" s="42"/>
      <c r="H23" s="42"/>
      <c r="I23" s="118"/>
      <c r="J23" s="42"/>
      <c r="K23" s="45"/>
    </row>
    <row r="24" spans="2:11" s="6" customFormat="1" ht="16.5" customHeight="1">
      <c r="B24" s="121"/>
      <c r="C24" s="122"/>
      <c r="D24" s="122"/>
      <c r="E24" s="354" t="s">
        <v>23</v>
      </c>
      <c r="F24" s="354"/>
      <c r="G24" s="354"/>
      <c r="H24" s="354"/>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39</v>
      </c>
      <c r="E27" s="42"/>
      <c r="F27" s="42"/>
      <c r="G27" s="42"/>
      <c r="H27" s="42"/>
      <c r="I27" s="118"/>
      <c r="J27" s="128">
        <f>ROUND(J80,2)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41</v>
      </c>
      <c r="G29" s="42"/>
      <c r="H29" s="42"/>
      <c r="I29" s="129" t="s">
        <v>40</v>
      </c>
      <c r="J29" s="46" t="s">
        <v>42</v>
      </c>
      <c r="K29" s="45"/>
    </row>
    <row r="30" spans="2:11" s="1" customFormat="1" ht="14.45" customHeight="1">
      <c r="B30" s="41"/>
      <c r="C30" s="42"/>
      <c r="D30" s="49" t="s">
        <v>43</v>
      </c>
      <c r="E30" s="49" t="s">
        <v>44</v>
      </c>
      <c r="F30" s="130">
        <f>ROUND(SUM(BE80:BE107), 2)</f>
        <v>0</v>
      </c>
      <c r="G30" s="42"/>
      <c r="H30" s="42"/>
      <c r="I30" s="131">
        <v>0.21</v>
      </c>
      <c r="J30" s="130">
        <f>ROUND(ROUND((SUM(BE80:BE107)), 2)*I30, 2)</f>
        <v>0</v>
      </c>
      <c r="K30" s="45"/>
    </row>
    <row r="31" spans="2:11" s="1" customFormat="1" ht="14.45" customHeight="1">
      <c r="B31" s="41"/>
      <c r="C31" s="42"/>
      <c r="D31" s="42"/>
      <c r="E31" s="49" t="s">
        <v>45</v>
      </c>
      <c r="F31" s="130">
        <f>ROUND(SUM(BF80:BF107), 2)</f>
        <v>0</v>
      </c>
      <c r="G31" s="42"/>
      <c r="H31" s="42"/>
      <c r="I31" s="131">
        <v>0.15</v>
      </c>
      <c r="J31" s="130">
        <f>ROUND(ROUND((SUM(BF80:BF107)), 2)*I31, 2)</f>
        <v>0</v>
      </c>
      <c r="K31" s="45"/>
    </row>
    <row r="32" spans="2:11" s="1" customFormat="1" ht="14.45" hidden="1" customHeight="1">
      <c r="B32" s="41"/>
      <c r="C32" s="42"/>
      <c r="D32" s="42"/>
      <c r="E32" s="49" t="s">
        <v>46</v>
      </c>
      <c r="F32" s="130">
        <f>ROUND(SUM(BG80:BG107), 2)</f>
        <v>0</v>
      </c>
      <c r="G32" s="42"/>
      <c r="H32" s="42"/>
      <c r="I32" s="131">
        <v>0.21</v>
      </c>
      <c r="J32" s="130">
        <v>0</v>
      </c>
      <c r="K32" s="45"/>
    </row>
    <row r="33" spans="2:11" s="1" customFormat="1" ht="14.45" hidden="1" customHeight="1">
      <c r="B33" s="41"/>
      <c r="C33" s="42"/>
      <c r="D33" s="42"/>
      <c r="E33" s="49" t="s">
        <v>47</v>
      </c>
      <c r="F33" s="130">
        <f>ROUND(SUM(BH80:BH107), 2)</f>
        <v>0</v>
      </c>
      <c r="G33" s="42"/>
      <c r="H33" s="42"/>
      <c r="I33" s="131">
        <v>0.15</v>
      </c>
      <c r="J33" s="130">
        <v>0</v>
      </c>
      <c r="K33" s="45"/>
    </row>
    <row r="34" spans="2:11" s="1" customFormat="1" ht="14.45" hidden="1" customHeight="1">
      <c r="B34" s="41"/>
      <c r="C34" s="42"/>
      <c r="D34" s="42"/>
      <c r="E34" s="49" t="s">
        <v>48</v>
      </c>
      <c r="F34" s="130">
        <f>ROUND(SUM(BI80:BI107),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49</v>
      </c>
      <c r="E36" s="79"/>
      <c r="F36" s="79"/>
      <c r="G36" s="134" t="s">
        <v>50</v>
      </c>
      <c r="H36" s="135" t="s">
        <v>51</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117</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5" t="str">
        <f>E7</f>
        <v>Opravy opěrných zdí</v>
      </c>
      <c r="F45" s="386"/>
      <c r="G45" s="386"/>
      <c r="H45" s="386"/>
      <c r="I45" s="118"/>
      <c r="J45" s="42"/>
      <c r="K45" s="45"/>
    </row>
    <row r="46" spans="2:11" s="1" customFormat="1" ht="14.45" customHeight="1">
      <c r="B46" s="41"/>
      <c r="C46" s="37" t="s">
        <v>115</v>
      </c>
      <c r="D46" s="42"/>
      <c r="E46" s="42"/>
      <c r="F46" s="42"/>
      <c r="G46" s="42"/>
      <c r="H46" s="42"/>
      <c r="I46" s="118"/>
      <c r="J46" s="42"/>
      <c r="K46" s="45"/>
    </row>
    <row r="47" spans="2:11" s="1" customFormat="1" ht="17.25" customHeight="1">
      <c r="B47" s="41"/>
      <c r="C47" s="42"/>
      <c r="D47" s="42"/>
      <c r="E47" s="387" t="str">
        <f>E9</f>
        <v>VON 04 - Vedejší a ostatní náklady pro SO 04</v>
      </c>
      <c r="F47" s="388"/>
      <c r="G47" s="388"/>
      <c r="H47" s="388"/>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24</v>
      </c>
      <c r="D49" s="42"/>
      <c r="E49" s="42"/>
      <c r="F49" s="35" t="str">
        <f>F12</f>
        <v>Ústí nad Labem - Mojžíř</v>
      </c>
      <c r="G49" s="42"/>
      <c r="H49" s="42"/>
      <c r="I49" s="119" t="s">
        <v>26</v>
      </c>
      <c r="J49" s="120" t="str">
        <f>IF(J12="","",J12)</f>
        <v>13. 4. 2018</v>
      </c>
      <c r="K49" s="45"/>
    </row>
    <row r="50" spans="2:47" s="1" customFormat="1" ht="6.95" customHeight="1">
      <c r="B50" s="41"/>
      <c r="C50" s="42"/>
      <c r="D50" s="42"/>
      <c r="E50" s="42"/>
      <c r="F50" s="42"/>
      <c r="G50" s="42"/>
      <c r="H50" s="42"/>
      <c r="I50" s="118"/>
      <c r="J50" s="42"/>
      <c r="K50" s="45"/>
    </row>
    <row r="51" spans="2:47" s="1" customFormat="1">
      <c r="B51" s="41"/>
      <c r="C51" s="37" t="s">
        <v>28</v>
      </c>
      <c r="D51" s="42"/>
      <c r="E51" s="42"/>
      <c r="F51" s="35" t="str">
        <f>E15</f>
        <v>Statutární město Ústí nad Labem</v>
      </c>
      <c r="G51" s="42"/>
      <c r="H51" s="42"/>
      <c r="I51" s="119" t="s">
        <v>34</v>
      </c>
      <c r="J51" s="354" t="str">
        <f>E21</f>
        <v>AZ Consult spol. s r.o.</v>
      </c>
      <c r="K51" s="45"/>
    </row>
    <row r="52" spans="2:47" s="1" customFormat="1" ht="14.45" customHeight="1">
      <c r="B52" s="41"/>
      <c r="C52" s="37" t="s">
        <v>32</v>
      </c>
      <c r="D52" s="42"/>
      <c r="E52" s="42"/>
      <c r="F52" s="35" t="str">
        <f>IF(E18="","",E18)</f>
        <v/>
      </c>
      <c r="G52" s="42"/>
      <c r="H52" s="42"/>
      <c r="I52" s="118"/>
      <c r="J52" s="389"/>
      <c r="K52" s="45"/>
    </row>
    <row r="53" spans="2:47" s="1" customFormat="1" ht="10.35" customHeight="1">
      <c r="B53" s="41"/>
      <c r="C53" s="42"/>
      <c r="D53" s="42"/>
      <c r="E53" s="42"/>
      <c r="F53" s="42"/>
      <c r="G53" s="42"/>
      <c r="H53" s="42"/>
      <c r="I53" s="118"/>
      <c r="J53" s="42"/>
      <c r="K53" s="45"/>
    </row>
    <row r="54" spans="2:47" s="1" customFormat="1" ht="29.25" customHeight="1">
      <c r="B54" s="41"/>
      <c r="C54" s="144" t="s">
        <v>118</v>
      </c>
      <c r="D54" s="132"/>
      <c r="E54" s="132"/>
      <c r="F54" s="132"/>
      <c r="G54" s="132"/>
      <c r="H54" s="132"/>
      <c r="I54" s="145"/>
      <c r="J54" s="146" t="s">
        <v>119</v>
      </c>
      <c r="K54" s="147"/>
    </row>
    <row r="55" spans="2:47" s="1" customFormat="1" ht="10.35" customHeight="1">
      <c r="B55" s="41"/>
      <c r="C55" s="42"/>
      <c r="D55" s="42"/>
      <c r="E55" s="42"/>
      <c r="F55" s="42"/>
      <c r="G55" s="42"/>
      <c r="H55" s="42"/>
      <c r="I55" s="118"/>
      <c r="J55" s="42"/>
      <c r="K55" s="45"/>
    </row>
    <row r="56" spans="2:47" s="1" customFormat="1" ht="29.25" customHeight="1">
      <c r="B56" s="41"/>
      <c r="C56" s="148" t="s">
        <v>120</v>
      </c>
      <c r="D56" s="42"/>
      <c r="E56" s="42"/>
      <c r="F56" s="42"/>
      <c r="G56" s="42"/>
      <c r="H56" s="42"/>
      <c r="I56" s="118"/>
      <c r="J56" s="128">
        <f>J80</f>
        <v>0</v>
      </c>
      <c r="K56" s="45"/>
      <c r="AU56" s="24" t="s">
        <v>121</v>
      </c>
    </row>
    <row r="57" spans="2:47" s="7" customFormat="1" ht="24.95" customHeight="1">
      <c r="B57" s="149"/>
      <c r="C57" s="150"/>
      <c r="D57" s="151" t="s">
        <v>1677</v>
      </c>
      <c r="E57" s="152"/>
      <c r="F57" s="152"/>
      <c r="G57" s="152"/>
      <c r="H57" s="152"/>
      <c r="I57" s="153"/>
      <c r="J57" s="154">
        <f>J81</f>
        <v>0</v>
      </c>
      <c r="K57" s="155"/>
    </row>
    <row r="58" spans="2:47" s="8" customFormat="1" ht="19.899999999999999" customHeight="1">
      <c r="B58" s="156"/>
      <c r="C58" s="157"/>
      <c r="D58" s="158" t="s">
        <v>1678</v>
      </c>
      <c r="E58" s="159"/>
      <c r="F58" s="159"/>
      <c r="G58" s="159"/>
      <c r="H58" s="159"/>
      <c r="I58" s="160"/>
      <c r="J58" s="161">
        <f>J82</f>
        <v>0</v>
      </c>
      <c r="K58" s="162"/>
    </row>
    <row r="59" spans="2:47" s="8" customFormat="1" ht="19.899999999999999" customHeight="1">
      <c r="B59" s="156"/>
      <c r="C59" s="157"/>
      <c r="D59" s="158" t="s">
        <v>1680</v>
      </c>
      <c r="E59" s="159"/>
      <c r="F59" s="159"/>
      <c r="G59" s="159"/>
      <c r="H59" s="159"/>
      <c r="I59" s="160"/>
      <c r="J59" s="161">
        <f>J92</f>
        <v>0</v>
      </c>
      <c r="K59" s="162"/>
    </row>
    <row r="60" spans="2:47" s="8" customFormat="1" ht="19.899999999999999" customHeight="1">
      <c r="B60" s="156"/>
      <c r="C60" s="157"/>
      <c r="D60" s="158" t="s">
        <v>1681</v>
      </c>
      <c r="E60" s="159"/>
      <c r="F60" s="159"/>
      <c r="G60" s="159"/>
      <c r="H60" s="159"/>
      <c r="I60" s="160"/>
      <c r="J60" s="161">
        <f>J104</f>
        <v>0</v>
      </c>
      <c r="K60" s="162"/>
    </row>
    <row r="61" spans="2:47" s="1" customFormat="1" ht="21.75" customHeight="1">
      <c r="B61" s="41"/>
      <c r="C61" s="42"/>
      <c r="D61" s="42"/>
      <c r="E61" s="42"/>
      <c r="F61" s="42"/>
      <c r="G61" s="42"/>
      <c r="H61" s="42"/>
      <c r="I61" s="118"/>
      <c r="J61" s="42"/>
      <c r="K61" s="45"/>
    </row>
    <row r="62" spans="2:47" s="1" customFormat="1" ht="6.95" customHeight="1">
      <c r="B62" s="56"/>
      <c r="C62" s="57"/>
      <c r="D62" s="57"/>
      <c r="E62" s="57"/>
      <c r="F62" s="57"/>
      <c r="G62" s="57"/>
      <c r="H62" s="57"/>
      <c r="I62" s="139"/>
      <c r="J62" s="57"/>
      <c r="K62" s="58"/>
    </row>
    <row r="66" spans="2:63" s="1" customFormat="1" ht="6.95" customHeight="1">
      <c r="B66" s="59"/>
      <c r="C66" s="60"/>
      <c r="D66" s="60"/>
      <c r="E66" s="60"/>
      <c r="F66" s="60"/>
      <c r="G66" s="60"/>
      <c r="H66" s="60"/>
      <c r="I66" s="142"/>
      <c r="J66" s="60"/>
      <c r="K66" s="60"/>
      <c r="L66" s="61"/>
    </row>
    <row r="67" spans="2:63" s="1" customFormat="1" ht="36.950000000000003" customHeight="1">
      <c r="B67" s="41"/>
      <c r="C67" s="62" t="s">
        <v>132</v>
      </c>
      <c r="D67" s="63"/>
      <c r="E67" s="63"/>
      <c r="F67" s="63"/>
      <c r="G67" s="63"/>
      <c r="H67" s="63"/>
      <c r="I67" s="163"/>
      <c r="J67" s="63"/>
      <c r="K67" s="63"/>
      <c r="L67" s="61"/>
    </row>
    <row r="68" spans="2:63" s="1" customFormat="1" ht="6.95" customHeight="1">
      <c r="B68" s="41"/>
      <c r="C68" s="63"/>
      <c r="D68" s="63"/>
      <c r="E68" s="63"/>
      <c r="F68" s="63"/>
      <c r="G68" s="63"/>
      <c r="H68" s="63"/>
      <c r="I68" s="163"/>
      <c r="J68" s="63"/>
      <c r="K68" s="63"/>
      <c r="L68" s="61"/>
    </row>
    <row r="69" spans="2:63" s="1" customFormat="1" ht="14.45" customHeight="1">
      <c r="B69" s="41"/>
      <c r="C69" s="65" t="s">
        <v>18</v>
      </c>
      <c r="D69" s="63"/>
      <c r="E69" s="63"/>
      <c r="F69" s="63"/>
      <c r="G69" s="63"/>
      <c r="H69" s="63"/>
      <c r="I69" s="163"/>
      <c r="J69" s="63"/>
      <c r="K69" s="63"/>
      <c r="L69" s="61"/>
    </row>
    <row r="70" spans="2:63" s="1" customFormat="1" ht="16.5" customHeight="1">
      <c r="B70" s="41"/>
      <c r="C70" s="63"/>
      <c r="D70" s="63"/>
      <c r="E70" s="390" t="str">
        <f>E7</f>
        <v>Opravy opěrných zdí</v>
      </c>
      <c r="F70" s="391"/>
      <c r="G70" s="391"/>
      <c r="H70" s="391"/>
      <c r="I70" s="163"/>
      <c r="J70" s="63"/>
      <c r="K70" s="63"/>
      <c r="L70" s="61"/>
    </row>
    <row r="71" spans="2:63" s="1" customFormat="1" ht="14.45" customHeight="1">
      <c r="B71" s="41"/>
      <c r="C71" s="65" t="s">
        <v>115</v>
      </c>
      <c r="D71" s="63"/>
      <c r="E71" s="63"/>
      <c r="F71" s="63"/>
      <c r="G71" s="63"/>
      <c r="H71" s="63"/>
      <c r="I71" s="163"/>
      <c r="J71" s="63"/>
      <c r="K71" s="63"/>
      <c r="L71" s="61"/>
    </row>
    <row r="72" spans="2:63" s="1" customFormat="1" ht="17.25" customHeight="1">
      <c r="B72" s="41"/>
      <c r="C72" s="63"/>
      <c r="D72" s="63"/>
      <c r="E72" s="365" t="str">
        <f>E9</f>
        <v>VON 04 - Vedejší a ostatní náklady pro SO 04</v>
      </c>
      <c r="F72" s="392"/>
      <c r="G72" s="392"/>
      <c r="H72" s="392"/>
      <c r="I72" s="163"/>
      <c r="J72" s="63"/>
      <c r="K72" s="63"/>
      <c r="L72" s="61"/>
    </row>
    <row r="73" spans="2:63" s="1" customFormat="1" ht="6.95" customHeight="1">
      <c r="B73" s="41"/>
      <c r="C73" s="63"/>
      <c r="D73" s="63"/>
      <c r="E73" s="63"/>
      <c r="F73" s="63"/>
      <c r="G73" s="63"/>
      <c r="H73" s="63"/>
      <c r="I73" s="163"/>
      <c r="J73" s="63"/>
      <c r="K73" s="63"/>
      <c r="L73" s="61"/>
    </row>
    <row r="74" spans="2:63" s="1" customFormat="1" ht="18" customHeight="1">
      <c r="B74" s="41"/>
      <c r="C74" s="65" t="s">
        <v>24</v>
      </c>
      <c r="D74" s="63"/>
      <c r="E74" s="63"/>
      <c r="F74" s="164" t="str">
        <f>F12</f>
        <v>Ústí nad Labem - Mojžíř</v>
      </c>
      <c r="G74" s="63"/>
      <c r="H74" s="63"/>
      <c r="I74" s="165" t="s">
        <v>26</v>
      </c>
      <c r="J74" s="73" t="str">
        <f>IF(J12="","",J12)</f>
        <v>13. 4. 2018</v>
      </c>
      <c r="K74" s="63"/>
      <c r="L74" s="61"/>
    </row>
    <row r="75" spans="2:63" s="1" customFormat="1" ht="6.95" customHeight="1">
      <c r="B75" s="41"/>
      <c r="C75" s="63"/>
      <c r="D75" s="63"/>
      <c r="E75" s="63"/>
      <c r="F75" s="63"/>
      <c r="G75" s="63"/>
      <c r="H75" s="63"/>
      <c r="I75" s="163"/>
      <c r="J75" s="63"/>
      <c r="K75" s="63"/>
      <c r="L75" s="61"/>
    </row>
    <row r="76" spans="2:63" s="1" customFormat="1">
      <c r="B76" s="41"/>
      <c r="C76" s="65" t="s">
        <v>28</v>
      </c>
      <c r="D76" s="63"/>
      <c r="E76" s="63"/>
      <c r="F76" s="164" t="str">
        <f>E15</f>
        <v>Statutární město Ústí nad Labem</v>
      </c>
      <c r="G76" s="63"/>
      <c r="H76" s="63"/>
      <c r="I76" s="165" t="s">
        <v>34</v>
      </c>
      <c r="J76" s="164" t="str">
        <f>E21</f>
        <v>AZ Consult spol. s r.o.</v>
      </c>
      <c r="K76" s="63"/>
      <c r="L76" s="61"/>
    </row>
    <row r="77" spans="2:63" s="1" customFormat="1" ht="14.45" customHeight="1">
      <c r="B77" s="41"/>
      <c r="C77" s="65" t="s">
        <v>32</v>
      </c>
      <c r="D77" s="63"/>
      <c r="E77" s="63"/>
      <c r="F77" s="164" t="str">
        <f>IF(E18="","",E18)</f>
        <v/>
      </c>
      <c r="G77" s="63"/>
      <c r="H77" s="63"/>
      <c r="I77" s="163"/>
      <c r="J77" s="63"/>
      <c r="K77" s="63"/>
      <c r="L77" s="61"/>
    </row>
    <row r="78" spans="2:63" s="1" customFormat="1" ht="10.35" customHeight="1">
      <c r="B78" s="41"/>
      <c r="C78" s="63"/>
      <c r="D78" s="63"/>
      <c r="E78" s="63"/>
      <c r="F78" s="63"/>
      <c r="G78" s="63"/>
      <c r="H78" s="63"/>
      <c r="I78" s="163"/>
      <c r="J78" s="63"/>
      <c r="K78" s="63"/>
      <c r="L78" s="61"/>
    </row>
    <row r="79" spans="2:63" s="9" customFormat="1" ht="29.25" customHeight="1">
      <c r="B79" s="166"/>
      <c r="C79" s="167" t="s">
        <v>133</v>
      </c>
      <c r="D79" s="168" t="s">
        <v>58</v>
      </c>
      <c r="E79" s="168" t="s">
        <v>54</v>
      </c>
      <c r="F79" s="168" t="s">
        <v>134</v>
      </c>
      <c r="G79" s="168" t="s">
        <v>135</v>
      </c>
      <c r="H79" s="168" t="s">
        <v>136</v>
      </c>
      <c r="I79" s="169" t="s">
        <v>137</v>
      </c>
      <c r="J79" s="168" t="s">
        <v>119</v>
      </c>
      <c r="K79" s="170" t="s">
        <v>138</v>
      </c>
      <c r="L79" s="171"/>
      <c r="M79" s="81" t="s">
        <v>139</v>
      </c>
      <c r="N79" s="82" t="s">
        <v>43</v>
      </c>
      <c r="O79" s="82" t="s">
        <v>140</v>
      </c>
      <c r="P79" s="82" t="s">
        <v>141</v>
      </c>
      <c r="Q79" s="82" t="s">
        <v>142</v>
      </c>
      <c r="R79" s="82" t="s">
        <v>143</v>
      </c>
      <c r="S79" s="82" t="s">
        <v>144</v>
      </c>
      <c r="T79" s="83" t="s">
        <v>145</v>
      </c>
    </row>
    <row r="80" spans="2:63" s="1" customFormat="1" ht="29.25" customHeight="1">
      <c r="B80" s="41"/>
      <c r="C80" s="87" t="s">
        <v>120</v>
      </c>
      <c r="D80" s="63"/>
      <c r="E80" s="63"/>
      <c r="F80" s="63"/>
      <c r="G80" s="63"/>
      <c r="H80" s="63"/>
      <c r="I80" s="163"/>
      <c r="J80" s="172">
        <f>BK80</f>
        <v>0</v>
      </c>
      <c r="K80" s="63"/>
      <c r="L80" s="61"/>
      <c r="M80" s="84"/>
      <c r="N80" s="85"/>
      <c r="O80" s="85"/>
      <c r="P80" s="173">
        <f>P81</f>
        <v>0</v>
      </c>
      <c r="Q80" s="85"/>
      <c r="R80" s="173">
        <f>R81</f>
        <v>0</v>
      </c>
      <c r="S80" s="85"/>
      <c r="T80" s="174">
        <f>T81</f>
        <v>0</v>
      </c>
      <c r="AT80" s="24" t="s">
        <v>72</v>
      </c>
      <c r="AU80" s="24" t="s">
        <v>121</v>
      </c>
      <c r="BK80" s="175">
        <f>BK81</f>
        <v>0</v>
      </c>
    </row>
    <row r="81" spans="2:65" s="10" customFormat="1" ht="37.35" customHeight="1">
      <c r="B81" s="176"/>
      <c r="C81" s="177"/>
      <c r="D81" s="178" t="s">
        <v>72</v>
      </c>
      <c r="E81" s="179" t="s">
        <v>1682</v>
      </c>
      <c r="F81" s="179" t="s">
        <v>1683</v>
      </c>
      <c r="G81" s="177"/>
      <c r="H81" s="177"/>
      <c r="I81" s="180"/>
      <c r="J81" s="181">
        <f>BK81</f>
        <v>0</v>
      </c>
      <c r="K81" s="177"/>
      <c r="L81" s="182"/>
      <c r="M81" s="183"/>
      <c r="N81" s="184"/>
      <c r="O81" s="184"/>
      <c r="P81" s="185">
        <f>P82+P92+P104</f>
        <v>0</v>
      </c>
      <c r="Q81" s="184"/>
      <c r="R81" s="185">
        <f>R82+R92+R104</f>
        <v>0</v>
      </c>
      <c r="S81" s="184"/>
      <c r="T81" s="186">
        <f>T82+T92+T104</f>
        <v>0</v>
      </c>
      <c r="AR81" s="187" t="s">
        <v>180</v>
      </c>
      <c r="AT81" s="188" t="s">
        <v>72</v>
      </c>
      <c r="AU81" s="188" t="s">
        <v>73</v>
      </c>
      <c r="AY81" s="187" t="s">
        <v>148</v>
      </c>
      <c r="BK81" s="189">
        <f>BK82+BK92+BK104</f>
        <v>0</v>
      </c>
    </row>
    <row r="82" spans="2:65" s="10" customFormat="1" ht="19.899999999999999" customHeight="1">
      <c r="B82" s="176"/>
      <c r="C82" s="177"/>
      <c r="D82" s="178" t="s">
        <v>72</v>
      </c>
      <c r="E82" s="190" t="s">
        <v>1684</v>
      </c>
      <c r="F82" s="190" t="s">
        <v>1685</v>
      </c>
      <c r="G82" s="177"/>
      <c r="H82" s="177"/>
      <c r="I82" s="180"/>
      <c r="J82" s="191">
        <f>BK82</f>
        <v>0</v>
      </c>
      <c r="K82" s="177"/>
      <c r="L82" s="182"/>
      <c r="M82" s="183"/>
      <c r="N82" s="184"/>
      <c r="O82" s="184"/>
      <c r="P82" s="185">
        <f>SUM(P83:P91)</f>
        <v>0</v>
      </c>
      <c r="Q82" s="184"/>
      <c r="R82" s="185">
        <f>SUM(R83:R91)</f>
        <v>0</v>
      </c>
      <c r="S82" s="184"/>
      <c r="T82" s="186">
        <f>SUM(T83:T91)</f>
        <v>0</v>
      </c>
      <c r="AR82" s="187" t="s">
        <v>180</v>
      </c>
      <c r="AT82" s="188" t="s">
        <v>72</v>
      </c>
      <c r="AU82" s="188" t="s">
        <v>81</v>
      </c>
      <c r="AY82" s="187" t="s">
        <v>148</v>
      </c>
      <c r="BK82" s="189">
        <f>SUM(BK83:BK91)</f>
        <v>0</v>
      </c>
    </row>
    <row r="83" spans="2:65" s="1" customFormat="1" ht="16.5" customHeight="1">
      <c r="B83" s="41"/>
      <c r="C83" s="192" t="s">
        <v>81</v>
      </c>
      <c r="D83" s="192" t="s">
        <v>150</v>
      </c>
      <c r="E83" s="193" t="s">
        <v>1686</v>
      </c>
      <c r="F83" s="194" t="s">
        <v>1687</v>
      </c>
      <c r="G83" s="195" t="s">
        <v>1688</v>
      </c>
      <c r="H83" s="196">
        <v>1</v>
      </c>
      <c r="I83" s="197"/>
      <c r="J83" s="198">
        <f>ROUND(I83*H83,2)</f>
        <v>0</v>
      </c>
      <c r="K83" s="194" t="s">
        <v>154</v>
      </c>
      <c r="L83" s="61"/>
      <c r="M83" s="199" t="s">
        <v>23</v>
      </c>
      <c r="N83" s="200" t="s">
        <v>44</v>
      </c>
      <c r="O83" s="42"/>
      <c r="P83" s="201">
        <f>O83*H83</f>
        <v>0</v>
      </c>
      <c r="Q83" s="201">
        <v>0</v>
      </c>
      <c r="R83" s="201">
        <f>Q83*H83</f>
        <v>0</v>
      </c>
      <c r="S83" s="201">
        <v>0</v>
      </c>
      <c r="T83" s="202">
        <f>S83*H83</f>
        <v>0</v>
      </c>
      <c r="AR83" s="24" t="s">
        <v>1689</v>
      </c>
      <c r="AT83" s="24" t="s">
        <v>150</v>
      </c>
      <c r="AU83" s="24" t="s">
        <v>83</v>
      </c>
      <c r="AY83" s="24" t="s">
        <v>148</v>
      </c>
      <c r="BE83" s="203">
        <f>IF(N83="základní",J83,0)</f>
        <v>0</v>
      </c>
      <c r="BF83" s="203">
        <f>IF(N83="snížená",J83,0)</f>
        <v>0</v>
      </c>
      <c r="BG83" s="203">
        <f>IF(N83="zákl. přenesená",J83,0)</f>
        <v>0</v>
      </c>
      <c r="BH83" s="203">
        <f>IF(N83="sníž. přenesená",J83,0)</f>
        <v>0</v>
      </c>
      <c r="BI83" s="203">
        <f>IF(N83="nulová",J83,0)</f>
        <v>0</v>
      </c>
      <c r="BJ83" s="24" t="s">
        <v>81</v>
      </c>
      <c r="BK83" s="203">
        <f>ROUND(I83*H83,2)</f>
        <v>0</v>
      </c>
      <c r="BL83" s="24" t="s">
        <v>1689</v>
      </c>
      <c r="BM83" s="24" t="s">
        <v>1690</v>
      </c>
    </row>
    <row r="84" spans="2:65" s="13" customFormat="1" ht="13.5">
      <c r="B84" s="239"/>
      <c r="C84" s="240"/>
      <c r="D84" s="204" t="s">
        <v>159</v>
      </c>
      <c r="E84" s="241" t="s">
        <v>23</v>
      </c>
      <c r="F84" s="242" t="s">
        <v>1691</v>
      </c>
      <c r="G84" s="240"/>
      <c r="H84" s="241" t="s">
        <v>23</v>
      </c>
      <c r="I84" s="243"/>
      <c r="J84" s="240"/>
      <c r="K84" s="240"/>
      <c r="L84" s="244"/>
      <c r="M84" s="245"/>
      <c r="N84" s="246"/>
      <c r="O84" s="246"/>
      <c r="P84" s="246"/>
      <c r="Q84" s="246"/>
      <c r="R84" s="246"/>
      <c r="S84" s="246"/>
      <c r="T84" s="247"/>
      <c r="AT84" s="248" t="s">
        <v>159</v>
      </c>
      <c r="AU84" s="248" t="s">
        <v>83</v>
      </c>
      <c r="AV84" s="13" t="s">
        <v>81</v>
      </c>
      <c r="AW84" s="13" t="s">
        <v>36</v>
      </c>
      <c r="AX84" s="13" t="s">
        <v>73</v>
      </c>
      <c r="AY84" s="248" t="s">
        <v>148</v>
      </c>
    </row>
    <row r="85" spans="2:65" s="13" customFormat="1" ht="13.5">
      <c r="B85" s="239"/>
      <c r="C85" s="240"/>
      <c r="D85" s="204" t="s">
        <v>159</v>
      </c>
      <c r="E85" s="241" t="s">
        <v>23</v>
      </c>
      <c r="F85" s="242" t="s">
        <v>1692</v>
      </c>
      <c r="G85" s="240"/>
      <c r="H85" s="241" t="s">
        <v>23</v>
      </c>
      <c r="I85" s="243"/>
      <c r="J85" s="240"/>
      <c r="K85" s="240"/>
      <c r="L85" s="244"/>
      <c r="M85" s="245"/>
      <c r="N85" s="246"/>
      <c r="O85" s="246"/>
      <c r="P85" s="246"/>
      <c r="Q85" s="246"/>
      <c r="R85" s="246"/>
      <c r="S85" s="246"/>
      <c r="T85" s="247"/>
      <c r="AT85" s="248" t="s">
        <v>159</v>
      </c>
      <c r="AU85" s="248" t="s">
        <v>83</v>
      </c>
      <c r="AV85" s="13" t="s">
        <v>81</v>
      </c>
      <c r="AW85" s="13" t="s">
        <v>36</v>
      </c>
      <c r="AX85" s="13" t="s">
        <v>73</v>
      </c>
      <c r="AY85" s="248" t="s">
        <v>148</v>
      </c>
    </row>
    <row r="86" spans="2:65" s="11" customFormat="1" ht="13.5">
      <c r="B86" s="207"/>
      <c r="C86" s="208"/>
      <c r="D86" s="204" t="s">
        <v>159</v>
      </c>
      <c r="E86" s="209" t="s">
        <v>23</v>
      </c>
      <c r="F86" s="210" t="s">
        <v>81</v>
      </c>
      <c r="G86" s="208"/>
      <c r="H86" s="211">
        <v>1</v>
      </c>
      <c r="I86" s="212"/>
      <c r="J86" s="208"/>
      <c r="K86" s="208"/>
      <c r="L86" s="213"/>
      <c r="M86" s="214"/>
      <c r="N86" s="215"/>
      <c r="O86" s="215"/>
      <c r="P86" s="215"/>
      <c r="Q86" s="215"/>
      <c r="R86" s="215"/>
      <c r="S86" s="215"/>
      <c r="T86" s="216"/>
      <c r="AT86" s="217" t="s">
        <v>159</v>
      </c>
      <c r="AU86" s="217" t="s">
        <v>83</v>
      </c>
      <c r="AV86" s="11" t="s">
        <v>83</v>
      </c>
      <c r="AW86" s="11" t="s">
        <v>36</v>
      </c>
      <c r="AX86" s="11" t="s">
        <v>81</v>
      </c>
      <c r="AY86" s="217" t="s">
        <v>148</v>
      </c>
    </row>
    <row r="87" spans="2:65" s="1" customFormat="1" ht="16.5" customHeight="1">
      <c r="B87" s="41"/>
      <c r="C87" s="192" t="s">
        <v>83</v>
      </c>
      <c r="D87" s="192" t="s">
        <v>150</v>
      </c>
      <c r="E87" s="193" t="s">
        <v>1693</v>
      </c>
      <c r="F87" s="194" t="s">
        <v>1694</v>
      </c>
      <c r="G87" s="195" t="s">
        <v>1688</v>
      </c>
      <c r="H87" s="196">
        <v>1</v>
      </c>
      <c r="I87" s="197"/>
      <c r="J87" s="198">
        <f>ROUND(I87*H87,2)</f>
        <v>0</v>
      </c>
      <c r="K87" s="194" t="s">
        <v>154</v>
      </c>
      <c r="L87" s="61"/>
      <c r="M87" s="199" t="s">
        <v>23</v>
      </c>
      <c r="N87" s="200" t="s">
        <v>44</v>
      </c>
      <c r="O87" s="42"/>
      <c r="P87" s="201">
        <f>O87*H87</f>
        <v>0</v>
      </c>
      <c r="Q87" s="201">
        <v>0</v>
      </c>
      <c r="R87" s="201">
        <f>Q87*H87</f>
        <v>0</v>
      </c>
      <c r="S87" s="201">
        <v>0</v>
      </c>
      <c r="T87" s="202">
        <f>S87*H87</f>
        <v>0</v>
      </c>
      <c r="AR87" s="24" t="s">
        <v>1689</v>
      </c>
      <c r="AT87" s="24" t="s">
        <v>150</v>
      </c>
      <c r="AU87" s="24" t="s">
        <v>83</v>
      </c>
      <c r="AY87" s="24" t="s">
        <v>148</v>
      </c>
      <c r="BE87" s="203">
        <f>IF(N87="základní",J87,0)</f>
        <v>0</v>
      </c>
      <c r="BF87" s="203">
        <f>IF(N87="snížená",J87,0)</f>
        <v>0</v>
      </c>
      <c r="BG87" s="203">
        <f>IF(N87="zákl. přenesená",J87,0)</f>
        <v>0</v>
      </c>
      <c r="BH87" s="203">
        <f>IF(N87="sníž. přenesená",J87,0)</f>
        <v>0</v>
      </c>
      <c r="BI87" s="203">
        <f>IF(N87="nulová",J87,0)</f>
        <v>0</v>
      </c>
      <c r="BJ87" s="24" t="s">
        <v>81</v>
      </c>
      <c r="BK87" s="203">
        <f>ROUND(I87*H87,2)</f>
        <v>0</v>
      </c>
      <c r="BL87" s="24" t="s">
        <v>1689</v>
      </c>
      <c r="BM87" s="24" t="s">
        <v>1695</v>
      </c>
    </row>
    <row r="88" spans="2:65" s="13" customFormat="1" ht="13.5">
      <c r="B88" s="239"/>
      <c r="C88" s="240"/>
      <c r="D88" s="204" t="s">
        <v>159</v>
      </c>
      <c r="E88" s="241" t="s">
        <v>23</v>
      </c>
      <c r="F88" s="242" t="s">
        <v>1696</v>
      </c>
      <c r="G88" s="240"/>
      <c r="H88" s="241" t="s">
        <v>23</v>
      </c>
      <c r="I88" s="243"/>
      <c r="J88" s="240"/>
      <c r="K88" s="240"/>
      <c r="L88" s="244"/>
      <c r="M88" s="245"/>
      <c r="N88" s="246"/>
      <c r="O88" s="246"/>
      <c r="P88" s="246"/>
      <c r="Q88" s="246"/>
      <c r="R88" s="246"/>
      <c r="S88" s="246"/>
      <c r="T88" s="247"/>
      <c r="AT88" s="248" t="s">
        <v>159</v>
      </c>
      <c r="AU88" s="248" t="s">
        <v>83</v>
      </c>
      <c r="AV88" s="13" t="s">
        <v>81</v>
      </c>
      <c r="AW88" s="13" t="s">
        <v>36</v>
      </c>
      <c r="AX88" s="13" t="s">
        <v>73</v>
      </c>
      <c r="AY88" s="248" t="s">
        <v>148</v>
      </c>
    </row>
    <row r="89" spans="2:65" s="13" customFormat="1" ht="13.5">
      <c r="B89" s="239"/>
      <c r="C89" s="240"/>
      <c r="D89" s="204" t="s">
        <v>159</v>
      </c>
      <c r="E89" s="241" t="s">
        <v>23</v>
      </c>
      <c r="F89" s="242" t="s">
        <v>1697</v>
      </c>
      <c r="G89" s="240"/>
      <c r="H89" s="241" t="s">
        <v>23</v>
      </c>
      <c r="I89" s="243"/>
      <c r="J89" s="240"/>
      <c r="K89" s="240"/>
      <c r="L89" s="244"/>
      <c r="M89" s="245"/>
      <c r="N89" s="246"/>
      <c r="O89" s="246"/>
      <c r="P89" s="246"/>
      <c r="Q89" s="246"/>
      <c r="R89" s="246"/>
      <c r="S89" s="246"/>
      <c r="T89" s="247"/>
      <c r="AT89" s="248" t="s">
        <v>159</v>
      </c>
      <c r="AU89" s="248" t="s">
        <v>83</v>
      </c>
      <c r="AV89" s="13" t="s">
        <v>81</v>
      </c>
      <c r="AW89" s="13" t="s">
        <v>36</v>
      </c>
      <c r="AX89" s="13" t="s">
        <v>73</v>
      </c>
      <c r="AY89" s="248" t="s">
        <v>148</v>
      </c>
    </row>
    <row r="90" spans="2:65" s="13" customFormat="1" ht="13.5">
      <c r="B90" s="239"/>
      <c r="C90" s="240"/>
      <c r="D90" s="204" t="s">
        <v>159</v>
      </c>
      <c r="E90" s="241" t="s">
        <v>23</v>
      </c>
      <c r="F90" s="242" t="s">
        <v>1698</v>
      </c>
      <c r="G90" s="240"/>
      <c r="H90" s="241" t="s">
        <v>23</v>
      </c>
      <c r="I90" s="243"/>
      <c r="J90" s="240"/>
      <c r="K90" s="240"/>
      <c r="L90" s="244"/>
      <c r="M90" s="245"/>
      <c r="N90" s="246"/>
      <c r="O90" s="246"/>
      <c r="P90" s="246"/>
      <c r="Q90" s="246"/>
      <c r="R90" s="246"/>
      <c r="S90" s="246"/>
      <c r="T90" s="247"/>
      <c r="AT90" s="248" t="s">
        <v>159</v>
      </c>
      <c r="AU90" s="248" t="s">
        <v>83</v>
      </c>
      <c r="AV90" s="13" t="s">
        <v>81</v>
      </c>
      <c r="AW90" s="13" t="s">
        <v>36</v>
      </c>
      <c r="AX90" s="13" t="s">
        <v>73</v>
      </c>
      <c r="AY90" s="248" t="s">
        <v>148</v>
      </c>
    </row>
    <row r="91" spans="2:65" s="11" customFormat="1" ht="13.5">
      <c r="B91" s="207"/>
      <c r="C91" s="208"/>
      <c r="D91" s="204" t="s">
        <v>159</v>
      </c>
      <c r="E91" s="209" t="s">
        <v>23</v>
      </c>
      <c r="F91" s="210" t="s">
        <v>81</v>
      </c>
      <c r="G91" s="208"/>
      <c r="H91" s="211">
        <v>1</v>
      </c>
      <c r="I91" s="212"/>
      <c r="J91" s="208"/>
      <c r="K91" s="208"/>
      <c r="L91" s="213"/>
      <c r="M91" s="214"/>
      <c r="N91" s="215"/>
      <c r="O91" s="215"/>
      <c r="P91" s="215"/>
      <c r="Q91" s="215"/>
      <c r="R91" s="215"/>
      <c r="S91" s="215"/>
      <c r="T91" s="216"/>
      <c r="AT91" s="217" t="s">
        <v>159</v>
      </c>
      <c r="AU91" s="217" t="s">
        <v>83</v>
      </c>
      <c r="AV91" s="11" t="s">
        <v>83</v>
      </c>
      <c r="AW91" s="11" t="s">
        <v>36</v>
      </c>
      <c r="AX91" s="11" t="s">
        <v>81</v>
      </c>
      <c r="AY91" s="217" t="s">
        <v>148</v>
      </c>
    </row>
    <row r="92" spans="2:65" s="10" customFormat="1" ht="29.85" customHeight="1">
      <c r="B92" s="176"/>
      <c r="C92" s="177"/>
      <c r="D92" s="178" t="s">
        <v>72</v>
      </c>
      <c r="E92" s="190" t="s">
        <v>1705</v>
      </c>
      <c r="F92" s="190" t="s">
        <v>1706</v>
      </c>
      <c r="G92" s="177"/>
      <c r="H92" s="177"/>
      <c r="I92" s="180"/>
      <c r="J92" s="191">
        <f>BK92</f>
        <v>0</v>
      </c>
      <c r="K92" s="177"/>
      <c r="L92" s="182"/>
      <c r="M92" s="183"/>
      <c r="N92" s="184"/>
      <c r="O92" s="184"/>
      <c r="P92" s="185">
        <f>SUM(P93:P103)</f>
        <v>0</v>
      </c>
      <c r="Q92" s="184"/>
      <c r="R92" s="185">
        <f>SUM(R93:R103)</f>
        <v>0</v>
      </c>
      <c r="S92" s="184"/>
      <c r="T92" s="186">
        <f>SUM(T93:T103)</f>
        <v>0</v>
      </c>
      <c r="AR92" s="187" t="s">
        <v>180</v>
      </c>
      <c r="AT92" s="188" t="s">
        <v>72</v>
      </c>
      <c r="AU92" s="188" t="s">
        <v>81</v>
      </c>
      <c r="AY92" s="187" t="s">
        <v>148</v>
      </c>
      <c r="BK92" s="189">
        <f>SUM(BK93:BK103)</f>
        <v>0</v>
      </c>
    </row>
    <row r="93" spans="2:65" s="1" customFormat="1" ht="16.5" customHeight="1">
      <c r="B93" s="41"/>
      <c r="C93" s="192" t="s">
        <v>168</v>
      </c>
      <c r="D93" s="192" t="s">
        <v>150</v>
      </c>
      <c r="E93" s="193" t="s">
        <v>1707</v>
      </c>
      <c r="F93" s="194" t="s">
        <v>1706</v>
      </c>
      <c r="G93" s="195" t="s">
        <v>1688</v>
      </c>
      <c r="H93" s="196">
        <v>1</v>
      </c>
      <c r="I93" s="197"/>
      <c r="J93" s="198">
        <f>ROUND(I93*H93,2)</f>
        <v>0</v>
      </c>
      <c r="K93" s="194" t="s">
        <v>154</v>
      </c>
      <c r="L93" s="61"/>
      <c r="M93" s="199" t="s">
        <v>23</v>
      </c>
      <c r="N93" s="200" t="s">
        <v>44</v>
      </c>
      <c r="O93" s="42"/>
      <c r="P93" s="201">
        <f>O93*H93</f>
        <v>0</v>
      </c>
      <c r="Q93" s="201">
        <v>0</v>
      </c>
      <c r="R93" s="201">
        <f>Q93*H93</f>
        <v>0</v>
      </c>
      <c r="S93" s="201">
        <v>0</v>
      </c>
      <c r="T93" s="202">
        <f>S93*H93</f>
        <v>0</v>
      </c>
      <c r="AR93" s="24" t="s">
        <v>1689</v>
      </c>
      <c r="AT93" s="24" t="s">
        <v>150</v>
      </c>
      <c r="AU93" s="24" t="s">
        <v>83</v>
      </c>
      <c r="AY93" s="24" t="s">
        <v>148</v>
      </c>
      <c r="BE93" s="203">
        <f>IF(N93="základní",J93,0)</f>
        <v>0</v>
      </c>
      <c r="BF93" s="203">
        <f>IF(N93="snížená",J93,0)</f>
        <v>0</v>
      </c>
      <c r="BG93" s="203">
        <f>IF(N93="zákl. přenesená",J93,0)</f>
        <v>0</v>
      </c>
      <c r="BH93" s="203">
        <f>IF(N93="sníž. přenesená",J93,0)</f>
        <v>0</v>
      </c>
      <c r="BI93" s="203">
        <f>IF(N93="nulová",J93,0)</f>
        <v>0</v>
      </c>
      <c r="BJ93" s="24" t="s">
        <v>81</v>
      </c>
      <c r="BK93" s="203">
        <f>ROUND(I93*H93,2)</f>
        <v>0</v>
      </c>
      <c r="BL93" s="24" t="s">
        <v>1689</v>
      </c>
      <c r="BM93" s="24" t="s">
        <v>1708</v>
      </c>
    </row>
    <row r="94" spans="2:65" s="13" customFormat="1" ht="13.5">
      <c r="B94" s="239"/>
      <c r="C94" s="240"/>
      <c r="D94" s="204" t="s">
        <v>159</v>
      </c>
      <c r="E94" s="241" t="s">
        <v>23</v>
      </c>
      <c r="F94" s="242" t="s">
        <v>1709</v>
      </c>
      <c r="G94" s="240"/>
      <c r="H94" s="241" t="s">
        <v>23</v>
      </c>
      <c r="I94" s="243"/>
      <c r="J94" s="240"/>
      <c r="K94" s="240"/>
      <c r="L94" s="244"/>
      <c r="M94" s="245"/>
      <c r="N94" s="246"/>
      <c r="O94" s="246"/>
      <c r="P94" s="246"/>
      <c r="Q94" s="246"/>
      <c r="R94" s="246"/>
      <c r="S94" s="246"/>
      <c r="T94" s="247"/>
      <c r="AT94" s="248" t="s">
        <v>159</v>
      </c>
      <c r="AU94" s="248" t="s">
        <v>83</v>
      </c>
      <c r="AV94" s="13" t="s">
        <v>81</v>
      </c>
      <c r="AW94" s="13" t="s">
        <v>36</v>
      </c>
      <c r="AX94" s="13" t="s">
        <v>73</v>
      </c>
      <c r="AY94" s="248" t="s">
        <v>148</v>
      </c>
    </row>
    <row r="95" spans="2:65" s="13" customFormat="1" ht="13.5">
      <c r="B95" s="239"/>
      <c r="C95" s="240"/>
      <c r="D95" s="204" t="s">
        <v>159</v>
      </c>
      <c r="E95" s="241" t="s">
        <v>23</v>
      </c>
      <c r="F95" s="242" t="s">
        <v>1710</v>
      </c>
      <c r="G95" s="240"/>
      <c r="H95" s="241" t="s">
        <v>23</v>
      </c>
      <c r="I95" s="243"/>
      <c r="J95" s="240"/>
      <c r="K95" s="240"/>
      <c r="L95" s="244"/>
      <c r="M95" s="245"/>
      <c r="N95" s="246"/>
      <c r="O95" s="246"/>
      <c r="P95" s="246"/>
      <c r="Q95" s="246"/>
      <c r="R95" s="246"/>
      <c r="S95" s="246"/>
      <c r="T95" s="247"/>
      <c r="AT95" s="248" t="s">
        <v>159</v>
      </c>
      <c r="AU95" s="248" t="s">
        <v>83</v>
      </c>
      <c r="AV95" s="13" t="s">
        <v>81</v>
      </c>
      <c r="AW95" s="13" t="s">
        <v>36</v>
      </c>
      <c r="AX95" s="13" t="s">
        <v>73</v>
      </c>
      <c r="AY95" s="248" t="s">
        <v>148</v>
      </c>
    </row>
    <row r="96" spans="2:65" s="13" customFormat="1" ht="13.5">
      <c r="B96" s="239"/>
      <c r="C96" s="240"/>
      <c r="D96" s="204" t="s">
        <v>159</v>
      </c>
      <c r="E96" s="241" t="s">
        <v>23</v>
      </c>
      <c r="F96" s="242" t="s">
        <v>1711</v>
      </c>
      <c r="G96" s="240"/>
      <c r="H96" s="241" t="s">
        <v>23</v>
      </c>
      <c r="I96" s="243"/>
      <c r="J96" s="240"/>
      <c r="K96" s="240"/>
      <c r="L96" s="244"/>
      <c r="M96" s="245"/>
      <c r="N96" s="246"/>
      <c r="O96" s="246"/>
      <c r="P96" s="246"/>
      <c r="Q96" s="246"/>
      <c r="R96" s="246"/>
      <c r="S96" s="246"/>
      <c r="T96" s="247"/>
      <c r="AT96" s="248" t="s">
        <v>159</v>
      </c>
      <c r="AU96" s="248" t="s">
        <v>83</v>
      </c>
      <c r="AV96" s="13" t="s">
        <v>81</v>
      </c>
      <c r="AW96" s="13" t="s">
        <v>36</v>
      </c>
      <c r="AX96" s="13" t="s">
        <v>73</v>
      </c>
      <c r="AY96" s="248" t="s">
        <v>148</v>
      </c>
    </row>
    <row r="97" spans="2:65" s="13" customFormat="1" ht="13.5">
      <c r="B97" s="239"/>
      <c r="C97" s="240"/>
      <c r="D97" s="204" t="s">
        <v>159</v>
      </c>
      <c r="E97" s="241" t="s">
        <v>23</v>
      </c>
      <c r="F97" s="242" t="s">
        <v>1712</v>
      </c>
      <c r="G97" s="240"/>
      <c r="H97" s="241" t="s">
        <v>23</v>
      </c>
      <c r="I97" s="243"/>
      <c r="J97" s="240"/>
      <c r="K97" s="240"/>
      <c r="L97" s="244"/>
      <c r="M97" s="245"/>
      <c r="N97" s="246"/>
      <c r="O97" s="246"/>
      <c r="P97" s="246"/>
      <c r="Q97" s="246"/>
      <c r="R97" s="246"/>
      <c r="S97" s="246"/>
      <c r="T97" s="247"/>
      <c r="AT97" s="248" t="s">
        <v>159</v>
      </c>
      <c r="AU97" s="248" t="s">
        <v>83</v>
      </c>
      <c r="AV97" s="13" t="s">
        <v>81</v>
      </c>
      <c r="AW97" s="13" t="s">
        <v>36</v>
      </c>
      <c r="AX97" s="13" t="s">
        <v>73</v>
      </c>
      <c r="AY97" s="248" t="s">
        <v>148</v>
      </c>
    </row>
    <row r="98" spans="2:65" s="13" customFormat="1" ht="13.5">
      <c r="B98" s="239"/>
      <c r="C98" s="240"/>
      <c r="D98" s="204" t="s">
        <v>159</v>
      </c>
      <c r="E98" s="241" t="s">
        <v>23</v>
      </c>
      <c r="F98" s="242" t="s">
        <v>1713</v>
      </c>
      <c r="G98" s="240"/>
      <c r="H98" s="241" t="s">
        <v>23</v>
      </c>
      <c r="I98" s="243"/>
      <c r="J98" s="240"/>
      <c r="K98" s="240"/>
      <c r="L98" s="244"/>
      <c r="M98" s="245"/>
      <c r="N98" s="246"/>
      <c r="O98" s="246"/>
      <c r="P98" s="246"/>
      <c r="Q98" s="246"/>
      <c r="R98" s="246"/>
      <c r="S98" s="246"/>
      <c r="T98" s="247"/>
      <c r="AT98" s="248" t="s">
        <v>159</v>
      </c>
      <c r="AU98" s="248" t="s">
        <v>83</v>
      </c>
      <c r="AV98" s="13" t="s">
        <v>81</v>
      </c>
      <c r="AW98" s="13" t="s">
        <v>36</v>
      </c>
      <c r="AX98" s="13" t="s">
        <v>73</v>
      </c>
      <c r="AY98" s="248" t="s">
        <v>148</v>
      </c>
    </row>
    <row r="99" spans="2:65" s="13" customFormat="1" ht="13.5">
      <c r="B99" s="239"/>
      <c r="C99" s="240"/>
      <c r="D99" s="204" t="s">
        <v>159</v>
      </c>
      <c r="E99" s="241" t="s">
        <v>23</v>
      </c>
      <c r="F99" s="242" t="s">
        <v>1714</v>
      </c>
      <c r="G99" s="240"/>
      <c r="H99" s="241" t="s">
        <v>23</v>
      </c>
      <c r="I99" s="243"/>
      <c r="J99" s="240"/>
      <c r="K99" s="240"/>
      <c r="L99" s="244"/>
      <c r="M99" s="245"/>
      <c r="N99" s="246"/>
      <c r="O99" s="246"/>
      <c r="P99" s="246"/>
      <c r="Q99" s="246"/>
      <c r="R99" s="246"/>
      <c r="S99" s="246"/>
      <c r="T99" s="247"/>
      <c r="AT99" s="248" t="s">
        <v>159</v>
      </c>
      <c r="AU99" s="248" t="s">
        <v>83</v>
      </c>
      <c r="AV99" s="13" t="s">
        <v>81</v>
      </c>
      <c r="AW99" s="13" t="s">
        <v>36</v>
      </c>
      <c r="AX99" s="13" t="s">
        <v>73</v>
      </c>
      <c r="AY99" s="248" t="s">
        <v>148</v>
      </c>
    </row>
    <row r="100" spans="2:65" s="11" customFormat="1" ht="13.5">
      <c r="B100" s="207"/>
      <c r="C100" s="208"/>
      <c r="D100" s="204" t="s">
        <v>159</v>
      </c>
      <c r="E100" s="209" t="s">
        <v>23</v>
      </c>
      <c r="F100" s="210" t="s">
        <v>81</v>
      </c>
      <c r="G100" s="208"/>
      <c r="H100" s="211">
        <v>1</v>
      </c>
      <c r="I100" s="212"/>
      <c r="J100" s="208"/>
      <c r="K100" s="208"/>
      <c r="L100" s="213"/>
      <c r="M100" s="214"/>
      <c r="N100" s="215"/>
      <c r="O100" s="215"/>
      <c r="P100" s="215"/>
      <c r="Q100" s="215"/>
      <c r="R100" s="215"/>
      <c r="S100" s="215"/>
      <c r="T100" s="216"/>
      <c r="AT100" s="217" t="s">
        <v>159</v>
      </c>
      <c r="AU100" s="217" t="s">
        <v>83</v>
      </c>
      <c r="AV100" s="11" t="s">
        <v>83</v>
      </c>
      <c r="AW100" s="11" t="s">
        <v>36</v>
      </c>
      <c r="AX100" s="11" t="s">
        <v>81</v>
      </c>
      <c r="AY100" s="217" t="s">
        <v>148</v>
      </c>
    </row>
    <row r="101" spans="2:65" s="1" customFormat="1" ht="16.5" customHeight="1">
      <c r="B101" s="41"/>
      <c r="C101" s="192" t="s">
        <v>155</v>
      </c>
      <c r="D101" s="192" t="s">
        <v>150</v>
      </c>
      <c r="E101" s="193" t="s">
        <v>1715</v>
      </c>
      <c r="F101" s="194" t="s">
        <v>1716</v>
      </c>
      <c r="G101" s="195" t="s">
        <v>1688</v>
      </c>
      <c r="H101" s="196">
        <v>1</v>
      </c>
      <c r="I101" s="197"/>
      <c r="J101" s="198">
        <f>ROUND(I101*H101,2)</f>
        <v>0</v>
      </c>
      <c r="K101" s="194" t="s">
        <v>154</v>
      </c>
      <c r="L101" s="61"/>
      <c r="M101" s="199" t="s">
        <v>23</v>
      </c>
      <c r="N101" s="200" t="s">
        <v>44</v>
      </c>
      <c r="O101" s="42"/>
      <c r="P101" s="201">
        <f>O101*H101</f>
        <v>0</v>
      </c>
      <c r="Q101" s="201">
        <v>0</v>
      </c>
      <c r="R101" s="201">
        <f>Q101*H101</f>
        <v>0</v>
      </c>
      <c r="S101" s="201">
        <v>0</v>
      </c>
      <c r="T101" s="202">
        <f>S101*H101</f>
        <v>0</v>
      </c>
      <c r="AR101" s="24" t="s">
        <v>1689</v>
      </c>
      <c r="AT101" s="24" t="s">
        <v>150</v>
      </c>
      <c r="AU101" s="24" t="s">
        <v>83</v>
      </c>
      <c r="AY101" s="24" t="s">
        <v>148</v>
      </c>
      <c r="BE101" s="203">
        <f>IF(N101="základní",J101,0)</f>
        <v>0</v>
      </c>
      <c r="BF101" s="203">
        <f>IF(N101="snížená",J101,0)</f>
        <v>0</v>
      </c>
      <c r="BG101" s="203">
        <f>IF(N101="zákl. přenesená",J101,0)</f>
        <v>0</v>
      </c>
      <c r="BH101" s="203">
        <f>IF(N101="sníž. přenesená",J101,0)</f>
        <v>0</v>
      </c>
      <c r="BI101" s="203">
        <f>IF(N101="nulová",J101,0)</f>
        <v>0</v>
      </c>
      <c r="BJ101" s="24" t="s">
        <v>81</v>
      </c>
      <c r="BK101" s="203">
        <f>ROUND(I101*H101,2)</f>
        <v>0</v>
      </c>
      <c r="BL101" s="24" t="s">
        <v>1689</v>
      </c>
      <c r="BM101" s="24" t="s">
        <v>1717</v>
      </c>
    </row>
    <row r="102" spans="2:65" s="13" customFormat="1" ht="13.5">
      <c r="B102" s="239"/>
      <c r="C102" s="240"/>
      <c r="D102" s="204" t="s">
        <v>159</v>
      </c>
      <c r="E102" s="241" t="s">
        <v>23</v>
      </c>
      <c r="F102" s="242" t="s">
        <v>1718</v>
      </c>
      <c r="G102" s="240"/>
      <c r="H102" s="241" t="s">
        <v>23</v>
      </c>
      <c r="I102" s="243"/>
      <c r="J102" s="240"/>
      <c r="K102" s="240"/>
      <c r="L102" s="244"/>
      <c r="M102" s="245"/>
      <c r="N102" s="246"/>
      <c r="O102" s="246"/>
      <c r="P102" s="246"/>
      <c r="Q102" s="246"/>
      <c r="R102" s="246"/>
      <c r="S102" s="246"/>
      <c r="T102" s="247"/>
      <c r="AT102" s="248" t="s">
        <v>159</v>
      </c>
      <c r="AU102" s="248" t="s">
        <v>83</v>
      </c>
      <c r="AV102" s="13" t="s">
        <v>81</v>
      </c>
      <c r="AW102" s="13" t="s">
        <v>36</v>
      </c>
      <c r="AX102" s="13" t="s">
        <v>73</v>
      </c>
      <c r="AY102" s="248" t="s">
        <v>148</v>
      </c>
    </row>
    <row r="103" spans="2:65" s="11" customFormat="1" ht="13.5">
      <c r="B103" s="207"/>
      <c r="C103" s="208"/>
      <c r="D103" s="204" t="s">
        <v>159</v>
      </c>
      <c r="E103" s="209" t="s">
        <v>23</v>
      </c>
      <c r="F103" s="210" t="s">
        <v>81</v>
      </c>
      <c r="G103" s="208"/>
      <c r="H103" s="211">
        <v>1</v>
      </c>
      <c r="I103" s="212"/>
      <c r="J103" s="208"/>
      <c r="K103" s="208"/>
      <c r="L103" s="213"/>
      <c r="M103" s="214"/>
      <c r="N103" s="215"/>
      <c r="O103" s="215"/>
      <c r="P103" s="215"/>
      <c r="Q103" s="215"/>
      <c r="R103" s="215"/>
      <c r="S103" s="215"/>
      <c r="T103" s="216"/>
      <c r="AT103" s="217" t="s">
        <v>159</v>
      </c>
      <c r="AU103" s="217" t="s">
        <v>83</v>
      </c>
      <c r="AV103" s="11" t="s">
        <v>83</v>
      </c>
      <c r="AW103" s="11" t="s">
        <v>36</v>
      </c>
      <c r="AX103" s="11" t="s">
        <v>81</v>
      </c>
      <c r="AY103" s="217" t="s">
        <v>148</v>
      </c>
    </row>
    <row r="104" spans="2:65" s="10" customFormat="1" ht="29.85" customHeight="1">
      <c r="B104" s="176"/>
      <c r="C104" s="177"/>
      <c r="D104" s="178" t="s">
        <v>72</v>
      </c>
      <c r="E104" s="190" t="s">
        <v>1719</v>
      </c>
      <c r="F104" s="190" t="s">
        <v>1720</v>
      </c>
      <c r="G104" s="177"/>
      <c r="H104" s="177"/>
      <c r="I104" s="180"/>
      <c r="J104" s="191">
        <f>BK104</f>
        <v>0</v>
      </c>
      <c r="K104" s="177"/>
      <c r="L104" s="182"/>
      <c r="M104" s="183"/>
      <c r="N104" s="184"/>
      <c r="O104" s="184"/>
      <c r="P104" s="185">
        <f>SUM(P105:P107)</f>
        <v>0</v>
      </c>
      <c r="Q104" s="184"/>
      <c r="R104" s="185">
        <f>SUM(R105:R107)</f>
        <v>0</v>
      </c>
      <c r="S104" s="184"/>
      <c r="T104" s="186">
        <f>SUM(T105:T107)</f>
        <v>0</v>
      </c>
      <c r="AR104" s="187" t="s">
        <v>180</v>
      </c>
      <c r="AT104" s="188" t="s">
        <v>72</v>
      </c>
      <c r="AU104" s="188" t="s">
        <v>81</v>
      </c>
      <c r="AY104" s="187" t="s">
        <v>148</v>
      </c>
      <c r="BK104" s="189">
        <f>SUM(BK105:BK107)</f>
        <v>0</v>
      </c>
    </row>
    <row r="105" spans="2:65" s="1" customFormat="1" ht="16.5" customHeight="1">
      <c r="B105" s="41"/>
      <c r="C105" s="192" t="s">
        <v>180</v>
      </c>
      <c r="D105" s="192" t="s">
        <v>150</v>
      </c>
      <c r="E105" s="193" t="s">
        <v>1721</v>
      </c>
      <c r="F105" s="194" t="s">
        <v>1722</v>
      </c>
      <c r="G105" s="195" t="s">
        <v>1688</v>
      </c>
      <c r="H105" s="196">
        <v>10</v>
      </c>
      <c r="I105" s="197"/>
      <c r="J105" s="198">
        <f>ROUND(I105*H105,2)</f>
        <v>0</v>
      </c>
      <c r="K105" s="194" t="s">
        <v>154</v>
      </c>
      <c r="L105" s="61"/>
      <c r="M105" s="199" t="s">
        <v>23</v>
      </c>
      <c r="N105" s="200" t="s">
        <v>44</v>
      </c>
      <c r="O105" s="42"/>
      <c r="P105" s="201">
        <f>O105*H105</f>
        <v>0</v>
      </c>
      <c r="Q105" s="201">
        <v>0</v>
      </c>
      <c r="R105" s="201">
        <f>Q105*H105</f>
        <v>0</v>
      </c>
      <c r="S105" s="201">
        <v>0</v>
      </c>
      <c r="T105" s="202">
        <f>S105*H105</f>
        <v>0</v>
      </c>
      <c r="AR105" s="24" t="s">
        <v>1689</v>
      </c>
      <c r="AT105" s="24" t="s">
        <v>150</v>
      </c>
      <c r="AU105" s="24" t="s">
        <v>83</v>
      </c>
      <c r="AY105" s="24" t="s">
        <v>148</v>
      </c>
      <c r="BE105" s="203">
        <f>IF(N105="základní",J105,0)</f>
        <v>0</v>
      </c>
      <c r="BF105" s="203">
        <f>IF(N105="snížená",J105,0)</f>
        <v>0</v>
      </c>
      <c r="BG105" s="203">
        <f>IF(N105="zákl. přenesená",J105,0)</f>
        <v>0</v>
      </c>
      <c r="BH105" s="203">
        <f>IF(N105="sníž. přenesená",J105,0)</f>
        <v>0</v>
      </c>
      <c r="BI105" s="203">
        <f>IF(N105="nulová",J105,0)</f>
        <v>0</v>
      </c>
      <c r="BJ105" s="24" t="s">
        <v>81</v>
      </c>
      <c r="BK105" s="203">
        <f>ROUND(I105*H105,2)</f>
        <v>0</v>
      </c>
      <c r="BL105" s="24" t="s">
        <v>1689</v>
      </c>
      <c r="BM105" s="24" t="s">
        <v>1723</v>
      </c>
    </row>
    <row r="106" spans="2:65" s="13" customFormat="1" ht="13.5">
      <c r="B106" s="239"/>
      <c r="C106" s="240"/>
      <c r="D106" s="204" t="s">
        <v>159</v>
      </c>
      <c r="E106" s="241" t="s">
        <v>23</v>
      </c>
      <c r="F106" s="242" t="s">
        <v>1724</v>
      </c>
      <c r="G106" s="240"/>
      <c r="H106" s="241" t="s">
        <v>23</v>
      </c>
      <c r="I106" s="243"/>
      <c r="J106" s="240"/>
      <c r="K106" s="240"/>
      <c r="L106" s="244"/>
      <c r="M106" s="245"/>
      <c r="N106" s="246"/>
      <c r="O106" s="246"/>
      <c r="P106" s="246"/>
      <c r="Q106" s="246"/>
      <c r="R106" s="246"/>
      <c r="S106" s="246"/>
      <c r="T106" s="247"/>
      <c r="AT106" s="248" t="s">
        <v>159</v>
      </c>
      <c r="AU106" s="248" t="s">
        <v>83</v>
      </c>
      <c r="AV106" s="13" t="s">
        <v>81</v>
      </c>
      <c r="AW106" s="13" t="s">
        <v>36</v>
      </c>
      <c r="AX106" s="13" t="s">
        <v>73</v>
      </c>
      <c r="AY106" s="248" t="s">
        <v>148</v>
      </c>
    </row>
    <row r="107" spans="2:65" s="11" customFormat="1" ht="13.5">
      <c r="B107" s="207"/>
      <c r="C107" s="208"/>
      <c r="D107" s="204" t="s">
        <v>159</v>
      </c>
      <c r="E107" s="209" t="s">
        <v>23</v>
      </c>
      <c r="F107" s="210" t="s">
        <v>213</v>
      </c>
      <c r="G107" s="208"/>
      <c r="H107" s="211">
        <v>10</v>
      </c>
      <c r="I107" s="212"/>
      <c r="J107" s="208"/>
      <c r="K107" s="208"/>
      <c r="L107" s="213"/>
      <c r="M107" s="266"/>
      <c r="N107" s="267"/>
      <c r="O107" s="267"/>
      <c r="P107" s="267"/>
      <c r="Q107" s="267"/>
      <c r="R107" s="267"/>
      <c r="S107" s="267"/>
      <c r="T107" s="268"/>
      <c r="AT107" s="217" t="s">
        <v>159</v>
      </c>
      <c r="AU107" s="217" t="s">
        <v>83</v>
      </c>
      <c r="AV107" s="11" t="s">
        <v>83</v>
      </c>
      <c r="AW107" s="11" t="s">
        <v>36</v>
      </c>
      <c r="AX107" s="11" t="s">
        <v>81</v>
      </c>
      <c r="AY107" s="217" t="s">
        <v>148</v>
      </c>
    </row>
    <row r="108" spans="2:65" s="1" customFormat="1" ht="6.95" customHeight="1">
      <c r="B108" s="56"/>
      <c r="C108" s="57"/>
      <c r="D108" s="57"/>
      <c r="E108" s="57"/>
      <c r="F108" s="57"/>
      <c r="G108" s="57"/>
      <c r="H108" s="57"/>
      <c r="I108" s="139"/>
      <c r="J108" s="57"/>
      <c r="K108" s="57"/>
      <c r="L108" s="61"/>
    </row>
  </sheetData>
  <sheetProtection algorithmName="SHA-512" hashValue="QxrMJ64TqT7BK1xb91fZkrgti+uCtvMcAupDNvTRml8RcOqS3VxWAgeT+8MBeeJkgGe1nN2dJ9kvy82b2MZYeA==" saltValue="+fDk5RHR4yGQl+u5zZzmlgHyKS5FUPshR0z+r24DNkL5HXw+gmnumKr23D/vYpogjD6Dvgq8yNVgVd0jkmKtkg==" spinCount="100000" sheet="1" objects="1" scenarios="1" formatColumns="0" formatRows="0" autoFilter="0"/>
  <autoFilter ref="C79:K107"/>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9" customWidth="1"/>
    <col min="2" max="2" width="1.6640625" style="269" customWidth="1"/>
    <col min="3" max="4" width="5" style="269" customWidth="1"/>
    <col min="5" max="5" width="11.6640625" style="269" customWidth="1"/>
    <col min="6" max="6" width="9.1640625" style="269" customWidth="1"/>
    <col min="7" max="7" width="5" style="269" customWidth="1"/>
    <col min="8" max="8" width="77.83203125" style="269" customWidth="1"/>
    <col min="9" max="10" width="20" style="269" customWidth="1"/>
    <col min="11" max="11" width="1.6640625" style="269" customWidth="1"/>
  </cols>
  <sheetData>
    <row r="1" spans="2:11" ht="37.5" customHeight="1"/>
    <row r="2" spans="2:11" ht="7.5" customHeight="1">
      <c r="B2" s="270"/>
      <c r="C2" s="271"/>
      <c r="D2" s="271"/>
      <c r="E2" s="271"/>
      <c r="F2" s="271"/>
      <c r="G2" s="271"/>
      <c r="H2" s="271"/>
      <c r="I2" s="271"/>
      <c r="J2" s="271"/>
      <c r="K2" s="272"/>
    </row>
    <row r="3" spans="2:11" s="15" customFormat="1" ht="45" customHeight="1">
      <c r="B3" s="273"/>
      <c r="C3" s="397" t="s">
        <v>1729</v>
      </c>
      <c r="D3" s="397"/>
      <c r="E3" s="397"/>
      <c r="F3" s="397"/>
      <c r="G3" s="397"/>
      <c r="H3" s="397"/>
      <c r="I3" s="397"/>
      <c r="J3" s="397"/>
      <c r="K3" s="274"/>
    </row>
    <row r="4" spans="2:11" ht="25.5" customHeight="1">
      <c r="B4" s="275"/>
      <c r="C4" s="401" t="s">
        <v>1730</v>
      </c>
      <c r="D4" s="401"/>
      <c r="E4" s="401"/>
      <c r="F4" s="401"/>
      <c r="G4" s="401"/>
      <c r="H4" s="401"/>
      <c r="I4" s="401"/>
      <c r="J4" s="401"/>
      <c r="K4" s="276"/>
    </row>
    <row r="5" spans="2:11" ht="5.25" customHeight="1">
      <c r="B5" s="275"/>
      <c r="C5" s="277"/>
      <c r="D5" s="277"/>
      <c r="E5" s="277"/>
      <c r="F5" s="277"/>
      <c r="G5" s="277"/>
      <c r="H5" s="277"/>
      <c r="I5" s="277"/>
      <c r="J5" s="277"/>
      <c r="K5" s="276"/>
    </row>
    <row r="6" spans="2:11" ht="15" customHeight="1">
      <c r="B6" s="275"/>
      <c r="C6" s="400" t="s">
        <v>1731</v>
      </c>
      <c r="D6" s="400"/>
      <c r="E6" s="400"/>
      <c r="F6" s="400"/>
      <c r="G6" s="400"/>
      <c r="H6" s="400"/>
      <c r="I6" s="400"/>
      <c r="J6" s="400"/>
      <c r="K6" s="276"/>
    </row>
    <row r="7" spans="2:11" ht="15" customHeight="1">
      <c r="B7" s="279"/>
      <c r="C7" s="400" t="s">
        <v>1732</v>
      </c>
      <c r="D7" s="400"/>
      <c r="E7" s="400"/>
      <c r="F7" s="400"/>
      <c r="G7" s="400"/>
      <c r="H7" s="400"/>
      <c r="I7" s="400"/>
      <c r="J7" s="400"/>
      <c r="K7" s="276"/>
    </row>
    <row r="8" spans="2:11" ht="12.75" customHeight="1">
      <c r="B8" s="279"/>
      <c r="C8" s="278"/>
      <c r="D8" s="278"/>
      <c r="E8" s="278"/>
      <c r="F8" s="278"/>
      <c r="G8" s="278"/>
      <c r="H8" s="278"/>
      <c r="I8" s="278"/>
      <c r="J8" s="278"/>
      <c r="K8" s="276"/>
    </row>
    <row r="9" spans="2:11" ht="15" customHeight="1">
      <c r="B9" s="279"/>
      <c r="C9" s="400" t="s">
        <v>1733</v>
      </c>
      <c r="D9" s="400"/>
      <c r="E9" s="400"/>
      <c r="F9" s="400"/>
      <c r="G9" s="400"/>
      <c r="H9" s="400"/>
      <c r="I9" s="400"/>
      <c r="J9" s="400"/>
      <c r="K9" s="276"/>
    </row>
    <row r="10" spans="2:11" ht="15" customHeight="1">
      <c r="B10" s="279"/>
      <c r="C10" s="278"/>
      <c r="D10" s="400" t="s">
        <v>1734</v>
      </c>
      <c r="E10" s="400"/>
      <c r="F10" s="400"/>
      <c r="G10" s="400"/>
      <c r="H10" s="400"/>
      <c r="I10" s="400"/>
      <c r="J10" s="400"/>
      <c r="K10" s="276"/>
    </row>
    <row r="11" spans="2:11" ht="15" customHeight="1">
      <c r="B11" s="279"/>
      <c r="C11" s="280"/>
      <c r="D11" s="400" t="s">
        <v>1735</v>
      </c>
      <c r="E11" s="400"/>
      <c r="F11" s="400"/>
      <c r="G11" s="400"/>
      <c r="H11" s="400"/>
      <c r="I11" s="400"/>
      <c r="J11" s="400"/>
      <c r="K11" s="276"/>
    </row>
    <row r="12" spans="2:11" ht="12.75" customHeight="1">
      <c r="B12" s="279"/>
      <c r="C12" s="280"/>
      <c r="D12" s="280"/>
      <c r="E12" s="280"/>
      <c r="F12" s="280"/>
      <c r="G12" s="280"/>
      <c r="H12" s="280"/>
      <c r="I12" s="280"/>
      <c r="J12" s="280"/>
      <c r="K12" s="276"/>
    </row>
    <row r="13" spans="2:11" ht="15" customHeight="1">
      <c r="B13" s="279"/>
      <c r="C13" s="280"/>
      <c r="D13" s="400" t="s">
        <v>1736</v>
      </c>
      <c r="E13" s="400"/>
      <c r="F13" s="400"/>
      <c r="G13" s="400"/>
      <c r="H13" s="400"/>
      <c r="I13" s="400"/>
      <c r="J13" s="400"/>
      <c r="K13" s="276"/>
    </row>
    <row r="14" spans="2:11" ht="15" customHeight="1">
      <c r="B14" s="279"/>
      <c r="C14" s="280"/>
      <c r="D14" s="400" t="s">
        <v>1737</v>
      </c>
      <c r="E14" s="400"/>
      <c r="F14" s="400"/>
      <c r="G14" s="400"/>
      <c r="H14" s="400"/>
      <c r="I14" s="400"/>
      <c r="J14" s="400"/>
      <c r="K14" s="276"/>
    </row>
    <row r="15" spans="2:11" ht="15" customHeight="1">
      <c r="B15" s="279"/>
      <c r="C15" s="280"/>
      <c r="D15" s="400" t="s">
        <v>1738</v>
      </c>
      <c r="E15" s="400"/>
      <c r="F15" s="400"/>
      <c r="G15" s="400"/>
      <c r="H15" s="400"/>
      <c r="I15" s="400"/>
      <c r="J15" s="400"/>
      <c r="K15" s="276"/>
    </row>
    <row r="16" spans="2:11" ht="15" customHeight="1">
      <c r="B16" s="279"/>
      <c r="C16" s="280"/>
      <c r="D16" s="280"/>
      <c r="E16" s="281" t="s">
        <v>80</v>
      </c>
      <c r="F16" s="400" t="s">
        <v>1739</v>
      </c>
      <c r="G16" s="400"/>
      <c r="H16" s="400"/>
      <c r="I16" s="400"/>
      <c r="J16" s="400"/>
      <c r="K16" s="276"/>
    </row>
    <row r="17" spans="2:11" ht="15" customHeight="1">
      <c r="B17" s="279"/>
      <c r="C17" s="280"/>
      <c r="D17" s="280"/>
      <c r="E17" s="281" t="s">
        <v>1740</v>
      </c>
      <c r="F17" s="400" t="s">
        <v>1741</v>
      </c>
      <c r="G17" s="400"/>
      <c r="H17" s="400"/>
      <c r="I17" s="400"/>
      <c r="J17" s="400"/>
      <c r="K17" s="276"/>
    </row>
    <row r="18" spans="2:11" ht="15" customHeight="1">
      <c r="B18" s="279"/>
      <c r="C18" s="280"/>
      <c r="D18" s="280"/>
      <c r="E18" s="281" t="s">
        <v>1742</v>
      </c>
      <c r="F18" s="400" t="s">
        <v>1743</v>
      </c>
      <c r="G18" s="400"/>
      <c r="H18" s="400"/>
      <c r="I18" s="400"/>
      <c r="J18" s="400"/>
      <c r="K18" s="276"/>
    </row>
    <row r="19" spans="2:11" ht="15" customHeight="1">
      <c r="B19" s="279"/>
      <c r="C19" s="280"/>
      <c r="D19" s="280"/>
      <c r="E19" s="281" t="s">
        <v>98</v>
      </c>
      <c r="F19" s="400" t="s">
        <v>1744</v>
      </c>
      <c r="G19" s="400"/>
      <c r="H19" s="400"/>
      <c r="I19" s="400"/>
      <c r="J19" s="400"/>
      <c r="K19" s="276"/>
    </row>
    <row r="20" spans="2:11" ht="15" customHeight="1">
      <c r="B20" s="279"/>
      <c r="C20" s="280"/>
      <c r="D20" s="280"/>
      <c r="E20" s="281" t="s">
        <v>1745</v>
      </c>
      <c r="F20" s="400" t="s">
        <v>1746</v>
      </c>
      <c r="G20" s="400"/>
      <c r="H20" s="400"/>
      <c r="I20" s="400"/>
      <c r="J20" s="400"/>
      <c r="K20" s="276"/>
    </row>
    <row r="21" spans="2:11" ht="15" customHeight="1">
      <c r="B21" s="279"/>
      <c r="C21" s="280"/>
      <c r="D21" s="280"/>
      <c r="E21" s="281" t="s">
        <v>1747</v>
      </c>
      <c r="F21" s="400" t="s">
        <v>1748</v>
      </c>
      <c r="G21" s="400"/>
      <c r="H21" s="400"/>
      <c r="I21" s="400"/>
      <c r="J21" s="400"/>
      <c r="K21" s="276"/>
    </row>
    <row r="22" spans="2:11" ht="12.75" customHeight="1">
      <c r="B22" s="279"/>
      <c r="C22" s="280"/>
      <c r="D22" s="280"/>
      <c r="E22" s="280"/>
      <c r="F22" s="280"/>
      <c r="G22" s="280"/>
      <c r="H22" s="280"/>
      <c r="I22" s="280"/>
      <c r="J22" s="280"/>
      <c r="K22" s="276"/>
    </row>
    <row r="23" spans="2:11" ht="15" customHeight="1">
      <c r="B23" s="279"/>
      <c r="C23" s="400" t="s">
        <v>1749</v>
      </c>
      <c r="D23" s="400"/>
      <c r="E23" s="400"/>
      <c r="F23" s="400"/>
      <c r="G23" s="400"/>
      <c r="H23" s="400"/>
      <c r="I23" s="400"/>
      <c r="J23" s="400"/>
      <c r="K23" s="276"/>
    </row>
    <row r="24" spans="2:11" ht="15" customHeight="1">
      <c r="B24" s="279"/>
      <c r="C24" s="400" t="s">
        <v>1750</v>
      </c>
      <c r="D24" s="400"/>
      <c r="E24" s="400"/>
      <c r="F24" s="400"/>
      <c r="G24" s="400"/>
      <c r="H24" s="400"/>
      <c r="I24" s="400"/>
      <c r="J24" s="400"/>
      <c r="K24" s="276"/>
    </row>
    <row r="25" spans="2:11" ht="15" customHeight="1">
      <c r="B25" s="279"/>
      <c r="C25" s="278"/>
      <c r="D25" s="400" t="s">
        <v>1751</v>
      </c>
      <c r="E25" s="400"/>
      <c r="F25" s="400"/>
      <c r="G25" s="400"/>
      <c r="H25" s="400"/>
      <c r="I25" s="400"/>
      <c r="J25" s="400"/>
      <c r="K25" s="276"/>
    </row>
    <row r="26" spans="2:11" ht="15" customHeight="1">
      <c r="B26" s="279"/>
      <c r="C26" s="280"/>
      <c r="D26" s="400" t="s">
        <v>1752</v>
      </c>
      <c r="E26" s="400"/>
      <c r="F26" s="400"/>
      <c r="G26" s="400"/>
      <c r="H26" s="400"/>
      <c r="I26" s="400"/>
      <c r="J26" s="400"/>
      <c r="K26" s="276"/>
    </row>
    <row r="27" spans="2:11" ht="12.75" customHeight="1">
      <c r="B27" s="279"/>
      <c r="C27" s="280"/>
      <c r="D27" s="280"/>
      <c r="E27" s="280"/>
      <c r="F27" s="280"/>
      <c r="G27" s="280"/>
      <c r="H27" s="280"/>
      <c r="I27" s="280"/>
      <c r="J27" s="280"/>
      <c r="K27" s="276"/>
    </row>
    <row r="28" spans="2:11" ht="15" customHeight="1">
      <c r="B28" s="279"/>
      <c r="C28" s="280"/>
      <c r="D28" s="400" t="s">
        <v>1753</v>
      </c>
      <c r="E28" s="400"/>
      <c r="F28" s="400"/>
      <c r="G28" s="400"/>
      <c r="H28" s="400"/>
      <c r="I28" s="400"/>
      <c r="J28" s="400"/>
      <c r="K28" s="276"/>
    </row>
    <row r="29" spans="2:11" ht="15" customHeight="1">
      <c r="B29" s="279"/>
      <c r="C29" s="280"/>
      <c r="D29" s="400" t="s">
        <v>1754</v>
      </c>
      <c r="E29" s="400"/>
      <c r="F29" s="400"/>
      <c r="G29" s="400"/>
      <c r="H29" s="400"/>
      <c r="I29" s="400"/>
      <c r="J29" s="400"/>
      <c r="K29" s="276"/>
    </row>
    <row r="30" spans="2:11" ht="12.75" customHeight="1">
      <c r="B30" s="279"/>
      <c r="C30" s="280"/>
      <c r="D30" s="280"/>
      <c r="E30" s="280"/>
      <c r="F30" s="280"/>
      <c r="G30" s="280"/>
      <c r="H30" s="280"/>
      <c r="I30" s="280"/>
      <c r="J30" s="280"/>
      <c r="K30" s="276"/>
    </row>
    <row r="31" spans="2:11" ht="15" customHeight="1">
      <c r="B31" s="279"/>
      <c r="C31" s="280"/>
      <c r="D31" s="400" t="s">
        <v>1755</v>
      </c>
      <c r="E31" s="400"/>
      <c r="F31" s="400"/>
      <c r="G31" s="400"/>
      <c r="H31" s="400"/>
      <c r="I31" s="400"/>
      <c r="J31" s="400"/>
      <c r="K31" s="276"/>
    </row>
    <row r="32" spans="2:11" ht="15" customHeight="1">
      <c r="B32" s="279"/>
      <c r="C32" s="280"/>
      <c r="D32" s="400" t="s">
        <v>1756</v>
      </c>
      <c r="E32" s="400"/>
      <c r="F32" s="400"/>
      <c r="G32" s="400"/>
      <c r="H32" s="400"/>
      <c r="I32" s="400"/>
      <c r="J32" s="400"/>
      <c r="K32" s="276"/>
    </row>
    <row r="33" spans="2:11" ht="15" customHeight="1">
      <c r="B33" s="279"/>
      <c r="C33" s="280"/>
      <c r="D33" s="400" t="s">
        <v>1757</v>
      </c>
      <c r="E33" s="400"/>
      <c r="F33" s="400"/>
      <c r="G33" s="400"/>
      <c r="H33" s="400"/>
      <c r="I33" s="400"/>
      <c r="J33" s="400"/>
      <c r="K33" s="276"/>
    </row>
    <row r="34" spans="2:11" ht="15" customHeight="1">
      <c r="B34" s="279"/>
      <c r="C34" s="280"/>
      <c r="D34" s="278"/>
      <c r="E34" s="282" t="s">
        <v>133</v>
      </c>
      <c r="F34" s="278"/>
      <c r="G34" s="400" t="s">
        <v>1758</v>
      </c>
      <c r="H34" s="400"/>
      <c r="I34" s="400"/>
      <c r="J34" s="400"/>
      <c r="K34" s="276"/>
    </row>
    <row r="35" spans="2:11" ht="30.75" customHeight="1">
      <c r="B35" s="279"/>
      <c r="C35" s="280"/>
      <c r="D35" s="278"/>
      <c r="E35" s="282" t="s">
        <v>1759</v>
      </c>
      <c r="F35" s="278"/>
      <c r="G35" s="400" t="s">
        <v>1760</v>
      </c>
      <c r="H35" s="400"/>
      <c r="I35" s="400"/>
      <c r="J35" s="400"/>
      <c r="K35" s="276"/>
    </row>
    <row r="36" spans="2:11" ht="15" customHeight="1">
      <c r="B36" s="279"/>
      <c r="C36" s="280"/>
      <c r="D36" s="278"/>
      <c r="E36" s="282" t="s">
        <v>54</v>
      </c>
      <c r="F36" s="278"/>
      <c r="G36" s="400" t="s">
        <v>1761</v>
      </c>
      <c r="H36" s="400"/>
      <c r="I36" s="400"/>
      <c r="J36" s="400"/>
      <c r="K36" s="276"/>
    </row>
    <row r="37" spans="2:11" ht="15" customHeight="1">
      <c r="B37" s="279"/>
      <c r="C37" s="280"/>
      <c r="D37" s="278"/>
      <c r="E37" s="282" t="s">
        <v>134</v>
      </c>
      <c r="F37" s="278"/>
      <c r="G37" s="400" t="s">
        <v>1762</v>
      </c>
      <c r="H37" s="400"/>
      <c r="I37" s="400"/>
      <c r="J37" s="400"/>
      <c r="K37" s="276"/>
    </row>
    <row r="38" spans="2:11" ht="15" customHeight="1">
      <c r="B38" s="279"/>
      <c r="C38" s="280"/>
      <c r="D38" s="278"/>
      <c r="E38" s="282" t="s">
        <v>135</v>
      </c>
      <c r="F38" s="278"/>
      <c r="G38" s="400" t="s">
        <v>1763</v>
      </c>
      <c r="H38" s="400"/>
      <c r="I38" s="400"/>
      <c r="J38" s="400"/>
      <c r="K38" s="276"/>
    </row>
    <row r="39" spans="2:11" ht="15" customHeight="1">
      <c r="B39" s="279"/>
      <c r="C39" s="280"/>
      <c r="D39" s="278"/>
      <c r="E39" s="282" t="s">
        <v>136</v>
      </c>
      <c r="F39" s="278"/>
      <c r="G39" s="400" t="s">
        <v>1764</v>
      </c>
      <c r="H39" s="400"/>
      <c r="I39" s="400"/>
      <c r="J39" s="400"/>
      <c r="K39" s="276"/>
    </row>
    <row r="40" spans="2:11" ht="15" customHeight="1">
      <c r="B40" s="279"/>
      <c r="C40" s="280"/>
      <c r="D40" s="278"/>
      <c r="E40" s="282" t="s">
        <v>1765</v>
      </c>
      <c r="F40" s="278"/>
      <c r="G40" s="400" t="s">
        <v>1766</v>
      </c>
      <c r="H40" s="400"/>
      <c r="I40" s="400"/>
      <c r="J40" s="400"/>
      <c r="K40" s="276"/>
    </row>
    <row r="41" spans="2:11" ht="15" customHeight="1">
      <c r="B41" s="279"/>
      <c r="C41" s="280"/>
      <c r="D41" s="278"/>
      <c r="E41" s="282"/>
      <c r="F41" s="278"/>
      <c r="G41" s="400" t="s">
        <v>1767</v>
      </c>
      <c r="H41" s="400"/>
      <c r="I41" s="400"/>
      <c r="J41" s="400"/>
      <c r="K41" s="276"/>
    </row>
    <row r="42" spans="2:11" ht="15" customHeight="1">
      <c r="B42" s="279"/>
      <c r="C42" s="280"/>
      <c r="D42" s="278"/>
      <c r="E42" s="282" t="s">
        <v>1768</v>
      </c>
      <c r="F42" s="278"/>
      <c r="G42" s="400" t="s">
        <v>1769</v>
      </c>
      <c r="H42" s="400"/>
      <c r="I42" s="400"/>
      <c r="J42" s="400"/>
      <c r="K42" s="276"/>
    </row>
    <row r="43" spans="2:11" ht="15" customHeight="1">
      <c r="B43" s="279"/>
      <c r="C43" s="280"/>
      <c r="D43" s="278"/>
      <c r="E43" s="282" t="s">
        <v>138</v>
      </c>
      <c r="F43" s="278"/>
      <c r="G43" s="400" t="s">
        <v>1770</v>
      </c>
      <c r="H43" s="400"/>
      <c r="I43" s="400"/>
      <c r="J43" s="400"/>
      <c r="K43" s="276"/>
    </row>
    <row r="44" spans="2:11" ht="12.75" customHeight="1">
      <c r="B44" s="279"/>
      <c r="C44" s="280"/>
      <c r="D44" s="278"/>
      <c r="E44" s="278"/>
      <c r="F44" s="278"/>
      <c r="G44" s="278"/>
      <c r="H44" s="278"/>
      <c r="I44" s="278"/>
      <c r="J44" s="278"/>
      <c r="K44" s="276"/>
    </row>
    <row r="45" spans="2:11" ht="15" customHeight="1">
      <c r="B45" s="279"/>
      <c r="C45" s="280"/>
      <c r="D45" s="400" t="s">
        <v>1771</v>
      </c>
      <c r="E45" s="400"/>
      <c r="F45" s="400"/>
      <c r="G45" s="400"/>
      <c r="H45" s="400"/>
      <c r="I45" s="400"/>
      <c r="J45" s="400"/>
      <c r="K45" s="276"/>
    </row>
    <row r="46" spans="2:11" ht="15" customHeight="1">
      <c r="B46" s="279"/>
      <c r="C46" s="280"/>
      <c r="D46" s="280"/>
      <c r="E46" s="400" t="s">
        <v>1772</v>
      </c>
      <c r="F46" s="400"/>
      <c r="G46" s="400"/>
      <c r="H46" s="400"/>
      <c r="I46" s="400"/>
      <c r="J46" s="400"/>
      <c r="K46" s="276"/>
    </row>
    <row r="47" spans="2:11" ht="15" customHeight="1">
      <c r="B47" s="279"/>
      <c r="C47" s="280"/>
      <c r="D47" s="280"/>
      <c r="E47" s="400" t="s">
        <v>1773</v>
      </c>
      <c r="F47" s="400"/>
      <c r="G47" s="400"/>
      <c r="H47" s="400"/>
      <c r="I47" s="400"/>
      <c r="J47" s="400"/>
      <c r="K47" s="276"/>
    </row>
    <row r="48" spans="2:11" ht="15" customHeight="1">
      <c r="B48" s="279"/>
      <c r="C48" s="280"/>
      <c r="D48" s="280"/>
      <c r="E48" s="400" t="s">
        <v>1774</v>
      </c>
      <c r="F48" s="400"/>
      <c r="G48" s="400"/>
      <c r="H48" s="400"/>
      <c r="I48" s="400"/>
      <c r="J48" s="400"/>
      <c r="K48" s="276"/>
    </row>
    <row r="49" spans="2:11" ht="15" customHeight="1">
      <c r="B49" s="279"/>
      <c r="C49" s="280"/>
      <c r="D49" s="400" t="s">
        <v>1775</v>
      </c>
      <c r="E49" s="400"/>
      <c r="F49" s="400"/>
      <c r="G49" s="400"/>
      <c r="H49" s="400"/>
      <c r="I49" s="400"/>
      <c r="J49" s="400"/>
      <c r="K49" s="276"/>
    </row>
    <row r="50" spans="2:11" ht="25.5" customHeight="1">
      <c r="B50" s="275"/>
      <c r="C50" s="401" t="s">
        <v>1776</v>
      </c>
      <c r="D50" s="401"/>
      <c r="E50" s="401"/>
      <c r="F50" s="401"/>
      <c r="G50" s="401"/>
      <c r="H50" s="401"/>
      <c r="I50" s="401"/>
      <c r="J50" s="401"/>
      <c r="K50" s="276"/>
    </row>
    <row r="51" spans="2:11" ht="5.25" customHeight="1">
      <c r="B51" s="275"/>
      <c r="C51" s="277"/>
      <c r="D51" s="277"/>
      <c r="E51" s="277"/>
      <c r="F51" s="277"/>
      <c r="G51" s="277"/>
      <c r="H51" s="277"/>
      <c r="I51" s="277"/>
      <c r="J51" s="277"/>
      <c r="K51" s="276"/>
    </row>
    <row r="52" spans="2:11" ht="15" customHeight="1">
      <c r="B52" s="275"/>
      <c r="C52" s="400" t="s">
        <v>1777</v>
      </c>
      <c r="D52" s="400"/>
      <c r="E52" s="400"/>
      <c r="F52" s="400"/>
      <c r="G52" s="400"/>
      <c r="H52" s="400"/>
      <c r="I52" s="400"/>
      <c r="J52" s="400"/>
      <c r="K52" s="276"/>
    </row>
    <row r="53" spans="2:11" ht="15" customHeight="1">
      <c r="B53" s="275"/>
      <c r="C53" s="400" t="s">
        <v>1778</v>
      </c>
      <c r="D53" s="400"/>
      <c r="E53" s="400"/>
      <c r="F53" s="400"/>
      <c r="G53" s="400"/>
      <c r="H53" s="400"/>
      <c r="I53" s="400"/>
      <c r="J53" s="400"/>
      <c r="K53" s="276"/>
    </row>
    <row r="54" spans="2:11" ht="12.75" customHeight="1">
      <c r="B54" s="275"/>
      <c r="C54" s="278"/>
      <c r="D54" s="278"/>
      <c r="E54" s="278"/>
      <c r="F54" s="278"/>
      <c r="G54" s="278"/>
      <c r="H54" s="278"/>
      <c r="I54" s="278"/>
      <c r="J54" s="278"/>
      <c r="K54" s="276"/>
    </row>
    <row r="55" spans="2:11" ht="15" customHeight="1">
      <c r="B55" s="275"/>
      <c r="C55" s="400" t="s">
        <v>1779</v>
      </c>
      <c r="D55" s="400"/>
      <c r="E55" s="400"/>
      <c r="F55" s="400"/>
      <c r="G55" s="400"/>
      <c r="H55" s="400"/>
      <c r="I55" s="400"/>
      <c r="J55" s="400"/>
      <c r="K55" s="276"/>
    </row>
    <row r="56" spans="2:11" ht="15" customHeight="1">
      <c r="B56" s="275"/>
      <c r="C56" s="280"/>
      <c r="D56" s="400" t="s">
        <v>1780</v>
      </c>
      <c r="E56" s="400"/>
      <c r="F56" s="400"/>
      <c r="G56" s="400"/>
      <c r="H56" s="400"/>
      <c r="I56" s="400"/>
      <c r="J56" s="400"/>
      <c r="K56" s="276"/>
    </row>
    <row r="57" spans="2:11" ht="15" customHeight="1">
      <c r="B57" s="275"/>
      <c r="C57" s="280"/>
      <c r="D57" s="400" t="s">
        <v>1781</v>
      </c>
      <c r="E57" s="400"/>
      <c r="F57" s="400"/>
      <c r="G57" s="400"/>
      <c r="H57" s="400"/>
      <c r="I57" s="400"/>
      <c r="J57" s="400"/>
      <c r="K57" s="276"/>
    </row>
    <row r="58" spans="2:11" ht="15" customHeight="1">
      <c r="B58" s="275"/>
      <c r="C58" s="280"/>
      <c r="D58" s="400" t="s">
        <v>1782</v>
      </c>
      <c r="E58" s="400"/>
      <c r="F58" s="400"/>
      <c r="G58" s="400"/>
      <c r="H58" s="400"/>
      <c r="I58" s="400"/>
      <c r="J58" s="400"/>
      <c r="K58" s="276"/>
    </row>
    <row r="59" spans="2:11" ht="15" customHeight="1">
      <c r="B59" s="275"/>
      <c r="C59" s="280"/>
      <c r="D59" s="400" t="s">
        <v>1783</v>
      </c>
      <c r="E59" s="400"/>
      <c r="F59" s="400"/>
      <c r="G59" s="400"/>
      <c r="H59" s="400"/>
      <c r="I59" s="400"/>
      <c r="J59" s="400"/>
      <c r="K59" s="276"/>
    </row>
    <row r="60" spans="2:11" ht="15" customHeight="1">
      <c r="B60" s="275"/>
      <c r="C60" s="280"/>
      <c r="D60" s="399" t="s">
        <v>1784</v>
      </c>
      <c r="E60" s="399"/>
      <c r="F60" s="399"/>
      <c r="G60" s="399"/>
      <c r="H60" s="399"/>
      <c r="I60" s="399"/>
      <c r="J60" s="399"/>
      <c r="K60" s="276"/>
    </row>
    <row r="61" spans="2:11" ht="15" customHeight="1">
      <c r="B61" s="275"/>
      <c r="C61" s="280"/>
      <c r="D61" s="400" t="s">
        <v>1785</v>
      </c>
      <c r="E61" s="400"/>
      <c r="F61" s="400"/>
      <c r="G61" s="400"/>
      <c r="H61" s="400"/>
      <c r="I61" s="400"/>
      <c r="J61" s="400"/>
      <c r="K61" s="276"/>
    </row>
    <row r="62" spans="2:11" ht="12.75" customHeight="1">
      <c r="B62" s="275"/>
      <c r="C62" s="280"/>
      <c r="D62" s="280"/>
      <c r="E62" s="283"/>
      <c r="F62" s="280"/>
      <c r="G62" s="280"/>
      <c r="H62" s="280"/>
      <c r="I62" s="280"/>
      <c r="J62" s="280"/>
      <c r="K62" s="276"/>
    </row>
    <row r="63" spans="2:11" ht="15" customHeight="1">
      <c r="B63" s="275"/>
      <c r="C63" s="280"/>
      <c r="D63" s="400" t="s">
        <v>1786</v>
      </c>
      <c r="E63" s="400"/>
      <c r="F63" s="400"/>
      <c r="G63" s="400"/>
      <c r="H63" s="400"/>
      <c r="I63" s="400"/>
      <c r="J63" s="400"/>
      <c r="K63" s="276"/>
    </row>
    <row r="64" spans="2:11" ht="15" customHeight="1">
      <c r="B64" s="275"/>
      <c r="C64" s="280"/>
      <c r="D64" s="399" t="s">
        <v>1787</v>
      </c>
      <c r="E64" s="399"/>
      <c r="F64" s="399"/>
      <c r="G64" s="399"/>
      <c r="H64" s="399"/>
      <c r="I64" s="399"/>
      <c r="J64" s="399"/>
      <c r="K64" s="276"/>
    </row>
    <row r="65" spans="2:11" ht="15" customHeight="1">
      <c r="B65" s="275"/>
      <c r="C65" s="280"/>
      <c r="D65" s="400" t="s">
        <v>1788</v>
      </c>
      <c r="E65" s="400"/>
      <c r="F65" s="400"/>
      <c r="G65" s="400"/>
      <c r="H65" s="400"/>
      <c r="I65" s="400"/>
      <c r="J65" s="400"/>
      <c r="K65" s="276"/>
    </row>
    <row r="66" spans="2:11" ht="15" customHeight="1">
      <c r="B66" s="275"/>
      <c r="C66" s="280"/>
      <c r="D66" s="400" t="s">
        <v>1789</v>
      </c>
      <c r="E66" s="400"/>
      <c r="F66" s="400"/>
      <c r="G66" s="400"/>
      <c r="H66" s="400"/>
      <c r="I66" s="400"/>
      <c r="J66" s="400"/>
      <c r="K66" s="276"/>
    </row>
    <row r="67" spans="2:11" ht="15" customHeight="1">
      <c r="B67" s="275"/>
      <c r="C67" s="280"/>
      <c r="D67" s="400" t="s">
        <v>1790</v>
      </c>
      <c r="E67" s="400"/>
      <c r="F67" s="400"/>
      <c r="G67" s="400"/>
      <c r="H67" s="400"/>
      <c r="I67" s="400"/>
      <c r="J67" s="400"/>
      <c r="K67" s="276"/>
    </row>
    <row r="68" spans="2:11" ht="15" customHeight="1">
      <c r="B68" s="275"/>
      <c r="C68" s="280"/>
      <c r="D68" s="400" t="s">
        <v>1791</v>
      </c>
      <c r="E68" s="400"/>
      <c r="F68" s="400"/>
      <c r="G68" s="400"/>
      <c r="H68" s="400"/>
      <c r="I68" s="400"/>
      <c r="J68" s="400"/>
      <c r="K68" s="276"/>
    </row>
    <row r="69" spans="2:11" ht="12.75" customHeight="1">
      <c r="B69" s="284"/>
      <c r="C69" s="285"/>
      <c r="D69" s="285"/>
      <c r="E69" s="285"/>
      <c r="F69" s="285"/>
      <c r="G69" s="285"/>
      <c r="H69" s="285"/>
      <c r="I69" s="285"/>
      <c r="J69" s="285"/>
      <c r="K69" s="286"/>
    </row>
    <row r="70" spans="2:11" ht="18.75" customHeight="1">
      <c r="B70" s="287"/>
      <c r="C70" s="287"/>
      <c r="D70" s="287"/>
      <c r="E70" s="287"/>
      <c r="F70" s="287"/>
      <c r="G70" s="287"/>
      <c r="H70" s="287"/>
      <c r="I70" s="287"/>
      <c r="J70" s="287"/>
      <c r="K70" s="288"/>
    </row>
    <row r="71" spans="2:11" ht="18.75" customHeight="1">
      <c r="B71" s="288"/>
      <c r="C71" s="288"/>
      <c r="D71" s="288"/>
      <c r="E71" s="288"/>
      <c r="F71" s="288"/>
      <c r="G71" s="288"/>
      <c r="H71" s="288"/>
      <c r="I71" s="288"/>
      <c r="J71" s="288"/>
      <c r="K71" s="288"/>
    </row>
    <row r="72" spans="2:11" ht="7.5" customHeight="1">
      <c r="B72" s="289"/>
      <c r="C72" s="290"/>
      <c r="D72" s="290"/>
      <c r="E72" s="290"/>
      <c r="F72" s="290"/>
      <c r="G72" s="290"/>
      <c r="H72" s="290"/>
      <c r="I72" s="290"/>
      <c r="J72" s="290"/>
      <c r="K72" s="291"/>
    </row>
    <row r="73" spans="2:11" ht="45" customHeight="1">
      <c r="B73" s="292"/>
      <c r="C73" s="398" t="s">
        <v>113</v>
      </c>
      <c r="D73" s="398"/>
      <c r="E73" s="398"/>
      <c r="F73" s="398"/>
      <c r="G73" s="398"/>
      <c r="H73" s="398"/>
      <c r="I73" s="398"/>
      <c r="J73" s="398"/>
      <c r="K73" s="293"/>
    </row>
    <row r="74" spans="2:11" ht="17.25" customHeight="1">
      <c r="B74" s="292"/>
      <c r="C74" s="294" t="s">
        <v>1792</v>
      </c>
      <c r="D74" s="294"/>
      <c r="E74" s="294"/>
      <c r="F74" s="294" t="s">
        <v>1793</v>
      </c>
      <c r="G74" s="295"/>
      <c r="H74" s="294" t="s">
        <v>134</v>
      </c>
      <c r="I74" s="294" t="s">
        <v>58</v>
      </c>
      <c r="J74" s="294" t="s">
        <v>1794</v>
      </c>
      <c r="K74" s="293"/>
    </row>
    <row r="75" spans="2:11" ht="17.25" customHeight="1">
      <c r="B75" s="292"/>
      <c r="C75" s="296" t="s">
        <v>1795</v>
      </c>
      <c r="D75" s="296"/>
      <c r="E75" s="296"/>
      <c r="F75" s="297" t="s">
        <v>1796</v>
      </c>
      <c r="G75" s="298"/>
      <c r="H75" s="296"/>
      <c r="I75" s="296"/>
      <c r="J75" s="296" t="s">
        <v>1797</v>
      </c>
      <c r="K75" s="293"/>
    </row>
    <row r="76" spans="2:11" ht="5.25" customHeight="1">
      <c r="B76" s="292"/>
      <c r="C76" s="299"/>
      <c r="D76" s="299"/>
      <c r="E76" s="299"/>
      <c r="F76" s="299"/>
      <c r="G76" s="300"/>
      <c r="H76" s="299"/>
      <c r="I76" s="299"/>
      <c r="J76" s="299"/>
      <c r="K76" s="293"/>
    </row>
    <row r="77" spans="2:11" ht="15" customHeight="1">
      <c r="B77" s="292"/>
      <c r="C77" s="282" t="s">
        <v>54</v>
      </c>
      <c r="D77" s="299"/>
      <c r="E77" s="299"/>
      <c r="F77" s="301" t="s">
        <v>1798</v>
      </c>
      <c r="G77" s="300"/>
      <c r="H77" s="282" t="s">
        <v>1799</v>
      </c>
      <c r="I77" s="282" t="s">
        <v>1800</v>
      </c>
      <c r="J77" s="282">
        <v>20</v>
      </c>
      <c r="K77" s="293"/>
    </row>
    <row r="78" spans="2:11" ht="15" customHeight="1">
      <c r="B78" s="292"/>
      <c r="C78" s="282" t="s">
        <v>1801</v>
      </c>
      <c r="D78" s="282"/>
      <c r="E78" s="282"/>
      <c r="F78" s="301" t="s">
        <v>1798</v>
      </c>
      <c r="G78" s="300"/>
      <c r="H78" s="282" t="s">
        <v>1802</v>
      </c>
      <c r="I78" s="282" t="s">
        <v>1800</v>
      </c>
      <c r="J78" s="282">
        <v>120</v>
      </c>
      <c r="K78" s="293"/>
    </row>
    <row r="79" spans="2:11" ht="15" customHeight="1">
      <c r="B79" s="302"/>
      <c r="C79" s="282" t="s">
        <v>1803</v>
      </c>
      <c r="D79" s="282"/>
      <c r="E79" s="282"/>
      <c r="F79" s="301" t="s">
        <v>1804</v>
      </c>
      <c r="G79" s="300"/>
      <c r="H79" s="282" t="s">
        <v>1805</v>
      </c>
      <c r="I79" s="282" t="s">
        <v>1800</v>
      </c>
      <c r="J79" s="282">
        <v>50</v>
      </c>
      <c r="K79" s="293"/>
    </row>
    <row r="80" spans="2:11" ht="15" customHeight="1">
      <c r="B80" s="302"/>
      <c r="C80" s="282" t="s">
        <v>1806</v>
      </c>
      <c r="D80" s="282"/>
      <c r="E80" s="282"/>
      <c r="F80" s="301" t="s">
        <v>1798</v>
      </c>
      <c r="G80" s="300"/>
      <c r="H80" s="282" t="s">
        <v>1807</v>
      </c>
      <c r="I80" s="282" t="s">
        <v>1808</v>
      </c>
      <c r="J80" s="282"/>
      <c r="K80" s="293"/>
    </row>
    <row r="81" spans="2:11" ht="15" customHeight="1">
      <c r="B81" s="302"/>
      <c r="C81" s="303" t="s">
        <v>1809</v>
      </c>
      <c r="D81" s="303"/>
      <c r="E81" s="303"/>
      <c r="F81" s="304" t="s">
        <v>1804</v>
      </c>
      <c r="G81" s="303"/>
      <c r="H81" s="303" t="s">
        <v>1810</v>
      </c>
      <c r="I81" s="303" t="s">
        <v>1800</v>
      </c>
      <c r="J81" s="303">
        <v>15</v>
      </c>
      <c r="K81" s="293"/>
    </row>
    <row r="82" spans="2:11" ht="15" customHeight="1">
      <c r="B82" s="302"/>
      <c r="C82" s="303" t="s">
        <v>1811</v>
      </c>
      <c r="D82" s="303"/>
      <c r="E82" s="303"/>
      <c r="F82" s="304" t="s">
        <v>1804</v>
      </c>
      <c r="G82" s="303"/>
      <c r="H82" s="303" t="s">
        <v>1812</v>
      </c>
      <c r="I82" s="303" t="s">
        <v>1800</v>
      </c>
      <c r="J82" s="303">
        <v>15</v>
      </c>
      <c r="K82" s="293"/>
    </row>
    <row r="83" spans="2:11" ht="15" customHeight="1">
      <c r="B83" s="302"/>
      <c r="C83" s="303" t="s">
        <v>1813</v>
      </c>
      <c r="D83" s="303"/>
      <c r="E83" s="303"/>
      <c r="F83" s="304" t="s">
        <v>1804</v>
      </c>
      <c r="G83" s="303"/>
      <c r="H83" s="303" t="s">
        <v>1814</v>
      </c>
      <c r="I83" s="303" t="s">
        <v>1800</v>
      </c>
      <c r="J83" s="303">
        <v>20</v>
      </c>
      <c r="K83" s="293"/>
    </row>
    <row r="84" spans="2:11" ht="15" customHeight="1">
      <c r="B84" s="302"/>
      <c r="C84" s="303" t="s">
        <v>1815</v>
      </c>
      <c r="D84" s="303"/>
      <c r="E84" s="303"/>
      <c r="F84" s="304" t="s">
        <v>1804</v>
      </c>
      <c r="G84" s="303"/>
      <c r="H84" s="303" t="s">
        <v>1816</v>
      </c>
      <c r="I84" s="303" t="s">
        <v>1800</v>
      </c>
      <c r="J84" s="303">
        <v>20</v>
      </c>
      <c r="K84" s="293"/>
    </row>
    <row r="85" spans="2:11" ht="15" customHeight="1">
      <c r="B85" s="302"/>
      <c r="C85" s="282" t="s">
        <v>1817</v>
      </c>
      <c r="D85" s="282"/>
      <c r="E85" s="282"/>
      <c r="F85" s="301" t="s">
        <v>1804</v>
      </c>
      <c r="G85" s="300"/>
      <c r="H85" s="282" t="s">
        <v>1818</v>
      </c>
      <c r="I85" s="282" t="s">
        <v>1800</v>
      </c>
      <c r="J85" s="282">
        <v>50</v>
      </c>
      <c r="K85" s="293"/>
    </row>
    <row r="86" spans="2:11" ht="15" customHeight="1">
      <c r="B86" s="302"/>
      <c r="C86" s="282" t="s">
        <v>1819</v>
      </c>
      <c r="D86" s="282"/>
      <c r="E86" s="282"/>
      <c r="F86" s="301" t="s">
        <v>1804</v>
      </c>
      <c r="G86" s="300"/>
      <c r="H86" s="282" t="s">
        <v>1820</v>
      </c>
      <c r="I86" s="282" t="s">
        <v>1800</v>
      </c>
      <c r="J86" s="282">
        <v>20</v>
      </c>
      <c r="K86" s="293"/>
    </row>
    <row r="87" spans="2:11" ht="15" customHeight="1">
      <c r="B87" s="302"/>
      <c r="C87" s="282" t="s">
        <v>1821</v>
      </c>
      <c r="D87" s="282"/>
      <c r="E87" s="282"/>
      <c r="F87" s="301" t="s">
        <v>1804</v>
      </c>
      <c r="G87" s="300"/>
      <c r="H87" s="282" t="s">
        <v>1822</v>
      </c>
      <c r="I87" s="282" t="s">
        <v>1800</v>
      </c>
      <c r="J87" s="282">
        <v>20</v>
      </c>
      <c r="K87" s="293"/>
    </row>
    <row r="88" spans="2:11" ht="15" customHeight="1">
      <c r="B88" s="302"/>
      <c r="C88" s="282" t="s">
        <v>1823</v>
      </c>
      <c r="D88" s="282"/>
      <c r="E88" s="282"/>
      <c r="F88" s="301" t="s">
        <v>1804</v>
      </c>
      <c r="G88" s="300"/>
      <c r="H88" s="282" t="s">
        <v>1824</v>
      </c>
      <c r="I88" s="282" t="s">
        <v>1800</v>
      </c>
      <c r="J88" s="282">
        <v>50</v>
      </c>
      <c r="K88" s="293"/>
    </row>
    <row r="89" spans="2:11" ht="15" customHeight="1">
      <c r="B89" s="302"/>
      <c r="C89" s="282" t="s">
        <v>1825</v>
      </c>
      <c r="D89" s="282"/>
      <c r="E89" s="282"/>
      <c r="F89" s="301" t="s">
        <v>1804</v>
      </c>
      <c r="G89" s="300"/>
      <c r="H89" s="282" t="s">
        <v>1825</v>
      </c>
      <c r="I89" s="282" t="s">
        <v>1800</v>
      </c>
      <c r="J89" s="282">
        <v>50</v>
      </c>
      <c r="K89" s="293"/>
    </row>
    <row r="90" spans="2:11" ht="15" customHeight="1">
      <c r="B90" s="302"/>
      <c r="C90" s="282" t="s">
        <v>139</v>
      </c>
      <c r="D90" s="282"/>
      <c r="E90" s="282"/>
      <c r="F90" s="301" t="s">
        <v>1804</v>
      </c>
      <c r="G90" s="300"/>
      <c r="H90" s="282" t="s">
        <v>1826</v>
      </c>
      <c r="I90" s="282" t="s">
        <v>1800</v>
      </c>
      <c r="J90" s="282">
        <v>255</v>
      </c>
      <c r="K90" s="293"/>
    </row>
    <row r="91" spans="2:11" ht="15" customHeight="1">
      <c r="B91" s="302"/>
      <c r="C91" s="282" t="s">
        <v>1827</v>
      </c>
      <c r="D91" s="282"/>
      <c r="E91" s="282"/>
      <c r="F91" s="301" t="s">
        <v>1798</v>
      </c>
      <c r="G91" s="300"/>
      <c r="H91" s="282" t="s">
        <v>1828</v>
      </c>
      <c r="I91" s="282" t="s">
        <v>1829</v>
      </c>
      <c r="J91" s="282"/>
      <c r="K91" s="293"/>
    </row>
    <row r="92" spans="2:11" ht="15" customHeight="1">
      <c r="B92" s="302"/>
      <c r="C92" s="282" t="s">
        <v>1830</v>
      </c>
      <c r="D92" s="282"/>
      <c r="E92" s="282"/>
      <c r="F92" s="301" t="s">
        <v>1798</v>
      </c>
      <c r="G92" s="300"/>
      <c r="H92" s="282" t="s">
        <v>1831</v>
      </c>
      <c r="I92" s="282" t="s">
        <v>1832</v>
      </c>
      <c r="J92" s="282"/>
      <c r="K92" s="293"/>
    </row>
    <row r="93" spans="2:11" ht="15" customHeight="1">
      <c r="B93" s="302"/>
      <c r="C93" s="282" t="s">
        <v>1833</v>
      </c>
      <c r="D93" s="282"/>
      <c r="E93" s="282"/>
      <c r="F93" s="301" t="s">
        <v>1798</v>
      </c>
      <c r="G93" s="300"/>
      <c r="H93" s="282" t="s">
        <v>1833</v>
      </c>
      <c r="I93" s="282" t="s">
        <v>1832</v>
      </c>
      <c r="J93" s="282"/>
      <c r="K93" s="293"/>
    </row>
    <row r="94" spans="2:11" ht="15" customHeight="1">
      <c r="B94" s="302"/>
      <c r="C94" s="282" t="s">
        <v>39</v>
      </c>
      <c r="D94" s="282"/>
      <c r="E94" s="282"/>
      <c r="F94" s="301" t="s">
        <v>1798</v>
      </c>
      <c r="G94" s="300"/>
      <c r="H94" s="282" t="s">
        <v>1834</v>
      </c>
      <c r="I94" s="282" t="s">
        <v>1832</v>
      </c>
      <c r="J94" s="282"/>
      <c r="K94" s="293"/>
    </row>
    <row r="95" spans="2:11" ht="15" customHeight="1">
      <c r="B95" s="302"/>
      <c r="C95" s="282" t="s">
        <v>49</v>
      </c>
      <c r="D95" s="282"/>
      <c r="E95" s="282"/>
      <c r="F95" s="301" t="s">
        <v>1798</v>
      </c>
      <c r="G95" s="300"/>
      <c r="H95" s="282" t="s">
        <v>1835</v>
      </c>
      <c r="I95" s="282" t="s">
        <v>1832</v>
      </c>
      <c r="J95" s="282"/>
      <c r="K95" s="293"/>
    </row>
    <row r="96" spans="2:11" ht="15" customHeight="1">
      <c r="B96" s="305"/>
      <c r="C96" s="306"/>
      <c r="D96" s="306"/>
      <c r="E96" s="306"/>
      <c r="F96" s="306"/>
      <c r="G96" s="306"/>
      <c r="H96" s="306"/>
      <c r="I96" s="306"/>
      <c r="J96" s="306"/>
      <c r="K96" s="307"/>
    </row>
    <row r="97" spans="2:11" ht="18.75" customHeight="1">
      <c r="B97" s="308"/>
      <c r="C97" s="309"/>
      <c r="D97" s="309"/>
      <c r="E97" s="309"/>
      <c r="F97" s="309"/>
      <c r="G97" s="309"/>
      <c r="H97" s="309"/>
      <c r="I97" s="309"/>
      <c r="J97" s="309"/>
      <c r="K97" s="308"/>
    </row>
    <row r="98" spans="2:11" ht="18.75" customHeight="1">
      <c r="B98" s="288"/>
      <c r="C98" s="288"/>
      <c r="D98" s="288"/>
      <c r="E98" s="288"/>
      <c r="F98" s="288"/>
      <c r="G98" s="288"/>
      <c r="H98" s="288"/>
      <c r="I98" s="288"/>
      <c r="J98" s="288"/>
      <c r="K98" s="288"/>
    </row>
    <row r="99" spans="2:11" ht="7.5" customHeight="1">
      <c r="B99" s="289"/>
      <c r="C99" s="290"/>
      <c r="D99" s="290"/>
      <c r="E99" s="290"/>
      <c r="F99" s="290"/>
      <c r="G99" s="290"/>
      <c r="H99" s="290"/>
      <c r="I99" s="290"/>
      <c r="J99" s="290"/>
      <c r="K99" s="291"/>
    </row>
    <row r="100" spans="2:11" ht="45" customHeight="1">
      <c r="B100" s="292"/>
      <c r="C100" s="398" t="s">
        <v>1836</v>
      </c>
      <c r="D100" s="398"/>
      <c r="E100" s="398"/>
      <c r="F100" s="398"/>
      <c r="G100" s="398"/>
      <c r="H100" s="398"/>
      <c r="I100" s="398"/>
      <c r="J100" s="398"/>
      <c r="K100" s="293"/>
    </row>
    <row r="101" spans="2:11" ht="17.25" customHeight="1">
      <c r="B101" s="292"/>
      <c r="C101" s="294" t="s">
        <v>1792</v>
      </c>
      <c r="D101" s="294"/>
      <c r="E101" s="294"/>
      <c r="F101" s="294" t="s">
        <v>1793</v>
      </c>
      <c r="G101" s="295"/>
      <c r="H101" s="294" t="s">
        <v>134</v>
      </c>
      <c r="I101" s="294" t="s">
        <v>58</v>
      </c>
      <c r="J101" s="294" t="s">
        <v>1794</v>
      </c>
      <c r="K101" s="293"/>
    </row>
    <row r="102" spans="2:11" ht="17.25" customHeight="1">
      <c r="B102" s="292"/>
      <c r="C102" s="296" t="s">
        <v>1795</v>
      </c>
      <c r="D102" s="296"/>
      <c r="E102" s="296"/>
      <c r="F102" s="297" t="s">
        <v>1796</v>
      </c>
      <c r="G102" s="298"/>
      <c r="H102" s="296"/>
      <c r="I102" s="296"/>
      <c r="J102" s="296" t="s">
        <v>1797</v>
      </c>
      <c r="K102" s="293"/>
    </row>
    <row r="103" spans="2:11" ht="5.25" customHeight="1">
      <c r="B103" s="292"/>
      <c r="C103" s="294"/>
      <c r="D103" s="294"/>
      <c r="E103" s="294"/>
      <c r="F103" s="294"/>
      <c r="G103" s="310"/>
      <c r="H103" s="294"/>
      <c r="I103" s="294"/>
      <c r="J103" s="294"/>
      <c r="K103" s="293"/>
    </row>
    <row r="104" spans="2:11" ht="15" customHeight="1">
      <c r="B104" s="292"/>
      <c r="C104" s="282" t="s">
        <v>54</v>
      </c>
      <c r="D104" s="299"/>
      <c r="E104" s="299"/>
      <c r="F104" s="301" t="s">
        <v>1798</v>
      </c>
      <c r="G104" s="310"/>
      <c r="H104" s="282" t="s">
        <v>1837</v>
      </c>
      <c r="I104" s="282" t="s">
        <v>1800</v>
      </c>
      <c r="J104" s="282">
        <v>20</v>
      </c>
      <c r="K104" s="293"/>
    </row>
    <row r="105" spans="2:11" ht="15" customHeight="1">
      <c r="B105" s="292"/>
      <c r="C105" s="282" t="s">
        <v>1801</v>
      </c>
      <c r="D105" s="282"/>
      <c r="E105" s="282"/>
      <c r="F105" s="301" t="s">
        <v>1798</v>
      </c>
      <c r="G105" s="282"/>
      <c r="H105" s="282" t="s">
        <v>1837</v>
      </c>
      <c r="I105" s="282" t="s">
        <v>1800</v>
      </c>
      <c r="J105" s="282">
        <v>120</v>
      </c>
      <c r="K105" s="293"/>
    </row>
    <row r="106" spans="2:11" ht="15" customHeight="1">
      <c r="B106" s="302"/>
      <c r="C106" s="282" t="s">
        <v>1803</v>
      </c>
      <c r="D106" s="282"/>
      <c r="E106" s="282"/>
      <c r="F106" s="301" t="s">
        <v>1804</v>
      </c>
      <c r="G106" s="282"/>
      <c r="H106" s="282" t="s">
        <v>1837</v>
      </c>
      <c r="I106" s="282" t="s">
        <v>1800</v>
      </c>
      <c r="J106" s="282">
        <v>50</v>
      </c>
      <c r="K106" s="293"/>
    </row>
    <row r="107" spans="2:11" ht="15" customHeight="1">
      <c r="B107" s="302"/>
      <c r="C107" s="282" t="s">
        <v>1806</v>
      </c>
      <c r="D107" s="282"/>
      <c r="E107" s="282"/>
      <c r="F107" s="301" t="s">
        <v>1798</v>
      </c>
      <c r="G107" s="282"/>
      <c r="H107" s="282" t="s">
        <v>1837</v>
      </c>
      <c r="I107" s="282" t="s">
        <v>1808</v>
      </c>
      <c r="J107" s="282"/>
      <c r="K107" s="293"/>
    </row>
    <row r="108" spans="2:11" ht="15" customHeight="1">
      <c r="B108" s="302"/>
      <c r="C108" s="282" t="s">
        <v>1817</v>
      </c>
      <c r="D108" s="282"/>
      <c r="E108" s="282"/>
      <c r="F108" s="301" t="s">
        <v>1804</v>
      </c>
      <c r="G108" s="282"/>
      <c r="H108" s="282" t="s">
        <v>1837</v>
      </c>
      <c r="I108" s="282" t="s">
        <v>1800</v>
      </c>
      <c r="J108" s="282">
        <v>50</v>
      </c>
      <c r="K108" s="293"/>
    </row>
    <row r="109" spans="2:11" ht="15" customHeight="1">
      <c r="B109" s="302"/>
      <c r="C109" s="282" t="s">
        <v>1825</v>
      </c>
      <c r="D109" s="282"/>
      <c r="E109" s="282"/>
      <c r="F109" s="301" t="s">
        <v>1804</v>
      </c>
      <c r="G109" s="282"/>
      <c r="H109" s="282" t="s">
        <v>1837</v>
      </c>
      <c r="I109" s="282" t="s">
        <v>1800</v>
      </c>
      <c r="J109" s="282">
        <v>50</v>
      </c>
      <c r="K109" s="293"/>
    </row>
    <row r="110" spans="2:11" ht="15" customHeight="1">
      <c r="B110" s="302"/>
      <c r="C110" s="282" t="s">
        <v>1823</v>
      </c>
      <c r="D110" s="282"/>
      <c r="E110" s="282"/>
      <c r="F110" s="301" t="s">
        <v>1804</v>
      </c>
      <c r="G110" s="282"/>
      <c r="H110" s="282" t="s">
        <v>1837</v>
      </c>
      <c r="I110" s="282" t="s">
        <v>1800</v>
      </c>
      <c r="J110" s="282">
        <v>50</v>
      </c>
      <c r="K110" s="293"/>
    </row>
    <row r="111" spans="2:11" ht="15" customHeight="1">
      <c r="B111" s="302"/>
      <c r="C111" s="282" t="s">
        <v>54</v>
      </c>
      <c r="D111" s="282"/>
      <c r="E111" s="282"/>
      <c r="F111" s="301" t="s">
        <v>1798</v>
      </c>
      <c r="G111" s="282"/>
      <c r="H111" s="282" t="s">
        <v>1838</v>
      </c>
      <c r="I111" s="282" t="s">
        <v>1800</v>
      </c>
      <c r="J111" s="282">
        <v>20</v>
      </c>
      <c r="K111" s="293"/>
    </row>
    <row r="112" spans="2:11" ht="15" customHeight="1">
      <c r="B112" s="302"/>
      <c r="C112" s="282" t="s">
        <v>1839</v>
      </c>
      <c r="D112" s="282"/>
      <c r="E112" s="282"/>
      <c r="F112" s="301" t="s">
        <v>1798</v>
      </c>
      <c r="G112" s="282"/>
      <c r="H112" s="282" t="s">
        <v>1840</v>
      </c>
      <c r="I112" s="282" t="s">
        <v>1800</v>
      </c>
      <c r="J112" s="282">
        <v>120</v>
      </c>
      <c r="K112" s="293"/>
    </row>
    <row r="113" spans="2:11" ht="15" customHeight="1">
      <c r="B113" s="302"/>
      <c r="C113" s="282" t="s">
        <v>39</v>
      </c>
      <c r="D113" s="282"/>
      <c r="E113" s="282"/>
      <c r="F113" s="301" t="s">
        <v>1798</v>
      </c>
      <c r="G113" s="282"/>
      <c r="H113" s="282" t="s">
        <v>1841</v>
      </c>
      <c r="I113" s="282" t="s">
        <v>1832</v>
      </c>
      <c r="J113" s="282"/>
      <c r="K113" s="293"/>
    </row>
    <row r="114" spans="2:11" ht="15" customHeight="1">
      <c r="B114" s="302"/>
      <c r="C114" s="282" t="s">
        <v>49</v>
      </c>
      <c r="D114" s="282"/>
      <c r="E114" s="282"/>
      <c r="F114" s="301" t="s">
        <v>1798</v>
      </c>
      <c r="G114" s="282"/>
      <c r="H114" s="282" t="s">
        <v>1842</v>
      </c>
      <c r="I114" s="282" t="s">
        <v>1832</v>
      </c>
      <c r="J114" s="282"/>
      <c r="K114" s="293"/>
    </row>
    <row r="115" spans="2:11" ht="15" customHeight="1">
      <c r="B115" s="302"/>
      <c r="C115" s="282" t="s">
        <v>58</v>
      </c>
      <c r="D115" s="282"/>
      <c r="E115" s="282"/>
      <c r="F115" s="301" t="s">
        <v>1798</v>
      </c>
      <c r="G115" s="282"/>
      <c r="H115" s="282" t="s">
        <v>1843</v>
      </c>
      <c r="I115" s="282" t="s">
        <v>1844</v>
      </c>
      <c r="J115" s="282"/>
      <c r="K115" s="293"/>
    </row>
    <row r="116" spans="2:11" ht="15" customHeight="1">
      <c r="B116" s="305"/>
      <c r="C116" s="311"/>
      <c r="D116" s="311"/>
      <c r="E116" s="311"/>
      <c r="F116" s="311"/>
      <c r="G116" s="311"/>
      <c r="H116" s="311"/>
      <c r="I116" s="311"/>
      <c r="J116" s="311"/>
      <c r="K116" s="307"/>
    </row>
    <row r="117" spans="2:11" ht="18.75" customHeight="1">
      <c r="B117" s="312"/>
      <c r="C117" s="278"/>
      <c r="D117" s="278"/>
      <c r="E117" s="278"/>
      <c r="F117" s="313"/>
      <c r="G117" s="278"/>
      <c r="H117" s="278"/>
      <c r="I117" s="278"/>
      <c r="J117" s="278"/>
      <c r="K117" s="312"/>
    </row>
    <row r="118" spans="2:11" ht="18.75" customHeight="1">
      <c r="B118" s="288"/>
      <c r="C118" s="288"/>
      <c r="D118" s="288"/>
      <c r="E118" s="288"/>
      <c r="F118" s="288"/>
      <c r="G118" s="288"/>
      <c r="H118" s="288"/>
      <c r="I118" s="288"/>
      <c r="J118" s="288"/>
      <c r="K118" s="288"/>
    </row>
    <row r="119" spans="2:11" ht="7.5" customHeight="1">
      <c r="B119" s="314"/>
      <c r="C119" s="315"/>
      <c r="D119" s="315"/>
      <c r="E119" s="315"/>
      <c r="F119" s="315"/>
      <c r="G119" s="315"/>
      <c r="H119" s="315"/>
      <c r="I119" s="315"/>
      <c r="J119" s="315"/>
      <c r="K119" s="316"/>
    </row>
    <row r="120" spans="2:11" ht="45" customHeight="1">
      <c r="B120" s="317"/>
      <c r="C120" s="397" t="s">
        <v>1845</v>
      </c>
      <c r="D120" s="397"/>
      <c r="E120" s="397"/>
      <c r="F120" s="397"/>
      <c r="G120" s="397"/>
      <c r="H120" s="397"/>
      <c r="I120" s="397"/>
      <c r="J120" s="397"/>
      <c r="K120" s="318"/>
    </row>
    <row r="121" spans="2:11" ht="17.25" customHeight="1">
      <c r="B121" s="319"/>
      <c r="C121" s="294" t="s">
        <v>1792</v>
      </c>
      <c r="D121" s="294"/>
      <c r="E121" s="294"/>
      <c r="F121" s="294" t="s">
        <v>1793</v>
      </c>
      <c r="G121" s="295"/>
      <c r="H121" s="294" t="s">
        <v>134</v>
      </c>
      <c r="I121" s="294" t="s">
        <v>58</v>
      </c>
      <c r="J121" s="294" t="s">
        <v>1794</v>
      </c>
      <c r="K121" s="320"/>
    </row>
    <row r="122" spans="2:11" ht="17.25" customHeight="1">
      <c r="B122" s="319"/>
      <c r="C122" s="296" t="s">
        <v>1795</v>
      </c>
      <c r="D122" s="296"/>
      <c r="E122" s="296"/>
      <c r="F122" s="297" t="s">
        <v>1796</v>
      </c>
      <c r="G122" s="298"/>
      <c r="H122" s="296"/>
      <c r="I122" s="296"/>
      <c r="J122" s="296" t="s">
        <v>1797</v>
      </c>
      <c r="K122" s="320"/>
    </row>
    <row r="123" spans="2:11" ht="5.25" customHeight="1">
      <c r="B123" s="321"/>
      <c r="C123" s="299"/>
      <c r="D123" s="299"/>
      <c r="E123" s="299"/>
      <c r="F123" s="299"/>
      <c r="G123" s="282"/>
      <c r="H123" s="299"/>
      <c r="I123" s="299"/>
      <c r="J123" s="299"/>
      <c r="K123" s="322"/>
    </row>
    <row r="124" spans="2:11" ht="15" customHeight="1">
      <c r="B124" s="321"/>
      <c r="C124" s="282" t="s">
        <v>1801</v>
      </c>
      <c r="D124" s="299"/>
      <c r="E124" s="299"/>
      <c r="F124" s="301" t="s">
        <v>1798</v>
      </c>
      <c r="G124" s="282"/>
      <c r="H124" s="282" t="s">
        <v>1837</v>
      </c>
      <c r="I124" s="282" t="s">
        <v>1800</v>
      </c>
      <c r="J124" s="282">
        <v>120</v>
      </c>
      <c r="K124" s="323"/>
    </row>
    <row r="125" spans="2:11" ht="15" customHeight="1">
      <c r="B125" s="321"/>
      <c r="C125" s="282" t="s">
        <v>1846</v>
      </c>
      <c r="D125" s="282"/>
      <c r="E125" s="282"/>
      <c r="F125" s="301" t="s">
        <v>1798</v>
      </c>
      <c r="G125" s="282"/>
      <c r="H125" s="282" t="s">
        <v>1847</v>
      </c>
      <c r="I125" s="282" t="s">
        <v>1800</v>
      </c>
      <c r="J125" s="282" t="s">
        <v>1848</v>
      </c>
      <c r="K125" s="323"/>
    </row>
    <row r="126" spans="2:11" ht="15" customHeight="1">
      <c r="B126" s="321"/>
      <c r="C126" s="282" t="s">
        <v>1747</v>
      </c>
      <c r="D126" s="282"/>
      <c r="E126" s="282"/>
      <c r="F126" s="301" t="s">
        <v>1798</v>
      </c>
      <c r="G126" s="282"/>
      <c r="H126" s="282" t="s">
        <v>1849</v>
      </c>
      <c r="I126" s="282" t="s">
        <v>1800</v>
      </c>
      <c r="J126" s="282" t="s">
        <v>1848</v>
      </c>
      <c r="K126" s="323"/>
    </row>
    <row r="127" spans="2:11" ht="15" customHeight="1">
      <c r="B127" s="321"/>
      <c r="C127" s="282" t="s">
        <v>1809</v>
      </c>
      <c r="D127" s="282"/>
      <c r="E127" s="282"/>
      <c r="F127" s="301" t="s">
        <v>1804</v>
      </c>
      <c r="G127" s="282"/>
      <c r="H127" s="282" t="s">
        <v>1810</v>
      </c>
      <c r="I127" s="282" t="s">
        <v>1800</v>
      </c>
      <c r="J127" s="282">
        <v>15</v>
      </c>
      <c r="K127" s="323"/>
    </row>
    <row r="128" spans="2:11" ht="15" customHeight="1">
      <c r="B128" s="321"/>
      <c r="C128" s="303" t="s">
        <v>1811</v>
      </c>
      <c r="D128" s="303"/>
      <c r="E128" s="303"/>
      <c r="F128" s="304" t="s">
        <v>1804</v>
      </c>
      <c r="G128" s="303"/>
      <c r="H128" s="303" t="s">
        <v>1812</v>
      </c>
      <c r="I128" s="303" t="s">
        <v>1800</v>
      </c>
      <c r="J128" s="303">
        <v>15</v>
      </c>
      <c r="K128" s="323"/>
    </row>
    <row r="129" spans="2:11" ht="15" customHeight="1">
      <c r="B129" s="321"/>
      <c r="C129" s="303" t="s">
        <v>1813</v>
      </c>
      <c r="D129" s="303"/>
      <c r="E129" s="303"/>
      <c r="F129" s="304" t="s">
        <v>1804</v>
      </c>
      <c r="G129" s="303"/>
      <c r="H129" s="303" t="s">
        <v>1814</v>
      </c>
      <c r="I129" s="303" t="s">
        <v>1800</v>
      </c>
      <c r="J129" s="303">
        <v>20</v>
      </c>
      <c r="K129" s="323"/>
    </row>
    <row r="130" spans="2:11" ht="15" customHeight="1">
      <c r="B130" s="321"/>
      <c r="C130" s="303" t="s">
        <v>1815</v>
      </c>
      <c r="D130" s="303"/>
      <c r="E130" s="303"/>
      <c r="F130" s="304" t="s">
        <v>1804</v>
      </c>
      <c r="G130" s="303"/>
      <c r="H130" s="303" t="s">
        <v>1816</v>
      </c>
      <c r="I130" s="303" t="s">
        <v>1800</v>
      </c>
      <c r="J130" s="303">
        <v>20</v>
      </c>
      <c r="K130" s="323"/>
    </row>
    <row r="131" spans="2:11" ht="15" customHeight="1">
      <c r="B131" s="321"/>
      <c r="C131" s="282" t="s">
        <v>1803</v>
      </c>
      <c r="D131" s="282"/>
      <c r="E131" s="282"/>
      <c r="F131" s="301" t="s">
        <v>1804</v>
      </c>
      <c r="G131" s="282"/>
      <c r="H131" s="282" t="s">
        <v>1837</v>
      </c>
      <c r="I131" s="282" t="s">
        <v>1800</v>
      </c>
      <c r="J131" s="282">
        <v>50</v>
      </c>
      <c r="K131" s="323"/>
    </row>
    <row r="132" spans="2:11" ht="15" customHeight="1">
      <c r="B132" s="321"/>
      <c r="C132" s="282" t="s">
        <v>1817</v>
      </c>
      <c r="D132" s="282"/>
      <c r="E132" s="282"/>
      <c r="F132" s="301" t="s">
        <v>1804</v>
      </c>
      <c r="G132" s="282"/>
      <c r="H132" s="282" t="s">
        <v>1837</v>
      </c>
      <c r="I132" s="282" t="s">
        <v>1800</v>
      </c>
      <c r="J132" s="282">
        <v>50</v>
      </c>
      <c r="K132" s="323"/>
    </row>
    <row r="133" spans="2:11" ht="15" customHeight="1">
      <c r="B133" s="321"/>
      <c r="C133" s="282" t="s">
        <v>1823</v>
      </c>
      <c r="D133" s="282"/>
      <c r="E133" s="282"/>
      <c r="F133" s="301" t="s">
        <v>1804</v>
      </c>
      <c r="G133" s="282"/>
      <c r="H133" s="282" t="s">
        <v>1837</v>
      </c>
      <c r="I133" s="282" t="s">
        <v>1800</v>
      </c>
      <c r="J133" s="282">
        <v>50</v>
      </c>
      <c r="K133" s="323"/>
    </row>
    <row r="134" spans="2:11" ht="15" customHeight="1">
      <c r="B134" s="321"/>
      <c r="C134" s="282" t="s">
        <v>1825</v>
      </c>
      <c r="D134" s="282"/>
      <c r="E134" s="282"/>
      <c r="F134" s="301" t="s">
        <v>1804</v>
      </c>
      <c r="G134" s="282"/>
      <c r="H134" s="282" t="s">
        <v>1837</v>
      </c>
      <c r="I134" s="282" t="s">
        <v>1800</v>
      </c>
      <c r="J134" s="282">
        <v>50</v>
      </c>
      <c r="K134" s="323"/>
    </row>
    <row r="135" spans="2:11" ht="15" customHeight="1">
      <c r="B135" s="321"/>
      <c r="C135" s="282" t="s">
        <v>139</v>
      </c>
      <c r="D135" s="282"/>
      <c r="E135" s="282"/>
      <c r="F135" s="301" t="s">
        <v>1804</v>
      </c>
      <c r="G135" s="282"/>
      <c r="H135" s="282" t="s">
        <v>1850</v>
      </c>
      <c r="I135" s="282" t="s">
        <v>1800</v>
      </c>
      <c r="J135" s="282">
        <v>255</v>
      </c>
      <c r="K135" s="323"/>
    </row>
    <row r="136" spans="2:11" ht="15" customHeight="1">
      <c r="B136" s="321"/>
      <c r="C136" s="282" t="s">
        <v>1827</v>
      </c>
      <c r="D136" s="282"/>
      <c r="E136" s="282"/>
      <c r="F136" s="301" t="s">
        <v>1798</v>
      </c>
      <c r="G136" s="282"/>
      <c r="H136" s="282" t="s">
        <v>1851</v>
      </c>
      <c r="I136" s="282" t="s">
        <v>1829</v>
      </c>
      <c r="J136" s="282"/>
      <c r="K136" s="323"/>
    </row>
    <row r="137" spans="2:11" ht="15" customHeight="1">
      <c r="B137" s="321"/>
      <c r="C137" s="282" t="s">
        <v>1830</v>
      </c>
      <c r="D137" s="282"/>
      <c r="E137" s="282"/>
      <c r="F137" s="301" t="s">
        <v>1798</v>
      </c>
      <c r="G137" s="282"/>
      <c r="H137" s="282" t="s">
        <v>1852</v>
      </c>
      <c r="I137" s="282" t="s">
        <v>1832</v>
      </c>
      <c r="J137" s="282"/>
      <c r="K137" s="323"/>
    </row>
    <row r="138" spans="2:11" ht="15" customHeight="1">
      <c r="B138" s="321"/>
      <c r="C138" s="282" t="s">
        <v>1833</v>
      </c>
      <c r="D138" s="282"/>
      <c r="E138" s="282"/>
      <c r="F138" s="301" t="s">
        <v>1798</v>
      </c>
      <c r="G138" s="282"/>
      <c r="H138" s="282" t="s">
        <v>1833</v>
      </c>
      <c r="I138" s="282" t="s">
        <v>1832</v>
      </c>
      <c r="J138" s="282"/>
      <c r="K138" s="323"/>
    </row>
    <row r="139" spans="2:11" ht="15" customHeight="1">
      <c r="B139" s="321"/>
      <c r="C139" s="282" t="s">
        <v>39</v>
      </c>
      <c r="D139" s="282"/>
      <c r="E139" s="282"/>
      <c r="F139" s="301" t="s">
        <v>1798</v>
      </c>
      <c r="G139" s="282"/>
      <c r="H139" s="282" t="s">
        <v>1853</v>
      </c>
      <c r="I139" s="282" t="s">
        <v>1832</v>
      </c>
      <c r="J139" s="282"/>
      <c r="K139" s="323"/>
    </row>
    <row r="140" spans="2:11" ht="15" customHeight="1">
      <c r="B140" s="321"/>
      <c r="C140" s="282" t="s">
        <v>1854</v>
      </c>
      <c r="D140" s="282"/>
      <c r="E140" s="282"/>
      <c r="F140" s="301" t="s">
        <v>1798</v>
      </c>
      <c r="G140" s="282"/>
      <c r="H140" s="282" t="s">
        <v>1855</v>
      </c>
      <c r="I140" s="282" t="s">
        <v>1832</v>
      </c>
      <c r="J140" s="282"/>
      <c r="K140" s="323"/>
    </row>
    <row r="141" spans="2:11" ht="15" customHeight="1">
      <c r="B141" s="324"/>
      <c r="C141" s="325"/>
      <c r="D141" s="325"/>
      <c r="E141" s="325"/>
      <c r="F141" s="325"/>
      <c r="G141" s="325"/>
      <c r="H141" s="325"/>
      <c r="I141" s="325"/>
      <c r="J141" s="325"/>
      <c r="K141" s="326"/>
    </row>
    <row r="142" spans="2:11" ht="18.75" customHeight="1">
      <c r="B142" s="278"/>
      <c r="C142" s="278"/>
      <c r="D142" s="278"/>
      <c r="E142" s="278"/>
      <c r="F142" s="313"/>
      <c r="G142" s="278"/>
      <c r="H142" s="278"/>
      <c r="I142" s="278"/>
      <c r="J142" s="278"/>
      <c r="K142" s="278"/>
    </row>
    <row r="143" spans="2:11" ht="18.75" customHeight="1">
      <c r="B143" s="288"/>
      <c r="C143" s="288"/>
      <c r="D143" s="288"/>
      <c r="E143" s="288"/>
      <c r="F143" s="288"/>
      <c r="G143" s="288"/>
      <c r="H143" s="288"/>
      <c r="I143" s="288"/>
      <c r="J143" s="288"/>
      <c r="K143" s="288"/>
    </row>
    <row r="144" spans="2:11" ht="7.5" customHeight="1">
      <c r="B144" s="289"/>
      <c r="C144" s="290"/>
      <c r="D144" s="290"/>
      <c r="E144" s="290"/>
      <c r="F144" s="290"/>
      <c r="G144" s="290"/>
      <c r="H144" s="290"/>
      <c r="I144" s="290"/>
      <c r="J144" s="290"/>
      <c r="K144" s="291"/>
    </row>
    <row r="145" spans="2:11" ht="45" customHeight="1">
      <c r="B145" s="292"/>
      <c r="C145" s="398" t="s">
        <v>1856</v>
      </c>
      <c r="D145" s="398"/>
      <c r="E145" s="398"/>
      <c r="F145" s="398"/>
      <c r="G145" s="398"/>
      <c r="H145" s="398"/>
      <c r="I145" s="398"/>
      <c r="J145" s="398"/>
      <c r="K145" s="293"/>
    </row>
    <row r="146" spans="2:11" ht="17.25" customHeight="1">
      <c r="B146" s="292"/>
      <c r="C146" s="294" t="s">
        <v>1792</v>
      </c>
      <c r="D146" s="294"/>
      <c r="E146" s="294"/>
      <c r="F146" s="294" t="s">
        <v>1793</v>
      </c>
      <c r="G146" s="295"/>
      <c r="H146" s="294" t="s">
        <v>134</v>
      </c>
      <c r="I146" s="294" t="s">
        <v>58</v>
      </c>
      <c r="J146" s="294" t="s">
        <v>1794</v>
      </c>
      <c r="K146" s="293"/>
    </row>
    <row r="147" spans="2:11" ht="17.25" customHeight="1">
      <c r="B147" s="292"/>
      <c r="C147" s="296" t="s">
        <v>1795</v>
      </c>
      <c r="D147" s="296"/>
      <c r="E147" s="296"/>
      <c r="F147" s="297" t="s">
        <v>1796</v>
      </c>
      <c r="G147" s="298"/>
      <c r="H147" s="296"/>
      <c r="I147" s="296"/>
      <c r="J147" s="296" t="s">
        <v>1797</v>
      </c>
      <c r="K147" s="293"/>
    </row>
    <row r="148" spans="2:11" ht="5.25" customHeight="1">
      <c r="B148" s="302"/>
      <c r="C148" s="299"/>
      <c r="D148" s="299"/>
      <c r="E148" s="299"/>
      <c r="F148" s="299"/>
      <c r="G148" s="300"/>
      <c r="H148" s="299"/>
      <c r="I148" s="299"/>
      <c r="J148" s="299"/>
      <c r="K148" s="323"/>
    </row>
    <row r="149" spans="2:11" ht="15" customHeight="1">
      <c r="B149" s="302"/>
      <c r="C149" s="327" t="s">
        <v>1801</v>
      </c>
      <c r="D149" s="282"/>
      <c r="E149" s="282"/>
      <c r="F149" s="328" t="s">
        <v>1798</v>
      </c>
      <c r="G149" s="282"/>
      <c r="H149" s="327" t="s">
        <v>1837</v>
      </c>
      <c r="I149" s="327" t="s">
        <v>1800</v>
      </c>
      <c r="J149" s="327">
        <v>120</v>
      </c>
      <c r="K149" s="323"/>
    </row>
    <row r="150" spans="2:11" ht="15" customHeight="1">
      <c r="B150" s="302"/>
      <c r="C150" s="327" t="s">
        <v>1846</v>
      </c>
      <c r="D150" s="282"/>
      <c r="E150" s="282"/>
      <c r="F150" s="328" t="s">
        <v>1798</v>
      </c>
      <c r="G150" s="282"/>
      <c r="H150" s="327" t="s">
        <v>1857</v>
      </c>
      <c r="I150" s="327" t="s">
        <v>1800</v>
      </c>
      <c r="J150" s="327" t="s">
        <v>1848</v>
      </c>
      <c r="K150" s="323"/>
    </row>
    <row r="151" spans="2:11" ht="15" customHeight="1">
      <c r="B151" s="302"/>
      <c r="C151" s="327" t="s">
        <v>1747</v>
      </c>
      <c r="D151" s="282"/>
      <c r="E151" s="282"/>
      <c r="F151" s="328" t="s">
        <v>1798</v>
      </c>
      <c r="G151" s="282"/>
      <c r="H151" s="327" t="s">
        <v>1858</v>
      </c>
      <c r="I151" s="327" t="s">
        <v>1800</v>
      </c>
      <c r="J151" s="327" t="s">
        <v>1848</v>
      </c>
      <c r="K151" s="323"/>
    </row>
    <row r="152" spans="2:11" ht="15" customHeight="1">
      <c r="B152" s="302"/>
      <c r="C152" s="327" t="s">
        <v>1803</v>
      </c>
      <c r="D152" s="282"/>
      <c r="E152" s="282"/>
      <c r="F152" s="328" t="s">
        <v>1804</v>
      </c>
      <c r="G152" s="282"/>
      <c r="H152" s="327" t="s">
        <v>1837</v>
      </c>
      <c r="I152" s="327" t="s">
        <v>1800</v>
      </c>
      <c r="J152" s="327">
        <v>50</v>
      </c>
      <c r="K152" s="323"/>
    </row>
    <row r="153" spans="2:11" ht="15" customHeight="1">
      <c r="B153" s="302"/>
      <c r="C153" s="327" t="s">
        <v>1806</v>
      </c>
      <c r="D153" s="282"/>
      <c r="E153" s="282"/>
      <c r="F153" s="328" t="s">
        <v>1798</v>
      </c>
      <c r="G153" s="282"/>
      <c r="H153" s="327" t="s">
        <v>1837</v>
      </c>
      <c r="I153" s="327" t="s">
        <v>1808</v>
      </c>
      <c r="J153" s="327"/>
      <c r="K153" s="323"/>
    </row>
    <row r="154" spans="2:11" ht="15" customHeight="1">
      <c r="B154" s="302"/>
      <c r="C154" s="327" t="s">
        <v>1817</v>
      </c>
      <c r="D154" s="282"/>
      <c r="E154" s="282"/>
      <c r="F154" s="328" t="s">
        <v>1804</v>
      </c>
      <c r="G154" s="282"/>
      <c r="H154" s="327" t="s">
        <v>1837</v>
      </c>
      <c r="I154" s="327" t="s">
        <v>1800</v>
      </c>
      <c r="J154" s="327">
        <v>50</v>
      </c>
      <c r="K154" s="323"/>
    </row>
    <row r="155" spans="2:11" ht="15" customHeight="1">
      <c r="B155" s="302"/>
      <c r="C155" s="327" t="s">
        <v>1825</v>
      </c>
      <c r="D155" s="282"/>
      <c r="E155" s="282"/>
      <c r="F155" s="328" t="s">
        <v>1804</v>
      </c>
      <c r="G155" s="282"/>
      <c r="H155" s="327" t="s">
        <v>1837</v>
      </c>
      <c r="I155" s="327" t="s">
        <v>1800</v>
      </c>
      <c r="J155" s="327">
        <v>50</v>
      </c>
      <c r="K155" s="323"/>
    </row>
    <row r="156" spans="2:11" ht="15" customHeight="1">
      <c r="B156" s="302"/>
      <c r="C156" s="327" t="s">
        <v>1823</v>
      </c>
      <c r="D156" s="282"/>
      <c r="E156" s="282"/>
      <c r="F156" s="328" t="s">
        <v>1804</v>
      </c>
      <c r="G156" s="282"/>
      <c r="H156" s="327" t="s">
        <v>1837</v>
      </c>
      <c r="I156" s="327" t="s">
        <v>1800</v>
      </c>
      <c r="J156" s="327">
        <v>50</v>
      </c>
      <c r="K156" s="323"/>
    </row>
    <row r="157" spans="2:11" ht="15" customHeight="1">
      <c r="B157" s="302"/>
      <c r="C157" s="327" t="s">
        <v>118</v>
      </c>
      <c r="D157" s="282"/>
      <c r="E157" s="282"/>
      <c r="F157" s="328" t="s">
        <v>1798</v>
      </c>
      <c r="G157" s="282"/>
      <c r="H157" s="327" t="s">
        <v>1859</v>
      </c>
      <c r="I157" s="327" t="s">
        <v>1800</v>
      </c>
      <c r="J157" s="327" t="s">
        <v>1860</v>
      </c>
      <c r="K157" s="323"/>
    </row>
    <row r="158" spans="2:11" ht="15" customHeight="1">
      <c r="B158" s="302"/>
      <c r="C158" s="327" t="s">
        <v>1861</v>
      </c>
      <c r="D158" s="282"/>
      <c r="E158" s="282"/>
      <c r="F158" s="328" t="s">
        <v>1798</v>
      </c>
      <c r="G158" s="282"/>
      <c r="H158" s="327" t="s">
        <v>1862</v>
      </c>
      <c r="I158" s="327" t="s">
        <v>1832</v>
      </c>
      <c r="J158" s="327"/>
      <c r="K158" s="323"/>
    </row>
    <row r="159" spans="2:11" ht="15" customHeight="1">
      <c r="B159" s="329"/>
      <c r="C159" s="311"/>
      <c r="D159" s="311"/>
      <c r="E159" s="311"/>
      <c r="F159" s="311"/>
      <c r="G159" s="311"/>
      <c r="H159" s="311"/>
      <c r="I159" s="311"/>
      <c r="J159" s="311"/>
      <c r="K159" s="330"/>
    </row>
    <row r="160" spans="2:11" ht="18.75" customHeight="1">
      <c r="B160" s="278"/>
      <c r="C160" s="282"/>
      <c r="D160" s="282"/>
      <c r="E160" s="282"/>
      <c r="F160" s="301"/>
      <c r="G160" s="282"/>
      <c r="H160" s="282"/>
      <c r="I160" s="282"/>
      <c r="J160" s="282"/>
      <c r="K160" s="278"/>
    </row>
    <row r="161" spans="2:11" ht="18.75" customHeight="1">
      <c r="B161" s="288"/>
      <c r="C161" s="288"/>
      <c r="D161" s="288"/>
      <c r="E161" s="288"/>
      <c r="F161" s="288"/>
      <c r="G161" s="288"/>
      <c r="H161" s="288"/>
      <c r="I161" s="288"/>
      <c r="J161" s="288"/>
      <c r="K161" s="288"/>
    </row>
    <row r="162" spans="2:11" ht="7.5" customHeight="1">
      <c r="B162" s="270"/>
      <c r="C162" s="271"/>
      <c r="D162" s="271"/>
      <c r="E162" s="271"/>
      <c r="F162" s="271"/>
      <c r="G162" s="271"/>
      <c r="H162" s="271"/>
      <c r="I162" s="271"/>
      <c r="J162" s="271"/>
      <c r="K162" s="272"/>
    </row>
    <row r="163" spans="2:11" ht="45" customHeight="1">
      <c r="B163" s="273"/>
      <c r="C163" s="397" t="s">
        <v>1863</v>
      </c>
      <c r="D163" s="397"/>
      <c r="E163" s="397"/>
      <c r="F163" s="397"/>
      <c r="G163" s="397"/>
      <c r="H163" s="397"/>
      <c r="I163" s="397"/>
      <c r="J163" s="397"/>
      <c r="K163" s="274"/>
    </row>
    <row r="164" spans="2:11" ht="17.25" customHeight="1">
      <c r="B164" s="273"/>
      <c r="C164" s="294" t="s">
        <v>1792</v>
      </c>
      <c r="D164" s="294"/>
      <c r="E164" s="294"/>
      <c r="F164" s="294" t="s">
        <v>1793</v>
      </c>
      <c r="G164" s="331"/>
      <c r="H164" s="332" t="s">
        <v>134</v>
      </c>
      <c r="I164" s="332" t="s">
        <v>58</v>
      </c>
      <c r="J164" s="294" t="s">
        <v>1794</v>
      </c>
      <c r="K164" s="274"/>
    </row>
    <row r="165" spans="2:11" ht="17.25" customHeight="1">
      <c r="B165" s="275"/>
      <c r="C165" s="296" t="s">
        <v>1795</v>
      </c>
      <c r="D165" s="296"/>
      <c r="E165" s="296"/>
      <c r="F165" s="297" t="s">
        <v>1796</v>
      </c>
      <c r="G165" s="333"/>
      <c r="H165" s="334"/>
      <c r="I165" s="334"/>
      <c r="J165" s="296" t="s">
        <v>1797</v>
      </c>
      <c r="K165" s="276"/>
    </row>
    <row r="166" spans="2:11" ht="5.25" customHeight="1">
      <c r="B166" s="302"/>
      <c r="C166" s="299"/>
      <c r="D166" s="299"/>
      <c r="E166" s="299"/>
      <c r="F166" s="299"/>
      <c r="G166" s="300"/>
      <c r="H166" s="299"/>
      <c r="I166" s="299"/>
      <c r="J166" s="299"/>
      <c r="K166" s="323"/>
    </row>
    <row r="167" spans="2:11" ht="15" customHeight="1">
      <c r="B167" s="302"/>
      <c r="C167" s="282" t="s">
        <v>1801</v>
      </c>
      <c r="D167" s="282"/>
      <c r="E167" s="282"/>
      <c r="F167" s="301" t="s">
        <v>1798</v>
      </c>
      <c r="G167" s="282"/>
      <c r="H167" s="282" t="s">
        <v>1837</v>
      </c>
      <c r="I167" s="282" t="s">
        <v>1800</v>
      </c>
      <c r="J167" s="282">
        <v>120</v>
      </c>
      <c r="K167" s="323"/>
    </row>
    <row r="168" spans="2:11" ht="15" customHeight="1">
      <c r="B168" s="302"/>
      <c r="C168" s="282" t="s">
        <v>1846</v>
      </c>
      <c r="D168" s="282"/>
      <c r="E168" s="282"/>
      <c r="F168" s="301" t="s">
        <v>1798</v>
      </c>
      <c r="G168" s="282"/>
      <c r="H168" s="282" t="s">
        <v>1847</v>
      </c>
      <c r="I168" s="282" t="s">
        <v>1800</v>
      </c>
      <c r="J168" s="282" t="s">
        <v>1848</v>
      </c>
      <c r="K168" s="323"/>
    </row>
    <row r="169" spans="2:11" ht="15" customHeight="1">
      <c r="B169" s="302"/>
      <c r="C169" s="282" t="s">
        <v>1747</v>
      </c>
      <c r="D169" s="282"/>
      <c r="E169" s="282"/>
      <c r="F169" s="301" t="s">
        <v>1798</v>
      </c>
      <c r="G169" s="282"/>
      <c r="H169" s="282" t="s">
        <v>1864</v>
      </c>
      <c r="I169" s="282" t="s">
        <v>1800</v>
      </c>
      <c r="J169" s="282" t="s">
        <v>1848</v>
      </c>
      <c r="K169" s="323"/>
    </row>
    <row r="170" spans="2:11" ht="15" customHeight="1">
      <c r="B170" s="302"/>
      <c r="C170" s="282" t="s">
        <v>1803</v>
      </c>
      <c r="D170" s="282"/>
      <c r="E170" s="282"/>
      <c r="F170" s="301" t="s">
        <v>1804</v>
      </c>
      <c r="G170" s="282"/>
      <c r="H170" s="282" t="s">
        <v>1864</v>
      </c>
      <c r="I170" s="282" t="s">
        <v>1800</v>
      </c>
      <c r="J170" s="282">
        <v>50</v>
      </c>
      <c r="K170" s="323"/>
    </row>
    <row r="171" spans="2:11" ht="15" customHeight="1">
      <c r="B171" s="302"/>
      <c r="C171" s="282" t="s">
        <v>1806</v>
      </c>
      <c r="D171" s="282"/>
      <c r="E171" s="282"/>
      <c r="F171" s="301" t="s">
        <v>1798</v>
      </c>
      <c r="G171" s="282"/>
      <c r="H171" s="282" t="s">
        <v>1864</v>
      </c>
      <c r="I171" s="282" t="s">
        <v>1808</v>
      </c>
      <c r="J171" s="282"/>
      <c r="K171" s="323"/>
    </row>
    <row r="172" spans="2:11" ht="15" customHeight="1">
      <c r="B172" s="302"/>
      <c r="C172" s="282" t="s">
        <v>1817</v>
      </c>
      <c r="D172" s="282"/>
      <c r="E172" s="282"/>
      <c r="F172" s="301" t="s">
        <v>1804</v>
      </c>
      <c r="G172" s="282"/>
      <c r="H172" s="282" t="s">
        <v>1864</v>
      </c>
      <c r="I172" s="282" t="s">
        <v>1800</v>
      </c>
      <c r="J172" s="282">
        <v>50</v>
      </c>
      <c r="K172" s="323"/>
    </row>
    <row r="173" spans="2:11" ht="15" customHeight="1">
      <c r="B173" s="302"/>
      <c r="C173" s="282" t="s">
        <v>1825</v>
      </c>
      <c r="D173" s="282"/>
      <c r="E173" s="282"/>
      <c r="F173" s="301" t="s">
        <v>1804</v>
      </c>
      <c r="G173" s="282"/>
      <c r="H173" s="282" t="s">
        <v>1864</v>
      </c>
      <c r="I173" s="282" t="s">
        <v>1800</v>
      </c>
      <c r="J173" s="282">
        <v>50</v>
      </c>
      <c r="K173" s="323"/>
    </row>
    <row r="174" spans="2:11" ht="15" customHeight="1">
      <c r="B174" s="302"/>
      <c r="C174" s="282" t="s">
        <v>1823</v>
      </c>
      <c r="D174" s="282"/>
      <c r="E174" s="282"/>
      <c r="F174" s="301" t="s">
        <v>1804</v>
      </c>
      <c r="G174" s="282"/>
      <c r="H174" s="282" t="s">
        <v>1864</v>
      </c>
      <c r="I174" s="282" t="s">
        <v>1800</v>
      </c>
      <c r="J174" s="282">
        <v>50</v>
      </c>
      <c r="K174" s="323"/>
    </row>
    <row r="175" spans="2:11" ht="15" customHeight="1">
      <c r="B175" s="302"/>
      <c r="C175" s="282" t="s">
        <v>133</v>
      </c>
      <c r="D175" s="282"/>
      <c r="E175" s="282"/>
      <c r="F175" s="301" t="s">
        <v>1798</v>
      </c>
      <c r="G175" s="282"/>
      <c r="H175" s="282" t="s">
        <v>1865</v>
      </c>
      <c r="I175" s="282" t="s">
        <v>1866</v>
      </c>
      <c r="J175" s="282"/>
      <c r="K175" s="323"/>
    </row>
    <row r="176" spans="2:11" ht="15" customHeight="1">
      <c r="B176" s="302"/>
      <c r="C176" s="282" t="s">
        <v>58</v>
      </c>
      <c r="D176" s="282"/>
      <c r="E176" s="282"/>
      <c r="F176" s="301" t="s">
        <v>1798</v>
      </c>
      <c r="G176" s="282"/>
      <c r="H176" s="282" t="s">
        <v>1867</v>
      </c>
      <c r="I176" s="282" t="s">
        <v>1868</v>
      </c>
      <c r="J176" s="282">
        <v>1</v>
      </c>
      <c r="K176" s="323"/>
    </row>
    <row r="177" spans="2:11" ht="15" customHeight="1">
      <c r="B177" s="302"/>
      <c r="C177" s="282" t="s">
        <v>54</v>
      </c>
      <c r="D177" s="282"/>
      <c r="E177" s="282"/>
      <c r="F177" s="301" t="s">
        <v>1798</v>
      </c>
      <c r="G177" s="282"/>
      <c r="H177" s="282" t="s">
        <v>1869</v>
      </c>
      <c r="I177" s="282" t="s">
        <v>1800</v>
      </c>
      <c r="J177" s="282">
        <v>20</v>
      </c>
      <c r="K177" s="323"/>
    </row>
    <row r="178" spans="2:11" ht="15" customHeight="1">
      <c r="B178" s="302"/>
      <c r="C178" s="282" t="s">
        <v>134</v>
      </c>
      <c r="D178" s="282"/>
      <c r="E178" s="282"/>
      <c r="F178" s="301" t="s">
        <v>1798</v>
      </c>
      <c r="G178" s="282"/>
      <c r="H178" s="282" t="s">
        <v>1870</v>
      </c>
      <c r="I178" s="282" t="s">
        <v>1800</v>
      </c>
      <c r="J178" s="282">
        <v>255</v>
      </c>
      <c r="K178" s="323"/>
    </row>
    <row r="179" spans="2:11" ht="15" customHeight="1">
      <c r="B179" s="302"/>
      <c r="C179" s="282" t="s">
        <v>135</v>
      </c>
      <c r="D179" s="282"/>
      <c r="E179" s="282"/>
      <c r="F179" s="301" t="s">
        <v>1798</v>
      </c>
      <c r="G179" s="282"/>
      <c r="H179" s="282" t="s">
        <v>1763</v>
      </c>
      <c r="I179" s="282" t="s">
        <v>1800</v>
      </c>
      <c r="J179" s="282">
        <v>10</v>
      </c>
      <c r="K179" s="323"/>
    </row>
    <row r="180" spans="2:11" ht="15" customHeight="1">
      <c r="B180" s="302"/>
      <c r="C180" s="282" t="s">
        <v>136</v>
      </c>
      <c r="D180" s="282"/>
      <c r="E180" s="282"/>
      <c r="F180" s="301" t="s">
        <v>1798</v>
      </c>
      <c r="G180" s="282"/>
      <c r="H180" s="282" t="s">
        <v>1871</v>
      </c>
      <c r="I180" s="282" t="s">
        <v>1832</v>
      </c>
      <c r="J180" s="282"/>
      <c r="K180" s="323"/>
    </row>
    <row r="181" spans="2:11" ht="15" customHeight="1">
      <c r="B181" s="302"/>
      <c r="C181" s="282" t="s">
        <v>1872</v>
      </c>
      <c r="D181" s="282"/>
      <c r="E181" s="282"/>
      <c r="F181" s="301" t="s">
        <v>1798</v>
      </c>
      <c r="G181" s="282"/>
      <c r="H181" s="282" t="s">
        <v>1873</v>
      </c>
      <c r="I181" s="282" t="s">
        <v>1832</v>
      </c>
      <c r="J181" s="282"/>
      <c r="K181" s="323"/>
    </row>
    <row r="182" spans="2:11" ht="15" customHeight="1">
      <c r="B182" s="302"/>
      <c r="C182" s="282" t="s">
        <v>1861</v>
      </c>
      <c r="D182" s="282"/>
      <c r="E182" s="282"/>
      <c r="F182" s="301" t="s">
        <v>1798</v>
      </c>
      <c r="G182" s="282"/>
      <c r="H182" s="282" t="s">
        <v>1874</v>
      </c>
      <c r="I182" s="282" t="s">
        <v>1832</v>
      </c>
      <c r="J182" s="282"/>
      <c r="K182" s="323"/>
    </row>
    <row r="183" spans="2:11" ht="15" customHeight="1">
      <c r="B183" s="302"/>
      <c r="C183" s="282" t="s">
        <v>138</v>
      </c>
      <c r="D183" s="282"/>
      <c r="E183" s="282"/>
      <c r="F183" s="301" t="s">
        <v>1804</v>
      </c>
      <c r="G183" s="282"/>
      <c r="H183" s="282" t="s">
        <v>1875</v>
      </c>
      <c r="I183" s="282" t="s">
        <v>1800</v>
      </c>
      <c r="J183" s="282">
        <v>50</v>
      </c>
      <c r="K183" s="323"/>
    </row>
    <row r="184" spans="2:11" ht="15" customHeight="1">
      <c r="B184" s="302"/>
      <c r="C184" s="282" t="s">
        <v>1876</v>
      </c>
      <c r="D184" s="282"/>
      <c r="E184" s="282"/>
      <c r="F184" s="301" t="s">
        <v>1804</v>
      </c>
      <c r="G184" s="282"/>
      <c r="H184" s="282" t="s">
        <v>1877</v>
      </c>
      <c r="I184" s="282" t="s">
        <v>1878</v>
      </c>
      <c r="J184" s="282"/>
      <c r="K184" s="323"/>
    </row>
    <row r="185" spans="2:11" ht="15" customHeight="1">
      <c r="B185" s="302"/>
      <c r="C185" s="282" t="s">
        <v>1879</v>
      </c>
      <c r="D185" s="282"/>
      <c r="E185" s="282"/>
      <c r="F185" s="301" t="s">
        <v>1804</v>
      </c>
      <c r="G185" s="282"/>
      <c r="H185" s="282" t="s">
        <v>1880</v>
      </c>
      <c r="I185" s="282" t="s">
        <v>1878</v>
      </c>
      <c r="J185" s="282"/>
      <c r="K185" s="323"/>
    </row>
    <row r="186" spans="2:11" ht="15" customHeight="1">
      <c r="B186" s="302"/>
      <c r="C186" s="282" t="s">
        <v>1881</v>
      </c>
      <c r="D186" s="282"/>
      <c r="E186" s="282"/>
      <c r="F186" s="301" t="s">
        <v>1804</v>
      </c>
      <c r="G186" s="282"/>
      <c r="H186" s="282" t="s">
        <v>1882</v>
      </c>
      <c r="I186" s="282" t="s">
        <v>1878</v>
      </c>
      <c r="J186" s="282"/>
      <c r="K186" s="323"/>
    </row>
    <row r="187" spans="2:11" ht="15" customHeight="1">
      <c r="B187" s="302"/>
      <c r="C187" s="335" t="s">
        <v>1883</v>
      </c>
      <c r="D187" s="282"/>
      <c r="E187" s="282"/>
      <c r="F187" s="301" t="s">
        <v>1804</v>
      </c>
      <c r="G187" s="282"/>
      <c r="H187" s="282" t="s">
        <v>1884</v>
      </c>
      <c r="I187" s="282" t="s">
        <v>1885</v>
      </c>
      <c r="J187" s="336" t="s">
        <v>1886</v>
      </c>
      <c r="K187" s="323"/>
    </row>
    <row r="188" spans="2:11" ht="15" customHeight="1">
      <c r="B188" s="302"/>
      <c r="C188" s="287" t="s">
        <v>43</v>
      </c>
      <c r="D188" s="282"/>
      <c r="E188" s="282"/>
      <c r="F188" s="301" t="s">
        <v>1798</v>
      </c>
      <c r="G188" s="282"/>
      <c r="H188" s="278" t="s">
        <v>1887</v>
      </c>
      <c r="I188" s="282" t="s">
        <v>1888</v>
      </c>
      <c r="J188" s="282"/>
      <c r="K188" s="323"/>
    </row>
    <row r="189" spans="2:11" ht="15" customHeight="1">
      <c r="B189" s="302"/>
      <c r="C189" s="287" t="s">
        <v>1889</v>
      </c>
      <c r="D189" s="282"/>
      <c r="E189" s="282"/>
      <c r="F189" s="301" t="s">
        <v>1798</v>
      </c>
      <c r="G189" s="282"/>
      <c r="H189" s="282" t="s">
        <v>1890</v>
      </c>
      <c r="I189" s="282" t="s">
        <v>1832</v>
      </c>
      <c r="J189" s="282"/>
      <c r="K189" s="323"/>
    </row>
    <row r="190" spans="2:11" ht="15" customHeight="1">
      <c r="B190" s="302"/>
      <c r="C190" s="287" t="s">
        <v>1891</v>
      </c>
      <c r="D190" s="282"/>
      <c r="E190" s="282"/>
      <c r="F190" s="301" t="s">
        <v>1798</v>
      </c>
      <c r="G190" s="282"/>
      <c r="H190" s="282" t="s">
        <v>1892</v>
      </c>
      <c r="I190" s="282" t="s">
        <v>1832</v>
      </c>
      <c r="J190" s="282"/>
      <c r="K190" s="323"/>
    </row>
    <row r="191" spans="2:11" ht="15" customHeight="1">
      <c r="B191" s="302"/>
      <c r="C191" s="287" t="s">
        <v>1893</v>
      </c>
      <c r="D191" s="282"/>
      <c r="E191" s="282"/>
      <c r="F191" s="301" t="s">
        <v>1804</v>
      </c>
      <c r="G191" s="282"/>
      <c r="H191" s="282" t="s">
        <v>1894</v>
      </c>
      <c r="I191" s="282" t="s">
        <v>1832</v>
      </c>
      <c r="J191" s="282"/>
      <c r="K191" s="323"/>
    </row>
    <row r="192" spans="2:11" ht="15" customHeight="1">
      <c r="B192" s="329"/>
      <c r="C192" s="337"/>
      <c r="D192" s="311"/>
      <c r="E192" s="311"/>
      <c r="F192" s="311"/>
      <c r="G192" s="311"/>
      <c r="H192" s="311"/>
      <c r="I192" s="311"/>
      <c r="J192" s="311"/>
      <c r="K192" s="330"/>
    </row>
    <row r="193" spans="2:11" ht="18.75" customHeight="1">
      <c r="B193" s="278"/>
      <c r="C193" s="282"/>
      <c r="D193" s="282"/>
      <c r="E193" s="282"/>
      <c r="F193" s="301"/>
      <c r="G193" s="282"/>
      <c r="H193" s="282"/>
      <c r="I193" s="282"/>
      <c r="J193" s="282"/>
      <c r="K193" s="278"/>
    </row>
    <row r="194" spans="2:11" ht="18.75" customHeight="1">
      <c r="B194" s="278"/>
      <c r="C194" s="282"/>
      <c r="D194" s="282"/>
      <c r="E194" s="282"/>
      <c r="F194" s="301"/>
      <c r="G194" s="282"/>
      <c r="H194" s="282"/>
      <c r="I194" s="282"/>
      <c r="J194" s="282"/>
      <c r="K194" s="278"/>
    </row>
    <row r="195" spans="2:11" ht="18.75" customHeight="1">
      <c r="B195" s="288"/>
      <c r="C195" s="288"/>
      <c r="D195" s="288"/>
      <c r="E195" s="288"/>
      <c r="F195" s="288"/>
      <c r="G195" s="288"/>
      <c r="H195" s="288"/>
      <c r="I195" s="288"/>
      <c r="J195" s="288"/>
      <c r="K195" s="288"/>
    </row>
    <row r="196" spans="2:11">
      <c r="B196" s="270"/>
      <c r="C196" s="271"/>
      <c r="D196" s="271"/>
      <c r="E196" s="271"/>
      <c r="F196" s="271"/>
      <c r="G196" s="271"/>
      <c r="H196" s="271"/>
      <c r="I196" s="271"/>
      <c r="J196" s="271"/>
      <c r="K196" s="272"/>
    </row>
    <row r="197" spans="2:11" ht="21">
      <c r="B197" s="273"/>
      <c r="C197" s="397" t="s">
        <v>1895</v>
      </c>
      <c r="D197" s="397"/>
      <c r="E197" s="397"/>
      <c r="F197" s="397"/>
      <c r="G197" s="397"/>
      <c r="H197" s="397"/>
      <c r="I197" s="397"/>
      <c r="J197" s="397"/>
      <c r="K197" s="274"/>
    </row>
    <row r="198" spans="2:11" ht="25.5" customHeight="1">
      <c r="B198" s="273"/>
      <c r="C198" s="338" t="s">
        <v>1896</v>
      </c>
      <c r="D198" s="338"/>
      <c r="E198" s="338"/>
      <c r="F198" s="338" t="s">
        <v>1897</v>
      </c>
      <c r="G198" s="339"/>
      <c r="H198" s="396" t="s">
        <v>1898</v>
      </c>
      <c r="I198" s="396"/>
      <c r="J198" s="396"/>
      <c r="K198" s="274"/>
    </row>
    <row r="199" spans="2:11" ht="5.25" customHeight="1">
      <c r="B199" s="302"/>
      <c r="C199" s="299"/>
      <c r="D199" s="299"/>
      <c r="E199" s="299"/>
      <c r="F199" s="299"/>
      <c r="G199" s="282"/>
      <c r="H199" s="299"/>
      <c r="I199" s="299"/>
      <c r="J199" s="299"/>
      <c r="K199" s="323"/>
    </row>
    <row r="200" spans="2:11" ht="15" customHeight="1">
      <c r="B200" s="302"/>
      <c r="C200" s="282" t="s">
        <v>1888</v>
      </c>
      <c r="D200" s="282"/>
      <c r="E200" s="282"/>
      <c r="F200" s="301" t="s">
        <v>44</v>
      </c>
      <c r="G200" s="282"/>
      <c r="H200" s="394" t="s">
        <v>1899</v>
      </c>
      <c r="I200" s="394"/>
      <c r="J200" s="394"/>
      <c r="K200" s="323"/>
    </row>
    <row r="201" spans="2:11" ht="15" customHeight="1">
      <c r="B201" s="302"/>
      <c r="C201" s="308"/>
      <c r="D201" s="282"/>
      <c r="E201" s="282"/>
      <c r="F201" s="301" t="s">
        <v>45</v>
      </c>
      <c r="G201" s="282"/>
      <c r="H201" s="394" t="s">
        <v>1900</v>
      </c>
      <c r="I201" s="394"/>
      <c r="J201" s="394"/>
      <c r="K201" s="323"/>
    </row>
    <row r="202" spans="2:11" ht="15" customHeight="1">
      <c r="B202" s="302"/>
      <c r="C202" s="308"/>
      <c r="D202" s="282"/>
      <c r="E202" s="282"/>
      <c r="F202" s="301" t="s">
        <v>48</v>
      </c>
      <c r="G202" s="282"/>
      <c r="H202" s="394" t="s">
        <v>1901</v>
      </c>
      <c r="I202" s="394"/>
      <c r="J202" s="394"/>
      <c r="K202" s="323"/>
    </row>
    <row r="203" spans="2:11" ht="15" customHeight="1">
      <c r="B203" s="302"/>
      <c r="C203" s="282"/>
      <c r="D203" s="282"/>
      <c r="E203" s="282"/>
      <c r="F203" s="301" t="s">
        <v>46</v>
      </c>
      <c r="G203" s="282"/>
      <c r="H203" s="394" t="s">
        <v>1902</v>
      </c>
      <c r="I203" s="394"/>
      <c r="J203" s="394"/>
      <c r="K203" s="323"/>
    </row>
    <row r="204" spans="2:11" ht="15" customHeight="1">
      <c r="B204" s="302"/>
      <c r="C204" s="282"/>
      <c r="D204" s="282"/>
      <c r="E204" s="282"/>
      <c r="F204" s="301" t="s">
        <v>47</v>
      </c>
      <c r="G204" s="282"/>
      <c r="H204" s="394" t="s">
        <v>1903</v>
      </c>
      <c r="I204" s="394"/>
      <c r="J204" s="394"/>
      <c r="K204" s="323"/>
    </row>
    <row r="205" spans="2:11" ht="15" customHeight="1">
      <c r="B205" s="302"/>
      <c r="C205" s="282"/>
      <c r="D205" s="282"/>
      <c r="E205" s="282"/>
      <c r="F205" s="301"/>
      <c r="G205" s="282"/>
      <c r="H205" s="282"/>
      <c r="I205" s="282"/>
      <c r="J205" s="282"/>
      <c r="K205" s="323"/>
    </row>
    <row r="206" spans="2:11" ht="15" customHeight="1">
      <c r="B206" s="302"/>
      <c r="C206" s="282" t="s">
        <v>1844</v>
      </c>
      <c r="D206" s="282"/>
      <c r="E206" s="282"/>
      <c r="F206" s="301" t="s">
        <v>80</v>
      </c>
      <c r="G206" s="282"/>
      <c r="H206" s="394" t="s">
        <v>1904</v>
      </c>
      <c r="I206" s="394"/>
      <c r="J206" s="394"/>
      <c r="K206" s="323"/>
    </row>
    <row r="207" spans="2:11" ht="15" customHeight="1">
      <c r="B207" s="302"/>
      <c r="C207" s="308"/>
      <c r="D207" s="282"/>
      <c r="E207" s="282"/>
      <c r="F207" s="301" t="s">
        <v>1742</v>
      </c>
      <c r="G207" s="282"/>
      <c r="H207" s="394" t="s">
        <v>1743</v>
      </c>
      <c r="I207" s="394"/>
      <c r="J207" s="394"/>
      <c r="K207" s="323"/>
    </row>
    <row r="208" spans="2:11" ht="15" customHeight="1">
      <c r="B208" s="302"/>
      <c r="C208" s="282"/>
      <c r="D208" s="282"/>
      <c r="E208" s="282"/>
      <c r="F208" s="301" t="s">
        <v>1740</v>
      </c>
      <c r="G208" s="282"/>
      <c r="H208" s="394" t="s">
        <v>1905</v>
      </c>
      <c r="I208" s="394"/>
      <c r="J208" s="394"/>
      <c r="K208" s="323"/>
    </row>
    <row r="209" spans="2:11" ht="15" customHeight="1">
      <c r="B209" s="340"/>
      <c r="C209" s="308"/>
      <c r="D209" s="308"/>
      <c r="E209" s="308"/>
      <c r="F209" s="301" t="s">
        <v>98</v>
      </c>
      <c r="G209" s="287"/>
      <c r="H209" s="395" t="s">
        <v>1744</v>
      </c>
      <c r="I209" s="395"/>
      <c r="J209" s="395"/>
      <c r="K209" s="341"/>
    </row>
    <row r="210" spans="2:11" ht="15" customHeight="1">
      <c r="B210" s="340"/>
      <c r="C210" s="308"/>
      <c r="D210" s="308"/>
      <c r="E210" s="308"/>
      <c r="F210" s="301" t="s">
        <v>1745</v>
      </c>
      <c r="G210" s="287"/>
      <c r="H210" s="395" t="s">
        <v>1906</v>
      </c>
      <c r="I210" s="395"/>
      <c r="J210" s="395"/>
      <c r="K210" s="341"/>
    </row>
    <row r="211" spans="2:11" ht="15" customHeight="1">
      <c r="B211" s="340"/>
      <c r="C211" s="308"/>
      <c r="D211" s="308"/>
      <c r="E211" s="308"/>
      <c r="F211" s="342"/>
      <c r="G211" s="287"/>
      <c r="H211" s="343"/>
      <c r="I211" s="343"/>
      <c r="J211" s="343"/>
      <c r="K211" s="341"/>
    </row>
    <row r="212" spans="2:11" ht="15" customHeight="1">
      <c r="B212" s="340"/>
      <c r="C212" s="282" t="s">
        <v>1868</v>
      </c>
      <c r="D212" s="308"/>
      <c r="E212" s="308"/>
      <c r="F212" s="301">
        <v>1</v>
      </c>
      <c r="G212" s="287"/>
      <c r="H212" s="395" t="s">
        <v>1907</v>
      </c>
      <c r="I212" s="395"/>
      <c r="J212" s="395"/>
      <c r="K212" s="341"/>
    </row>
    <row r="213" spans="2:11" ht="15" customHeight="1">
      <c r="B213" s="340"/>
      <c r="C213" s="308"/>
      <c r="D213" s="308"/>
      <c r="E213" s="308"/>
      <c r="F213" s="301">
        <v>2</v>
      </c>
      <c r="G213" s="287"/>
      <c r="H213" s="395" t="s">
        <v>1908</v>
      </c>
      <c r="I213" s="395"/>
      <c r="J213" s="395"/>
      <c r="K213" s="341"/>
    </row>
    <row r="214" spans="2:11" ht="15" customHeight="1">
      <c r="B214" s="340"/>
      <c r="C214" s="308"/>
      <c r="D214" s="308"/>
      <c r="E214" s="308"/>
      <c r="F214" s="301">
        <v>3</v>
      </c>
      <c r="G214" s="287"/>
      <c r="H214" s="395" t="s">
        <v>1909</v>
      </c>
      <c r="I214" s="395"/>
      <c r="J214" s="395"/>
      <c r="K214" s="341"/>
    </row>
    <row r="215" spans="2:11" ht="15" customHeight="1">
      <c r="B215" s="340"/>
      <c r="C215" s="308"/>
      <c r="D215" s="308"/>
      <c r="E215" s="308"/>
      <c r="F215" s="301">
        <v>4</v>
      </c>
      <c r="G215" s="287"/>
      <c r="H215" s="395" t="s">
        <v>1910</v>
      </c>
      <c r="I215" s="395"/>
      <c r="J215" s="395"/>
      <c r="K215" s="341"/>
    </row>
    <row r="216" spans="2:11" ht="12.75" customHeight="1">
      <c r="B216" s="344"/>
      <c r="C216" s="345"/>
      <c r="D216" s="345"/>
      <c r="E216" s="345"/>
      <c r="F216" s="345"/>
      <c r="G216" s="345"/>
      <c r="H216" s="345"/>
      <c r="I216" s="345"/>
      <c r="J216" s="345"/>
      <c r="K216" s="346"/>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SO 01 - V Třešňové aleji</vt:lpstr>
      <vt:lpstr>SO 02 - Jeseninova</vt:lpstr>
      <vt:lpstr>SO 03 - Ke Hradu</vt:lpstr>
      <vt:lpstr>SO 04 - ul. Žitná</vt:lpstr>
      <vt:lpstr>SO 04.1 - Přeložka plynovodu</vt:lpstr>
      <vt:lpstr>VON 01 - Vedejší a ostatn...</vt:lpstr>
      <vt:lpstr>VON 02 - Vedejší a ostatn...</vt:lpstr>
      <vt:lpstr>VON 03 - Vedejší a ostatn...</vt:lpstr>
      <vt:lpstr>VON 04 - Vedejší a ostatn...</vt:lpstr>
      <vt:lpstr>Pokyny pro vyplnění</vt:lpstr>
      <vt:lpstr>'Rekapitulace stavby'!Názvy_tisku</vt:lpstr>
      <vt:lpstr>'SO 01 - V Třešňové aleji'!Názvy_tisku</vt:lpstr>
      <vt:lpstr>'SO 02 - Jeseninova'!Názvy_tisku</vt:lpstr>
      <vt:lpstr>'SO 03 - Ke Hradu'!Názvy_tisku</vt:lpstr>
      <vt:lpstr>'SO 04 - ul. Žitná'!Názvy_tisku</vt:lpstr>
      <vt:lpstr>'SO 04.1 - Přeložka plynovodu'!Názvy_tisku</vt:lpstr>
      <vt:lpstr>'VON 01 - Vedejší a ostatn...'!Názvy_tisku</vt:lpstr>
      <vt:lpstr>'VON 02 - Vedejší a ostatn...'!Názvy_tisku</vt:lpstr>
      <vt:lpstr>'VON 03 - Vedejší a ostatn...'!Názvy_tisku</vt:lpstr>
      <vt:lpstr>'VON 04 - Vedejší a ostatn...'!Názvy_tisku</vt:lpstr>
      <vt:lpstr>'Pokyny pro vyplnění'!Oblast_tisku</vt:lpstr>
      <vt:lpstr>'Rekapitulace stavby'!Oblast_tisku</vt:lpstr>
      <vt:lpstr>'SO 01 - V Třešňové aleji'!Oblast_tisku</vt:lpstr>
      <vt:lpstr>'SO 02 - Jeseninova'!Oblast_tisku</vt:lpstr>
      <vt:lpstr>'SO 03 - Ke Hradu'!Oblast_tisku</vt:lpstr>
      <vt:lpstr>'SO 04 - ul. Žitná'!Oblast_tisku</vt:lpstr>
      <vt:lpstr>'SO 04.1 - Přeložka plynovodu'!Oblast_tisku</vt:lpstr>
      <vt:lpstr>'VON 01 - Vedejší a ostatn...'!Oblast_tisku</vt:lpstr>
      <vt:lpstr>'VON 02 - Vedejší a ostatn...'!Oblast_tisku</vt:lpstr>
      <vt:lpstr>'VON 03 - Vedejší a ostatn...'!Oblast_tisku</vt:lpstr>
      <vt:lpstr>'VON 04 - Vedejší a ostatn...'!Oblast_tisku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Dagmar Sedláčková</dc:creator>
  <cp:lastModifiedBy>Deutsch Dalibor, Ing.</cp:lastModifiedBy>
  <dcterms:created xsi:type="dcterms:W3CDTF">2018-07-09T06:26:35Z</dcterms:created>
  <dcterms:modified xsi:type="dcterms:W3CDTF">2020-01-24T10:50:53Z</dcterms:modified>
</cp:coreProperties>
</file>