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40" windowWidth="14355" windowHeight="4260" activeTab="0"/>
  </bookViews>
  <sheets>
    <sheet name="Rekapitulace" sheetId="18" r:id="rId1"/>
    <sheet name="SKO" sheetId="7" r:id="rId2"/>
    <sheet name="Mimořádné situace" sheetId="17" r:id="rId3"/>
  </sheets>
  <definedNames/>
  <calcPr calcId="145621"/>
</workbook>
</file>

<file path=xl/comments3.xml><?xml version="1.0" encoding="utf-8"?>
<comments xmlns="http://schemas.openxmlformats.org/spreadsheetml/2006/main">
  <authors>
    <author>Pihera Miroslav, Ing.</author>
  </authors>
  <commentList>
    <comment ref="A9" authorId="0">
      <text>
        <r>
          <rPr>
            <b/>
            <sz val="9"/>
            <rFont val="Tahoma"/>
            <family val="2"/>
          </rPr>
          <t>Pihera Miroslav, Ing.:</t>
        </r>
        <r>
          <rPr>
            <sz val="9"/>
            <rFont val="Tahoma"/>
            <family val="2"/>
          </rPr>
          <t xml:space="preserve">
OŽP:
Upraveno</t>
        </r>
      </text>
    </comment>
  </commentList>
</comments>
</file>

<file path=xl/sharedStrings.xml><?xml version="1.0" encoding="utf-8"?>
<sst xmlns="http://schemas.openxmlformats.org/spreadsheetml/2006/main" count="126" uniqueCount="83">
  <si>
    <t>Nádoba</t>
  </si>
  <si>
    <t>Počet nádob</t>
  </si>
  <si>
    <t>[litry]</t>
  </si>
  <si>
    <t>[ks]</t>
  </si>
  <si>
    <t>[Kč/rok]</t>
  </si>
  <si>
    <t>Ktg.</t>
  </si>
  <si>
    <t>Název odpadu</t>
  </si>
  <si>
    <t>O</t>
  </si>
  <si>
    <t>[Kč/t]</t>
  </si>
  <si>
    <t>Kód odpadu</t>
  </si>
  <si>
    <t>Počet svozů</t>
  </si>
  <si>
    <t>[ks/rok]</t>
  </si>
  <si>
    <t>PE pytel</t>
  </si>
  <si>
    <t>1*</t>
  </si>
  <si>
    <t>Služba</t>
  </si>
  <si>
    <t>(a)</t>
  </si>
  <si>
    <t>(b)</t>
  </si>
  <si>
    <t>(c)</t>
  </si>
  <si>
    <t>(e)</t>
  </si>
  <si>
    <t>(d)</t>
  </si>
  <si>
    <t>(f)</t>
  </si>
  <si>
    <t>Nabídková cena za sběr, svoz, přepravu SKO do zařízení, pronájem nádob a odstranění nebo využití odpadu vč. základní složky poplatku za 1 rok bez DPH</t>
  </si>
  <si>
    <t>(g)=(d)+(e)+(f)</t>
  </si>
  <si>
    <t>(h)</t>
  </si>
  <si>
    <t>(i)=(g)+(h)</t>
  </si>
  <si>
    <t>Základní složka poplatku bez DPH</t>
  </si>
  <si>
    <t>Nabídková cena celkem bez DPH</t>
  </si>
  <si>
    <t>200399</t>
  </si>
  <si>
    <t>Odpad vzniklý při mimořádných situacích (např. povodně, atd.)</t>
  </si>
  <si>
    <t>[Kč/ks/1x svoz]</t>
  </si>
  <si>
    <t>(j)=(c)*(b)*(i)</t>
  </si>
  <si>
    <t>Sběr, svoz a odstranění SKO a pronájem nádob</t>
  </si>
  <si>
    <t>Mytí odpadových nádob</t>
  </si>
  <si>
    <t>Jednotková cena bez DPH [Kč/ks]</t>
  </si>
  <si>
    <t>Předpokládaný počet/rok</t>
  </si>
  <si>
    <t>Předpokládaná celková cena [Kč/rok]</t>
  </si>
  <si>
    <t xml:space="preserve">Předpokládaná cena za mytí odpadových nádob za jeden rok celkem bez DPH </t>
  </si>
  <si>
    <t>Mytí nádoby zvenku - 660 - 1100 l</t>
  </si>
  <si>
    <t>Mytí nádoby zevnitř - 660 - 1100 l</t>
  </si>
  <si>
    <t>Mimořádné vývozy</t>
  </si>
  <si>
    <t>Objem nádoby</t>
  </si>
  <si>
    <t>(l)</t>
  </si>
  <si>
    <t>[Kč/ks/1 x svoz]</t>
  </si>
  <si>
    <t>Jednotková cena celkem (sběr, svoz, přeprava do zařízení,  pronájem, odstranění či využití vč. zákl. složky poplatku) bez DPH</t>
  </si>
  <si>
    <t>jednotková cena celkem (sběr, svoz, přeprava do zařízení,  pronájem, odstranění či využití bez zákl. složky poplatku) bez DPH</t>
  </si>
  <si>
    <t xml:space="preserve">Jednotková cena za odstranění nebo využití odpadu bez základní složky poplatku bez DPH </t>
  </si>
  <si>
    <t xml:space="preserve">Jednotková cena za pronájem nádob bez DPH </t>
  </si>
  <si>
    <t xml:space="preserve">Jednotková cena za sběr, svoz a přepravu SKO do zařízení bez DPH </t>
  </si>
  <si>
    <t>Předpokládaný počet svozů</t>
  </si>
  <si>
    <t>(n)</t>
  </si>
  <si>
    <t>Jednotková cena bez DPH</t>
  </si>
  <si>
    <t>(o)</t>
  </si>
  <si>
    <t>Předpokládaná cena za mimořádné vývozy SKO za 1 rok bez DPH</t>
  </si>
  <si>
    <t>Mytí nádoby zvenku - 70 - 240 l</t>
  </si>
  <si>
    <t>Mytí nádoby zevnitř - 70 - 240 l</t>
  </si>
  <si>
    <t>Celková předpokládaná cena za poskytování Služeb dle Katalogového listu KL 1 - Směsný komunální odpad po dobu 1 roku v Kč bez DPH</t>
  </si>
  <si>
    <t>Předpokládaný roční rozsah plnění</t>
  </si>
  <si>
    <t>[t]</t>
  </si>
  <si>
    <t>Nabídková cena za 1 rok celkem bez DPH</t>
  </si>
  <si>
    <t>[Kč]</t>
  </si>
  <si>
    <t>Tabulka pro výpočet nabídkové ceny - část 3</t>
  </si>
  <si>
    <t>Rekapitulace:</t>
  </si>
  <si>
    <t>Celková předpokládaná cena za poskytování Služeb dle Katalogového listu KL 1 - Směsný komunální odpad za dobu trvání Smlouvy v Kč bez DPH</t>
  </si>
  <si>
    <t>* počet pytlů se může měnit, zadavatel vychází ze současného stavu</t>
  </si>
  <si>
    <t>DOPLNÍ UCHAZEČ</t>
  </si>
  <si>
    <t>Předpokládaná cena plnění za dobu trvání smlouvy v Kč bez DPH</t>
  </si>
  <si>
    <t>Komplentní mytí nádoby zvenku i zevnitř - 660 - 1100 l</t>
  </si>
  <si>
    <t>Komplentní mytí nádoby zvenku i zevnitř - 70 - 240 l</t>
  </si>
  <si>
    <t>Celková předpokládaná cena za poskytování Služeb dle Katalogového listu KL 2 - Mimořádné situace za dobu trvání Smlouvy  v Kč bez DPH</t>
  </si>
  <si>
    <t>Celková předpokládaná cena za poskytování Služeb dle Katalogového listu KL 2 - Mimořádné situace za 1 rok bez DPH</t>
  </si>
  <si>
    <t>(i)=(g)*(h)</t>
  </si>
  <si>
    <t>Pozn.: V případě mimořádných situací (viz povodeň v r. 2013) může být obec osvobozena od základního poplatku</t>
  </si>
  <si>
    <t>Mimořádné situace</t>
  </si>
  <si>
    <t>(m)=(i) pro nádobu s četností svozů (b)=53 v dané objemové kategorii (a)</t>
  </si>
  <si>
    <t>Pozn. 1: Základní složka poplatku se nedaní!!!</t>
  </si>
  <si>
    <t>1x 14 dní</t>
  </si>
  <si>
    <t>1x týdně</t>
  </si>
  <si>
    <t>2x týdně</t>
  </si>
  <si>
    <t>3x týdně</t>
  </si>
  <si>
    <t>Počet svozů pro účely výpočtu</t>
  </si>
  <si>
    <t>dle textu</t>
  </si>
  <si>
    <t>Jednotková cena za sběr, nakládku, svoz a přepravu do zařízení bez DPH</t>
  </si>
  <si>
    <t>Jednotková cena celkem za sběr, nakládku, svoz, přepravu do zařízení, využití nebo odstranění odpadu vč. základní složky poplatku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</si>
</sst>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 vertical="center"/>
    </xf>
    <xf numFmtId="0" fontId="0" fillId="0" borderId="0" xfId="0" applyFont="1"/>
    <xf numFmtId="4" fontId="0" fillId="0" borderId="6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0" fillId="2" borderId="16" xfId="0" applyNumberForma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4" fontId="0" fillId="4" borderId="16" xfId="0" applyNumberForma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3" borderId="2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 topLeftCell="A1">
      <selection activeCell="H6" sqref="H6"/>
    </sheetView>
  </sheetViews>
  <sheetFormatPr defaultColWidth="9.140625" defaultRowHeight="15"/>
  <cols>
    <col min="8" max="8" width="20.8515625" style="0" customWidth="1"/>
  </cols>
  <sheetData>
    <row r="1" spans="1:6" ht="18.75">
      <c r="A1" s="73" t="s">
        <v>60</v>
      </c>
      <c r="B1" s="73"/>
      <c r="C1" s="73"/>
      <c r="D1" s="73"/>
      <c r="E1" s="73"/>
      <c r="F1" s="73"/>
    </row>
    <row r="3" ht="15">
      <c r="A3" s="1" t="s">
        <v>61</v>
      </c>
    </row>
    <row r="4" ht="15.75" thickBot="1"/>
    <row r="5" spans="1:8" ht="49.5" customHeight="1" thickBot="1">
      <c r="A5" s="74" t="s">
        <v>62</v>
      </c>
      <c r="B5" s="75"/>
      <c r="C5" s="75"/>
      <c r="D5" s="75"/>
      <c r="E5" s="75"/>
      <c r="F5" s="75"/>
      <c r="G5" s="76"/>
      <c r="H5" s="59">
        <f>SKO!I50</f>
        <v>0</v>
      </c>
    </row>
    <row r="6" spans="1:8" ht="52.5" customHeight="1" thickBot="1">
      <c r="A6" s="77" t="s">
        <v>68</v>
      </c>
      <c r="B6" s="78"/>
      <c r="C6" s="78"/>
      <c r="D6" s="78"/>
      <c r="E6" s="78"/>
      <c r="F6" s="78"/>
      <c r="G6" s="79"/>
      <c r="H6" s="60">
        <f>'Mimořádné situace'!I7</f>
        <v>400000</v>
      </c>
    </row>
    <row r="7" ht="15.75" thickBot="1">
      <c r="H7" s="50"/>
    </row>
    <row r="8" spans="1:8" ht="43.5" customHeight="1" thickBot="1">
      <c r="A8" s="80" t="s">
        <v>65</v>
      </c>
      <c r="B8" s="81"/>
      <c r="C8" s="81"/>
      <c r="D8" s="81"/>
      <c r="E8" s="81"/>
      <c r="F8" s="81"/>
      <c r="G8" s="82"/>
      <c r="H8" s="61">
        <f>SUM(H5:H6)</f>
        <v>400000</v>
      </c>
    </row>
  </sheetData>
  <sheetProtection password="E133" sheet="1" objects="1" scenarios="1"/>
  <mergeCells count="4">
    <mergeCell ref="A1:F1"/>
    <mergeCell ref="A5:G5"/>
    <mergeCell ref="A6:G6"/>
    <mergeCell ref="A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 topLeftCell="A1">
      <pane xSplit="20145" topLeftCell="N1" activePane="topLeft" state="split"/>
      <selection pane="topLeft" activeCell="E7" sqref="E7"/>
      <selection pane="topRight" activeCell="N1" sqref="N1"/>
    </sheetView>
  </sheetViews>
  <sheetFormatPr defaultColWidth="9.140625" defaultRowHeight="15"/>
  <cols>
    <col min="5" max="5" width="16.7109375" style="0" customWidth="1"/>
    <col min="6" max="6" width="17.421875" style="0" customWidth="1"/>
    <col min="7" max="7" width="16.7109375" style="0" customWidth="1"/>
    <col min="8" max="8" width="18.7109375" style="0" customWidth="1"/>
    <col min="9" max="9" width="16.7109375" style="0" customWidth="1"/>
    <col min="10" max="11" width="18.7109375" style="0" customWidth="1"/>
    <col min="13" max="13" width="17.140625" style="0" customWidth="1"/>
    <col min="14" max="14" width="18.57421875" style="0" customWidth="1"/>
    <col min="15" max="15" width="20.28125" style="0" customWidth="1"/>
    <col min="16" max="16" width="12.140625" style="0" customWidth="1"/>
  </cols>
  <sheetData>
    <row r="1" spans="1:13" ht="15">
      <c r="A1" s="1" t="s">
        <v>31</v>
      </c>
      <c r="B1" s="1"/>
      <c r="M1" s="1" t="s">
        <v>39</v>
      </c>
    </row>
    <row r="2" spans="1:16" ht="108" customHeight="1">
      <c r="A2" s="8" t="s">
        <v>0</v>
      </c>
      <c r="B2" s="8" t="s">
        <v>10</v>
      </c>
      <c r="C2" s="8" t="s">
        <v>79</v>
      </c>
      <c r="D2" s="9" t="s">
        <v>1</v>
      </c>
      <c r="E2" s="8" t="s">
        <v>47</v>
      </c>
      <c r="F2" s="8" t="s">
        <v>46</v>
      </c>
      <c r="G2" s="8" t="s">
        <v>45</v>
      </c>
      <c r="H2" s="10" t="s">
        <v>44</v>
      </c>
      <c r="I2" s="10" t="s">
        <v>25</v>
      </c>
      <c r="J2" s="10" t="s">
        <v>43</v>
      </c>
      <c r="K2" s="8" t="s">
        <v>26</v>
      </c>
      <c r="M2" s="6" t="s">
        <v>40</v>
      </c>
      <c r="N2" s="6" t="s">
        <v>50</v>
      </c>
      <c r="O2" s="6" t="s">
        <v>48</v>
      </c>
      <c r="P2" s="6" t="s">
        <v>58</v>
      </c>
    </row>
    <row r="3" spans="1:16" ht="15">
      <c r="A3" s="12" t="s">
        <v>2</v>
      </c>
      <c r="B3" s="12" t="s">
        <v>80</v>
      </c>
      <c r="C3" s="12" t="s">
        <v>11</v>
      </c>
      <c r="D3" s="12" t="s">
        <v>3</v>
      </c>
      <c r="E3" s="12" t="s">
        <v>29</v>
      </c>
      <c r="F3" s="12" t="s">
        <v>29</v>
      </c>
      <c r="G3" s="12" t="s">
        <v>29</v>
      </c>
      <c r="H3" s="12" t="s">
        <v>29</v>
      </c>
      <c r="I3" s="12" t="s">
        <v>29</v>
      </c>
      <c r="J3" s="12" t="s">
        <v>29</v>
      </c>
      <c r="K3" s="12" t="s">
        <v>4</v>
      </c>
      <c r="M3" s="24" t="s">
        <v>2</v>
      </c>
      <c r="N3" s="24" t="s">
        <v>42</v>
      </c>
      <c r="O3" s="24" t="s">
        <v>11</v>
      </c>
      <c r="P3" s="24" t="s">
        <v>4</v>
      </c>
    </row>
    <row r="4" spans="1:16" ht="51">
      <c r="A4" s="30" t="s">
        <v>15</v>
      </c>
      <c r="B4" s="30"/>
      <c r="C4" s="30" t="s">
        <v>16</v>
      </c>
      <c r="D4" s="31" t="s">
        <v>17</v>
      </c>
      <c r="E4" s="30" t="s">
        <v>19</v>
      </c>
      <c r="F4" s="31" t="s">
        <v>18</v>
      </c>
      <c r="G4" s="32" t="s">
        <v>20</v>
      </c>
      <c r="H4" s="32" t="s">
        <v>22</v>
      </c>
      <c r="I4" s="32" t="s">
        <v>23</v>
      </c>
      <c r="J4" s="32" t="s">
        <v>24</v>
      </c>
      <c r="K4" s="30" t="s">
        <v>30</v>
      </c>
      <c r="M4" s="30" t="s">
        <v>41</v>
      </c>
      <c r="N4" s="33" t="s">
        <v>73</v>
      </c>
      <c r="O4" s="34" t="s">
        <v>49</v>
      </c>
      <c r="P4" s="34" t="s">
        <v>51</v>
      </c>
    </row>
    <row r="5" spans="1:16" ht="15">
      <c r="A5" s="110">
        <v>70</v>
      </c>
      <c r="B5" s="68" t="s">
        <v>75</v>
      </c>
      <c r="C5" s="5">
        <v>26</v>
      </c>
      <c r="D5" s="4">
        <v>4</v>
      </c>
      <c r="E5" s="144"/>
      <c r="F5" s="145"/>
      <c r="G5" s="145"/>
      <c r="H5" s="18">
        <f>SUM(E5:G5)</f>
        <v>0</v>
      </c>
      <c r="I5" s="145"/>
      <c r="J5" s="2">
        <f>I5+H5</f>
        <v>0</v>
      </c>
      <c r="K5" s="2">
        <f>D5*J5*C5</f>
        <v>0</v>
      </c>
      <c r="M5" s="114">
        <v>70</v>
      </c>
      <c r="N5" s="117">
        <f>J6</f>
        <v>0</v>
      </c>
      <c r="O5" s="114">
        <v>0</v>
      </c>
      <c r="P5" s="117">
        <f>O5*N5</f>
        <v>0</v>
      </c>
    </row>
    <row r="6" spans="1:16" ht="15">
      <c r="A6" s="110"/>
      <c r="B6" s="68" t="s">
        <v>76</v>
      </c>
      <c r="C6" s="5">
        <v>53</v>
      </c>
      <c r="D6" s="4">
        <v>68</v>
      </c>
      <c r="E6" s="144"/>
      <c r="F6" s="145"/>
      <c r="G6" s="145"/>
      <c r="H6" s="18">
        <f aca="true" t="shared" si="0" ref="H6:H25">SUM(E6:G6)</f>
        <v>0</v>
      </c>
      <c r="I6" s="145"/>
      <c r="J6" s="2">
        <f aca="true" t="shared" si="1" ref="J6:J25">E6+F6+G6+I6</f>
        <v>0</v>
      </c>
      <c r="K6" s="2">
        <f aca="true" t="shared" si="2" ref="K6:K8">D6*J6*C6</f>
        <v>0</v>
      </c>
      <c r="M6" s="115"/>
      <c r="N6" s="118"/>
      <c r="O6" s="115"/>
      <c r="P6" s="118"/>
    </row>
    <row r="7" spans="1:16" ht="15">
      <c r="A7" s="7">
        <v>75</v>
      </c>
      <c r="B7" s="68" t="s">
        <v>76</v>
      </c>
      <c r="C7" s="5">
        <v>53</v>
      </c>
      <c r="D7" s="13">
        <v>76</v>
      </c>
      <c r="E7" s="144"/>
      <c r="F7" s="145"/>
      <c r="G7" s="144"/>
      <c r="H7" s="18">
        <f t="shared" si="0"/>
        <v>0</v>
      </c>
      <c r="I7" s="144"/>
      <c r="J7" s="2">
        <f t="shared" si="1"/>
        <v>0</v>
      </c>
      <c r="K7" s="2">
        <f t="shared" si="2"/>
        <v>0</v>
      </c>
      <c r="M7" s="22">
        <v>75</v>
      </c>
      <c r="N7" s="3">
        <f>J7</f>
        <v>0</v>
      </c>
      <c r="O7" s="22">
        <v>0</v>
      </c>
      <c r="P7" s="51">
        <f>O7*N7</f>
        <v>0</v>
      </c>
    </row>
    <row r="8" spans="1:16" ht="15">
      <c r="A8" s="110">
        <v>80</v>
      </c>
      <c r="B8" s="68" t="s">
        <v>75</v>
      </c>
      <c r="C8" s="5">
        <v>26</v>
      </c>
      <c r="D8" s="4">
        <v>129</v>
      </c>
      <c r="E8" s="144"/>
      <c r="F8" s="145"/>
      <c r="G8" s="144"/>
      <c r="H8" s="18">
        <f t="shared" si="0"/>
        <v>0</v>
      </c>
      <c r="I8" s="144"/>
      <c r="J8" s="2">
        <f t="shared" si="1"/>
        <v>0</v>
      </c>
      <c r="K8" s="2">
        <f t="shared" si="2"/>
        <v>0</v>
      </c>
      <c r="M8" s="114">
        <v>80</v>
      </c>
      <c r="N8" s="117">
        <f>J9</f>
        <v>0</v>
      </c>
      <c r="O8" s="114">
        <v>0</v>
      </c>
      <c r="P8" s="117">
        <f>O8*N8</f>
        <v>0</v>
      </c>
    </row>
    <row r="9" spans="1:16" ht="15">
      <c r="A9" s="110"/>
      <c r="B9" s="68" t="s">
        <v>76</v>
      </c>
      <c r="C9" s="5">
        <v>53</v>
      </c>
      <c r="D9" s="4">
        <v>669</v>
      </c>
      <c r="E9" s="144"/>
      <c r="F9" s="145"/>
      <c r="G9" s="145"/>
      <c r="H9" s="18">
        <f t="shared" si="0"/>
        <v>0</v>
      </c>
      <c r="I9" s="145"/>
      <c r="J9" s="2">
        <f t="shared" si="1"/>
        <v>0</v>
      </c>
      <c r="K9" s="2">
        <f>D9*J9*C9</f>
        <v>0</v>
      </c>
      <c r="M9" s="115"/>
      <c r="N9" s="115"/>
      <c r="O9" s="115"/>
      <c r="P9" s="118"/>
    </row>
    <row r="10" spans="1:16" ht="15">
      <c r="A10" s="110">
        <v>110</v>
      </c>
      <c r="B10" s="68" t="s">
        <v>75</v>
      </c>
      <c r="C10" s="5">
        <v>26</v>
      </c>
      <c r="D10" s="4">
        <v>16</v>
      </c>
      <c r="E10" s="144"/>
      <c r="F10" s="145"/>
      <c r="G10" s="144"/>
      <c r="H10" s="18">
        <f t="shared" si="0"/>
        <v>0</v>
      </c>
      <c r="I10" s="144"/>
      <c r="J10" s="2">
        <f t="shared" si="1"/>
        <v>0</v>
      </c>
      <c r="K10" s="72">
        <f>D10*J10*C10</f>
        <v>0</v>
      </c>
      <c r="M10" s="114">
        <v>110</v>
      </c>
      <c r="N10" s="117">
        <f>J11</f>
        <v>0</v>
      </c>
      <c r="O10" s="114">
        <v>0</v>
      </c>
      <c r="P10" s="117">
        <f>O10*N10</f>
        <v>0</v>
      </c>
    </row>
    <row r="11" spans="1:16" ht="15">
      <c r="A11" s="110"/>
      <c r="B11" s="68" t="s">
        <v>76</v>
      </c>
      <c r="C11" s="5">
        <v>53</v>
      </c>
      <c r="D11" s="4">
        <v>1749</v>
      </c>
      <c r="E11" s="144"/>
      <c r="F11" s="145"/>
      <c r="G11" s="145"/>
      <c r="H11" s="18">
        <f t="shared" si="0"/>
        <v>0</v>
      </c>
      <c r="I11" s="145"/>
      <c r="J11" s="2">
        <f t="shared" si="1"/>
        <v>0</v>
      </c>
      <c r="K11" s="2">
        <f aca="true" t="shared" si="3" ref="K11:K24">D11*J11*C11</f>
        <v>0</v>
      </c>
      <c r="M11" s="115"/>
      <c r="N11" s="115"/>
      <c r="O11" s="115"/>
      <c r="P11" s="118"/>
    </row>
    <row r="12" spans="1:16" ht="15">
      <c r="A12" s="110">
        <v>120</v>
      </c>
      <c r="B12" s="68" t="s">
        <v>75</v>
      </c>
      <c r="C12" s="5">
        <v>26</v>
      </c>
      <c r="D12" s="4">
        <v>85</v>
      </c>
      <c r="E12" s="144"/>
      <c r="F12" s="145"/>
      <c r="G12" s="144"/>
      <c r="H12" s="18">
        <f t="shared" si="0"/>
        <v>0</v>
      </c>
      <c r="I12" s="144"/>
      <c r="J12" s="2">
        <f t="shared" si="1"/>
        <v>0</v>
      </c>
      <c r="K12" s="2">
        <f t="shared" si="3"/>
        <v>0</v>
      </c>
      <c r="M12" s="114">
        <v>120</v>
      </c>
      <c r="N12" s="117">
        <f>J13</f>
        <v>0</v>
      </c>
      <c r="O12" s="114">
        <v>0</v>
      </c>
      <c r="P12" s="117">
        <f>O12*N12</f>
        <v>0</v>
      </c>
    </row>
    <row r="13" spans="1:16" ht="15">
      <c r="A13" s="110"/>
      <c r="B13" s="68" t="s">
        <v>76</v>
      </c>
      <c r="C13" s="5">
        <v>53</v>
      </c>
      <c r="D13" s="4">
        <v>2463</v>
      </c>
      <c r="E13" s="144"/>
      <c r="F13" s="145"/>
      <c r="G13" s="145"/>
      <c r="H13" s="18">
        <f t="shared" si="0"/>
        <v>0</v>
      </c>
      <c r="I13" s="145"/>
      <c r="J13" s="2">
        <f t="shared" si="1"/>
        <v>0</v>
      </c>
      <c r="K13" s="2">
        <f t="shared" si="3"/>
        <v>0</v>
      </c>
      <c r="M13" s="116"/>
      <c r="N13" s="116"/>
      <c r="O13" s="116"/>
      <c r="P13" s="119"/>
    </row>
    <row r="14" spans="1:16" ht="15">
      <c r="A14" s="110"/>
      <c r="B14" s="68" t="s">
        <v>77</v>
      </c>
      <c r="C14" s="5">
        <v>106</v>
      </c>
      <c r="D14" s="4">
        <v>0</v>
      </c>
      <c r="E14" s="144"/>
      <c r="F14" s="145"/>
      <c r="G14" s="145"/>
      <c r="H14" s="18">
        <f t="shared" si="0"/>
        <v>0</v>
      </c>
      <c r="I14" s="145"/>
      <c r="J14" s="2">
        <f t="shared" si="1"/>
        <v>0</v>
      </c>
      <c r="K14" s="2">
        <f t="shared" si="3"/>
        <v>0</v>
      </c>
      <c r="M14" s="115"/>
      <c r="N14" s="115"/>
      <c r="O14" s="115"/>
      <c r="P14" s="118"/>
    </row>
    <row r="15" spans="1:16" ht="15">
      <c r="A15" s="110">
        <v>140</v>
      </c>
      <c r="B15" s="68" t="s">
        <v>76</v>
      </c>
      <c r="C15" s="5">
        <v>53</v>
      </c>
      <c r="D15" s="4">
        <v>400</v>
      </c>
      <c r="E15" s="144"/>
      <c r="F15" s="145"/>
      <c r="G15" s="144"/>
      <c r="H15" s="18">
        <f t="shared" si="0"/>
        <v>0</v>
      </c>
      <c r="I15" s="144"/>
      <c r="J15" s="2">
        <f t="shared" si="1"/>
        <v>0</v>
      </c>
      <c r="K15" s="2">
        <f t="shared" si="3"/>
        <v>0</v>
      </c>
      <c r="M15" s="114">
        <v>140</v>
      </c>
      <c r="N15" s="117">
        <f>J15</f>
        <v>0</v>
      </c>
      <c r="O15" s="114">
        <v>0</v>
      </c>
      <c r="P15" s="117">
        <f>O15*N15</f>
        <v>0</v>
      </c>
    </row>
    <row r="16" spans="1:16" ht="15">
      <c r="A16" s="110"/>
      <c r="B16" s="68" t="s">
        <v>77</v>
      </c>
      <c r="C16" s="5">
        <v>106</v>
      </c>
      <c r="D16" s="4">
        <v>2</v>
      </c>
      <c r="E16" s="144"/>
      <c r="F16" s="145"/>
      <c r="G16" s="145"/>
      <c r="H16" s="18">
        <f t="shared" si="0"/>
        <v>0</v>
      </c>
      <c r="I16" s="145"/>
      <c r="J16" s="2">
        <f t="shared" si="1"/>
        <v>0</v>
      </c>
      <c r="K16" s="72">
        <f>D16*J16*C16</f>
        <v>0</v>
      </c>
      <c r="M16" s="115"/>
      <c r="N16" s="115"/>
      <c r="O16" s="115"/>
      <c r="P16" s="118"/>
    </row>
    <row r="17" spans="1:16" ht="15">
      <c r="A17" s="110">
        <v>240</v>
      </c>
      <c r="B17" s="68" t="s">
        <v>76</v>
      </c>
      <c r="C17" s="5">
        <v>53</v>
      </c>
      <c r="D17" s="4">
        <v>969</v>
      </c>
      <c r="E17" s="144"/>
      <c r="F17" s="145"/>
      <c r="G17" s="144"/>
      <c r="H17" s="18">
        <f t="shared" si="0"/>
        <v>0</v>
      </c>
      <c r="I17" s="144"/>
      <c r="J17" s="2">
        <f t="shared" si="1"/>
        <v>0</v>
      </c>
      <c r="K17" s="2">
        <f aca="true" t="shared" si="4" ref="K17">D17*J17*C17</f>
        <v>0</v>
      </c>
      <c r="M17" s="114">
        <v>240</v>
      </c>
      <c r="N17" s="117">
        <f>J17</f>
        <v>0</v>
      </c>
      <c r="O17" s="114">
        <v>0</v>
      </c>
      <c r="P17" s="117">
        <f>O17*N17</f>
        <v>0</v>
      </c>
    </row>
    <row r="18" spans="1:16" ht="15">
      <c r="A18" s="110"/>
      <c r="B18" s="68" t="s">
        <v>77</v>
      </c>
      <c r="C18" s="5">
        <v>106</v>
      </c>
      <c r="D18" s="4">
        <v>22</v>
      </c>
      <c r="E18" s="144"/>
      <c r="F18" s="145"/>
      <c r="G18" s="145"/>
      <c r="H18" s="18">
        <f t="shared" si="0"/>
        <v>0</v>
      </c>
      <c r="I18" s="145"/>
      <c r="J18" s="2">
        <f t="shared" si="1"/>
        <v>0</v>
      </c>
      <c r="K18" s="2">
        <f t="shared" si="3"/>
        <v>0</v>
      </c>
      <c r="M18" s="115"/>
      <c r="N18" s="115"/>
      <c r="O18" s="115"/>
      <c r="P18" s="118"/>
    </row>
    <row r="19" spans="1:16" ht="15">
      <c r="A19" s="110">
        <v>660</v>
      </c>
      <c r="B19" s="68" t="s">
        <v>76</v>
      </c>
      <c r="C19" s="5">
        <v>53</v>
      </c>
      <c r="D19" s="4">
        <v>94</v>
      </c>
      <c r="E19" s="144"/>
      <c r="F19" s="145"/>
      <c r="G19" s="144"/>
      <c r="H19" s="18">
        <f t="shared" si="0"/>
        <v>0</v>
      </c>
      <c r="I19" s="144"/>
      <c r="J19" s="2">
        <f t="shared" si="1"/>
        <v>0</v>
      </c>
      <c r="K19" s="2">
        <f t="shared" si="3"/>
        <v>0</v>
      </c>
      <c r="M19" s="114">
        <v>660</v>
      </c>
      <c r="N19" s="117">
        <f>J19</f>
        <v>0</v>
      </c>
      <c r="O19" s="114">
        <v>100</v>
      </c>
      <c r="P19" s="117">
        <f>O19*N19</f>
        <v>0</v>
      </c>
    </row>
    <row r="20" spans="1:16" ht="15">
      <c r="A20" s="110"/>
      <c r="B20" s="68" t="s">
        <v>77</v>
      </c>
      <c r="C20" s="5">
        <v>106</v>
      </c>
      <c r="D20" s="4">
        <v>49</v>
      </c>
      <c r="E20" s="144"/>
      <c r="F20" s="145"/>
      <c r="G20" s="145"/>
      <c r="H20" s="18">
        <f t="shared" si="0"/>
        <v>0</v>
      </c>
      <c r="I20" s="145"/>
      <c r="J20" s="2">
        <f t="shared" si="1"/>
        <v>0</v>
      </c>
      <c r="K20" s="2">
        <f t="shared" si="3"/>
        <v>0</v>
      </c>
      <c r="M20" s="115"/>
      <c r="N20" s="115"/>
      <c r="O20" s="115"/>
      <c r="P20" s="118"/>
    </row>
    <row r="21" spans="1:16" ht="15">
      <c r="A21" s="110">
        <v>770</v>
      </c>
      <c r="B21" s="68" t="s">
        <v>76</v>
      </c>
      <c r="C21" s="5">
        <v>53</v>
      </c>
      <c r="D21" s="4">
        <v>96</v>
      </c>
      <c r="E21" s="144"/>
      <c r="F21" s="145"/>
      <c r="G21" s="144"/>
      <c r="H21" s="18">
        <f t="shared" si="0"/>
        <v>0</v>
      </c>
      <c r="I21" s="144"/>
      <c r="J21" s="2">
        <f t="shared" si="1"/>
        <v>0</v>
      </c>
      <c r="K21" s="2">
        <f t="shared" si="3"/>
        <v>0</v>
      </c>
      <c r="M21" s="114">
        <v>770</v>
      </c>
      <c r="N21" s="117">
        <f>J21</f>
        <v>0</v>
      </c>
      <c r="O21" s="114">
        <v>100</v>
      </c>
      <c r="P21" s="117">
        <f>O21*N21</f>
        <v>0</v>
      </c>
    </row>
    <row r="22" spans="1:16" ht="15">
      <c r="A22" s="110"/>
      <c r="B22" s="68" t="s">
        <v>77</v>
      </c>
      <c r="C22" s="5">
        <v>106</v>
      </c>
      <c r="D22" s="4">
        <v>54</v>
      </c>
      <c r="E22" s="144"/>
      <c r="F22" s="145"/>
      <c r="G22" s="145"/>
      <c r="H22" s="18">
        <f t="shared" si="0"/>
        <v>0</v>
      </c>
      <c r="I22" s="145"/>
      <c r="J22" s="2">
        <f t="shared" si="1"/>
        <v>0</v>
      </c>
      <c r="K22" s="72">
        <f>D22*J22*C22</f>
        <v>0</v>
      </c>
      <c r="M22" s="115"/>
      <c r="N22" s="115"/>
      <c r="O22" s="115"/>
      <c r="P22" s="118"/>
    </row>
    <row r="23" spans="1:16" ht="15">
      <c r="A23" s="110">
        <v>1100</v>
      </c>
      <c r="B23" s="68" t="s">
        <v>76</v>
      </c>
      <c r="C23" s="5">
        <v>53</v>
      </c>
      <c r="D23" s="4">
        <v>474</v>
      </c>
      <c r="E23" s="144"/>
      <c r="F23" s="145"/>
      <c r="G23" s="144"/>
      <c r="H23" s="18">
        <f t="shared" si="0"/>
        <v>0</v>
      </c>
      <c r="I23" s="144"/>
      <c r="J23" s="2">
        <f t="shared" si="1"/>
        <v>0</v>
      </c>
      <c r="K23" s="2">
        <f aca="true" t="shared" si="5" ref="K23">D23*J23*C23</f>
        <v>0</v>
      </c>
      <c r="M23" s="114">
        <v>1100</v>
      </c>
      <c r="N23" s="117">
        <f>J23</f>
        <v>0</v>
      </c>
      <c r="O23" s="114">
        <v>1000</v>
      </c>
      <c r="P23" s="117">
        <f>O23*N23</f>
        <v>0</v>
      </c>
    </row>
    <row r="24" spans="1:16" ht="15">
      <c r="A24" s="110"/>
      <c r="B24" s="68" t="s">
        <v>77</v>
      </c>
      <c r="C24" s="5">
        <v>106</v>
      </c>
      <c r="D24" s="4">
        <v>1249</v>
      </c>
      <c r="E24" s="144"/>
      <c r="F24" s="145"/>
      <c r="G24" s="145"/>
      <c r="H24" s="18">
        <f t="shared" si="0"/>
        <v>0</v>
      </c>
      <c r="I24" s="145"/>
      <c r="J24" s="2">
        <f t="shared" si="1"/>
        <v>0</v>
      </c>
      <c r="K24" s="2">
        <f t="shared" si="3"/>
        <v>0</v>
      </c>
      <c r="M24" s="116"/>
      <c r="N24" s="116"/>
      <c r="O24" s="116"/>
      <c r="P24" s="119"/>
    </row>
    <row r="25" spans="1:16" ht="15">
      <c r="A25" s="110"/>
      <c r="B25" s="68" t="s">
        <v>78</v>
      </c>
      <c r="C25" s="5">
        <v>159</v>
      </c>
      <c r="D25" s="4">
        <v>0</v>
      </c>
      <c r="E25" s="144"/>
      <c r="F25" s="145"/>
      <c r="G25" s="145"/>
      <c r="H25" s="18">
        <f t="shared" si="0"/>
        <v>0</v>
      </c>
      <c r="I25" s="145"/>
      <c r="J25" s="2">
        <f t="shared" si="1"/>
        <v>0</v>
      </c>
      <c r="K25" s="2">
        <f>D25*J25*C25</f>
        <v>0</v>
      </c>
      <c r="M25" s="115"/>
      <c r="N25" s="115"/>
      <c r="O25" s="115"/>
      <c r="P25" s="118"/>
    </row>
    <row r="26" spans="1:16" ht="31.5" customHeight="1">
      <c r="A26" s="11" t="s">
        <v>12</v>
      </c>
      <c r="B26" s="70"/>
      <c r="C26" s="41" t="s">
        <v>13</v>
      </c>
      <c r="D26" s="4">
        <v>252</v>
      </c>
      <c r="E26" s="18"/>
      <c r="F26" s="19"/>
      <c r="G26" s="19"/>
      <c r="H26" s="19"/>
      <c r="I26" s="20"/>
      <c r="J26" s="144"/>
      <c r="K26" s="2">
        <f>D26*J26</f>
        <v>0</v>
      </c>
      <c r="M26" s="126" t="s">
        <v>52</v>
      </c>
      <c r="N26" s="127"/>
      <c r="O26" s="128"/>
      <c r="P26" s="67">
        <f>SUM(P5:P25)</f>
        <v>0</v>
      </c>
    </row>
    <row r="27" spans="1:11" ht="30" customHeight="1">
      <c r="A27" s="111" t="s">
        <v>21</v>
      </c>
      <c r="B27" s="112"/>
      <c r="C27" s="112"/>
      <c r="D27" s="112"/>
      <c r="E27" s="112"/>
      <c r="F27" s="112"/>
      <c r="G27" s="112"/>
      <c r="H27" s="112"/>
      <c r="I27" s="112"/>
      <c r="J27" s="113"/>
      <c r="K27" s="16">
        <f>SUM(K5:K26)</f>
        <v>0</v>
      </c>
    </row>
    <row r="28" spans="1:10" ht="15">
      <c r="A28" s="90" t="s">
        <v>63</v>
      </c>
      <c r="B28" s="90"/>
      <c r="C28" s="90"/>
      <c r="D28" s="90"/>
      <c r="E28" s="90"/>
      <c r="F28" s="90"/>
      <c r="I28" s="83" t="s">
        <v>64</v>
      </c>
      <c r="J28" s="83"/>
    </row>
    <row r="29" spans="1:2" ht="15">
      <c r="A29" s="1" t="s">
        <v>74</v>
      </c>
      <c r="B29" s="1"/>
    </row>
    <row r="30" spans="1:2" ht="15">
      <c r="A30" s="1"/>
      <c r="B30" s="1"/>
    </row>
    <row r="31" spans="3:4" ht="15">
      <c r="C31" s="71"/>
      <c r="D31" s="71"/>
    </row>
    <row r="32" spans="3:4" ht="15">
      <c r="C32" s="69"/>
      <c r="D32" s="69"/>
    </row>
    <row r="33" spans="3:4" ht="15">
      <c r="C33" s="69"/>
      <c r="D33" s="69"/>
    </row>
    <row r="34" spans="3:4" ht="15">
      <c r="C34" s="69"/>
      <c r="D34" s="69"/>
    </row>
    <row r="35" spans="3:4" ht="15">
      <c r="C35" s="69"/>
      <c r="D35" s="69"/>
    </row>
    <row r="36" spans="3:4" ht="15">
      <c r="C36" s="69"/>
      <c r="D36" s="69"/>
    </row>
    <row r="37" spans="1:8" ht="15.75" thickBot="1">
      <c r="A37" s="84" t="s">
        <v>32</v>
      </c>
      <c r="B37" s="84"/>
      <c r="C37" s="84"/>
      <c r="D37" s="84"/>
      <c r="E37" s="25"/>
      <c r="F37" s="25"/>
      <c r="G37" s="25"/>
      <c r="H37" s="25"/>
    </row>
    <row r="38" spans="1:8" ht="30" customHeight="1">
      <c r="A38" s="100" t="s">
        <v>14</v>
      </c>
      <c r="B38" s="101"/>
      <c r="C38" s="101"/>
      <c r="D38" s="102"/>
      <c r="E38" s="137" t="s">
        <v>33</v>
      </c>
      <c r="F38" s="91" t="s">
        <v>34</v>
      </c>
      <c r="G38" s="88" t="s">
        <v>35</v>
      </c>
      <c r="H38" s="129"/>
    </row>
    <row r="39" spans="1:8" ht="15.75" thickBot="1">
      <c r="A39" s="103"/>
      <c r="B39" s="104"/>
      <c r="C39" s="104"/>
      <c r="D39" s="105"/>
      <c r="E39" s="138"/>
      <c r="F39" s="92"/>
      <c r="G39" s="89"/>
      <c r="H39" s="130"/>
    </row>
    <row r="40" spans="1:8" ht="30" customHeight="1">
      <c r="A40" s="131" t="s">
        <v>53</v>
      </c>
      <c r="B40" s="132"/>
      <c r="C40" s="132"/>
      <c r="D40" s="133"/>
      <c r="E40" s="146"/>
      <c r="F40" s="42">
        <v>500</v>
      </c>
      <c r="G40" s="62">
        <f>E40*F40</f>
        <v>0</v>
      </c>
      <c r="H40" s="28"/>
    </row>
    <row r="41" spans="1:8" ht="30" customHeight="1">
      <c r="A41" s="134" t="s">
        <v>54</v>
      </c>
      <c r="B41" s="135"/>
      <c r="C41" s="135"/>
      <c r="D41" s="136"/>
      <c r="E41" s="146"/>
      <c r="F41" s="42">
        <v>500</v>
      </c>
      <c r="G41" s="63">
        <f aca="true" t="shared" si="6" ref="G41:G45">E41*F41</f>
        <v>0</v>
      </c>
      <c r="H41" s="28"/>
    </row>
    <row r="42" spans="1:8" ht="30" customHeight="1">
      <c r="A42" s="85" t="s">
        <v>37</v>
      </c>
      <c r="B42" s="86"/>
      <c r="C42" s="86"/>
      <c r="D42" s="87"/>
      <c r="E42" s="146"/>
      <c r="F42" s="43">
        <v>500</v>
      </c>
      <c r="G42" s="64">
        <f t="shared" si="6"/>
        <v>0</v>
      </c>
      <c r="H42" s="29"/>
    </row>
    <row r="43" spans="1:8" ht="30" customHeight="1">
      <c r="A43" s="97" t="s">
        <v>38</v>
      </c>
      <c r="B43" s="98"/>
      <c r="C43" s="98"/>
      <c r="D43" s="99"/>
      <c r="E43" s="147"/>
      <c r="F43" s="44">
        <v>500</v>
      </c>
      <c r="G43" s="65">
        <f t="shared" si="6"/>
        <v>0</v>
      </c>
      <c r="H43" s="29"/>
    </row>
    <row r="44" spans="1:8" ht="30" customHeight="1">
      <c r="A44" s="109" t="s">
        <v>67</v>
      </c>
      <c r="B44" s="109"/>
      <c r="C44" s="109"/>
      <c r="D44" s="109"/>
      <c r="E44" s="148"/>
      <c r="F44" s="45">
        <v>500</v>
      </c>
      <c r="G44" s="64">
        <f t="shared" si="6"/>
        <v>0</v>
      </c>
      <c r="H44" s="29"/>
    </row>
    <row r="45" spans="1:8" ht="32.1" customHeight="1" thickBot="1">
      <c r="A45" s="106" t="s">
        <v>66</v>
      </c>
      <c r="B45" s="107"/>
      <c r="C45" s="107"/>
      <c r="D45" s="108"/>
      <c r="E45" s="147"/>
      <c r="F45" s="46">
        <v>500</v>
      </c>
      <c r="G45" s="66">
        <f t="shared" si="6"/>
        <v>0</v>
      </c>
      <c r="H45" s="29"/>
    </row>
    <row r="46" spans="1:8" ht="30" customHeight="1" thickBot="1">
      <c r="A46" s="93" t="s">
        <v>36</v>
      </c>
      <c r="B46" s="94"/>
      <c r="C46" s="95"/>
      <c r="D46" s="95"/>
      <c r="E46" s="95"/>
      <c r="F46" s="96"/>
      <c r="G46" s="47">
        <f>SUM(G40:G45)</f>
        <v>0</v>
      </c>
      <c r="H46" s="29"/>
    </row>
    <row r="47" spans="5:6" ht="15">
      <c r="E47" s="83" t="s">
        <v>64</v>
      </c>
      <c r="F47" s="83"/>
    </row>
    <row r="48" ht="15.75" thickBot="1">
      <c r="E48" s="26"/>
    </row>
    <row r="49" spans="1:9" ht="31.5" customHeight="1" thickBot="1">
      <c r="A49" s="120" t="s">
        <v>55</v>
      </c>
      <c r="B49" s="121"/>
      <c r="C49" s="121"/>
      <c r="D49" s="121"/>
      <c r="E49" s="121"/>
      <c r="F49" s="121"/>
      <c r="G49" s="121"/>
      <c r="H49" s="122"/>
      <c r="I49" s="47">
        <f>K27+P26+G46</f>
        <v>0</v>
      </c>
    </row>
    <row r="50" spans="1:9" ht="30" customHeight="1" thickBot="1">
      <c r="A50" s="123" t="s">
        <v>62</v>
      </c>
      <c r="B50" s="124"/>
      <c r="C50" s="124"/>
      <c r="D50" s="124"/>
      <c r="E50" s="124"/>
      <c r="F50" s="124"/>
      <c r="G50" s="124"/>
      <c r="H50" s="125"/>
      <c r="I50" s="58">
        <f>I49*8</f>
        <v>0</v>
      </c>
    </row>
    <row r="51" ht="15">
      <c r="H51" s="25"/>
    </row>
    <row r="53" spans="1:2" ht="15">
      <c r="A53" s="27"/>
      <c r="B53" s="27"/>
    </row>
  </sheetData>
  <sheetProtection password="E133" sheet="1" objects="1" scenarios="1"/>
  <mergeCells count="65">
    <mergeCell ref="A49:H49"/>
    <mergeCell ref="A50:H50"/>
    <mergeCell ref="P19:P20"/>
    <mergeCell ref="O21:O22"/>
    <mergeCell ref="P21:P22"/>
    <mergeCell ref="O23:O25"/>
    <mergeCell ref="P23:P25"/>
    <mergeCell ref="N19:N20"/>
    <mergeCell ref="N21:N22"/>
    <mergeCell ref="N23:N25"/>
    <mergeCell ref="O19:O20"/>
    <mergeCell ref="M26:O26"/>
    <mergeCell ref="H38:H39"/>
    <mergeCell ref="A40:D40"/>
    <mergeCell ref="A41:D41"/>
    <mergeCell ref="E38:E39"/>
    <mergeCell ref="O5:O6"/>
    <mergeCell ref="P5:P6"/>
    <mergeCell ref="O8:O9"/>
    <mergeCell ref="P8:P9"/>
    <mergeCell ref="O10:O11"/>
    <mergeCell ref="P10:P11"/>
    <mergeCell ref="O12:O14"/>
    <mergeCell ref="P12:P14"/>
    <mergeCell ref="O15:O16"/>
    <mergeCell ref="P15:P16"/>
    <mergeCell ref="O17:O18"/>
    <mergeCell ref="P17:P18"/>
    <mergeCell ref="M17:M18"/>
    <mergeCell ref="M19:M20"/>
    <mergeCell ref="M21:M22"/>
    <mergeCell ref="M23:M25"/>
    <mergeCell ref="N5:N6"/>
    <mergeCell ref="N8:N9"/>
    <mergeCell ref="N10:N11"/>
    <mergeCell ref="N12:N14"/>
    <mergeCell ref="N15:N16"/>
    <mergeCell ref="N17:N18"/>
    <mergeCell ref="M5:M6"/>
    <mergeCell ref="M8:M9"/>
    <mergeCell ref="M10:M11"/>
    <mergeCell ref="M12:M14"/>
    <mergeCell ref="M15:M16"/>
    <mergeCell ref="A19:A20"/>
    <mergeCell ref="A21:A22"/>
    <mergeCell ref="A23:A25"/>
    <mergeCell ref="A27:J27"/>
    <mergeCell ref="A17:A18"/>
    <mergeCell ref="A5:A6"/>
    <mergeCell ref="A8:A9"/>
    <mergeCell ref="A10:A11"/>
    <mergeCell ref="A12:A14"/>
    <mergeCell ref="A15:A16"/>
    <mergeCell ref="E47:F47"/>
    <mergeCell ref="A37:D37"/>
    <mergeCell ref="A42:D42"/>
    <mergeCell ref="G38:G39"/>
    <mergeCell ref="I28:J28"/>
    <mergeCell ref="A28:F28"/>
    <mergeCell ref="F38:F39"/>
    <mergeCell ref="A46:F46"/>
    <mergeCell ref="A43:D43"/>
    <mergeCell ref="A38:D39"/>
    <mergeCell ref="A45:D45"/>
    <mergeCell ref="A44:D44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zoomScale="90" zoomScaleNormal="90" workbookViewId="0" topLeftCell="A1">
      <selection activeCell="F17" sqref="F17"/>
    </sheetView>
  </sheetViews>
  <sheetFormatPr defaultColWidth="9.140625" defaultRowHeight="15"/>
  <cols>
    <col min="1" max="1" width="7.7109375" style="0" customWidth="1"/>
    <col min="2" max="2" width="5.00390625" style="0" customWidth="1"/>
    <col min="3" max="3" width="61.8515625" style="0" customWidth="1"/>
    <col min="4" max="6" width="22.7109375" style="0" customWidth="1"/>
    <col min="7" max="7" width="24.7109375" style="0" customWidth="1"/>
    <col min="8" max="8" width="14.57421875" style="0" customWidth="1"/>
    <col min="9" max="9" width="15.421875" style="0" customWidth="1"/>
  </cols>
  <sheetData>
    <row r="1" s="17" customFormat="1" ht="15">
      <c r="A1" s="1" t="s">
        <v>72</v>
      </c>
    </row>
    <row r="2" spans="1:9" ht="89.25" customHeight="1">
      <c r="A2" s="143" t="s">
        <v>9</v>
      </c>
      <c r="B2" s="143" t="s">
        <v>5</v>
      </c>
      <c r="C2" s="143" t="s">
        <v>6</v>
      </c>
      <c r="D2" s="6" t="s">
        <v>81</v>
      </c>
      <c r="E2" s="6" t="s">
        <v>45</v>
      </c>
      <c r="F2" s="52" t="s">
        <v>25</v>
      </c>
      <c r="G2" s="38" t="s">
        <v>82</v>
      </c>
      <c r="H2" s="40" t="s">
        <v>56</v>
      </c>
      <c r="I2" s="40" t="s">
        <v>58</v>
      </c>
    </row>
    <row r="3" spans="1:9" ht="15">
      <c r="A3" s="143"/>
      <c r="B3" s="143"/>
      <c r="C3" s="143"/>
      <c r="D3" s="21" t="s">
        <v>8</v>
      </c>
      <c r="E3" s="21" t="s">
        <v>8</v>
      </c>
      <c r="F3" s="53" t="s">
        <v>8</v>
      </c>
      <c r="G3" s="38" t="s">
        <v>8</v>
      </c>
      <c r="H3" s="23" t="s">
        <v>57</v>
      </c>
      <c r="I3" s="23" t="s">
        <v>59</v>
      </c>
    </row>
    <row r="4" spans="1:9" ht="15">
      <c r="A4" s="14" t="s">
        <v>15</v>
      </c>
      <c r="B4" s="14" t="s">
        <v>16</v>
      </c>
      <c r="C4" s="14" t="s">
        <v>17</v>
      </c>
      <c r="D4" s="14" t="s">
        <v>19</v>
      </c>
      <c r="E4" s="14" t="s">
        <v>18</v>
      </c>
      <c r="F4" s="54" t="s">
        <v>20</v>
      </c>
      <c r="G4" s="15" t="s">
        <v>22</v>
      </c>
      <c r="H4" s="14" t="s">
        <v>23</v>
      </c>
      <c r="I4" s="14" t="s">
        <v>70</v>
      </c>
    </row>
    <row r="5" spans="1:9" ht="30" customHeight="1" thickBot="1">
      <c r="A5" s="35" t="s">
        <v>27</v>
      </c>
      <c r="B5" s="36" t="s">
        <v>7</v>
      </c>
      <c r="C5" s="37" t="s">
        <v>28</v>
      </c>
      <c r="D5" s="149"/>
      <c r="E5" s="149"/>
      <c r="F5" s="55">
        <v>500</v>
      </c>
      <c r="G5" s="39">
        <f>SUM(D5:F5)</f>
        <v>500</v>
      </c>
      <c r="H5" s="48">
        <v>100</v>
      </c>
      <c r="I5" s="57">
        <f>H5*G5</f>
        <v>50000</v>
      </c>
    </row>
    <row r="6" spans="1:9" ht="30" customHeight="1" thickBot="1">
      <c r="A6" s="140" t="s">
        <v>69</v>
      </c>
      <c r="B6" s="141"/>
      <c r="C6" s="141"/>
      <c r="D6" s="141"/>
      <c r="E6" s="141"/>
      <c r="F6" s="141"/>
      <c r="G6" s="141"/>
      <c r="H6" s="142"/>
      <c r="I6" s="56">
        <f>I5</f>
        <v>50000</v>
      </c>
    </row>
    <row r="7" spans="1:9" ht="30" customHeight="1" thickBot="1">
      <c r="A7" s="140" t="s">
        <v>68</v>
      </c>
      <c r="B7" s="141"/>
      <c r="C7" s="141"/>
      <c r="D7" s="141"/>
      <c r="E7" s="141"/>
      <c r="F7" s="141"/>
      <c r="G7" s="141"/>
      <c r="H7" s="142"/>
      <c r="I7" s="56">
        <f>I6*8</f>
        <v>400000</v>
      </c>
    </row>
    <row r="9" ht="15">
      <c r="A9" s="1" t="s">
        <v>71</v>
      </c>
    </row>
    <row r="10" spans="4:6" ht="15">
      <c r="D10" s="139" t="s">
        <v>64</v>
      </c>
      <c r="E10" s="139"/>
      <c r="F10" s="49"/>
    </row>
    <row r="12" ht="15">
      <c r="G12" s="25"/>
    </row>
  </sheetData>
  <sheetProtection password="E133" sheet="1" objects="1" scenarios="1"/>
  <mergeCells count="6">
    <mergeCell ref="D10:E10"/>
    <mergeCell ref="A7:H7"/>
    <mergeCell ref="A2:A3"/>
    <mergeCell ref="B2:B3"/>
    <mergeCell ref="C2:C3"/>
    <mergeCell ref="A6:H6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8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2DEDD359B05418EBA44D638AC4033" ma:contentTypeVersion="23" ma:contentTypeDescription="Create a new document." ma:contentTypeScope="" ma:versionID="3442b45de2d1e21b64f3164b9cdc747e">
  <xsd:schema xmlns:xsd="http://www.w3.org/2001/XMLSchema" xmlns:xs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fc9cfd0106ed1efd52014b57c779d0e0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 minOccurs="0"/>
                <xsd:element ref="ns2:Document_x0020_State" minOccurs="0"/>
                <xsd:element ref="ns2:Category1" minOccurs="0"/>
                <xsd:element ref="ns3:_Source" minOccurs="0"/>
                <xsd:element ref="ns2:Procedural_x0020_State" minOccurs="0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6c5c-474c-4ef7-b7d6-59a0e77cc256" elementFormDefault="qualified">
    <xsd:import namespace="http://schemas.microsoft.com/office/2006/documentManagement/types"/>
    <xsd:import namespace="http://schemas.microsoft.com/office/infopath/2007/PartnerControls"/>
    <xsd:element name="English_x0020_Title" ma:index="8" nillable="true" ma:displayName="English Title" ma:internalName="English_x0020_Title" ma:readOnly="false">
      <xsd:simpleType>
        <xsd:restriction base="dms:Text">
          <xsd:maxLength value="255"/>
        </xsd:restriction>
      </xsd:simpleType>
    </xsd:element>
    <xsd:element name="Document_x0020_State" ma:index="9" nillable="true" ma:displayName="Document State" ma:format="Dropdown" ma:internalName="Document_x0020_State" ma:readOnly="fals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nillable="true" ma:displayName="Category" ma:format="Dropdown" ma:internalName="Category1" ma:readOnly="false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nillable="true" ma:displayName="Procedural State" ma:format="Dropdown" ma:internalName="Procedural_x0020_State" ma:readOnly="fals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5a4f5-5f40-4143-b221-75ee5dde648a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format="Dropdown" ma:internalName="_Source" ma:readOnly="fals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c659-72ab-411b-b755-fbef5cbbde18" elementFormDefault="qualified">
    <xsd:import namespace="http://schemas.microsoft.com/office/2006/documentManagement/types"/>
    <xsd:import namespace="http://schemas.microsoft.com/office/infopath/2007/PartnerControl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4085a4f5-5f40-4143-b221-75ee5dde648a" xsi:nil="true"/>
    <Acquired_x0020_on xmlns="8662c659-72ab-411b-b755-fbef5cbbde18" xsi:nil="true"/>
    <Notes1 xmlns="5e6c6c5c-474c-4ef7-b7d6-59a0e77cc256" xsi:nil="true"/>
    <Real_x0020_Author xmlns="5e6c6c5c-474c-4ef7-b7d6-59a0e77cc256" xsi:nil="true"/>
    <In_x0020_fact_x0020_created_x0020_on xmlns="8662c659-72ab-411b-b755-fbef5cbbde18" xsi:nil="true"/>
    <Procedural_x0020_State xmlns="5e6c6c5c-474c-4ef7-b7d6-59a0e77cc256" xsi:nil="true"/>
    <Date_x0020_of_x0020_Delivery xmlns="8662c659-72ab-411b-b755-fbef5cbbde18" xsi:nil="true"/>
    <Related_x0020_Documents xmlns="5e6c6c5c-474c-4ef7-b7d6-59a0e77cc256" xsi:nil="true"/>
    <English_x0020_Title xmlns="5e6c6c5c-474c-4ef7-b7d6-59a0e77cc256" xsi:nil="true"/>
    <Document_x0020_State xmlns="5e6c6c5c-474c-4ef7-b7d6-59a0e77cc256" xsi:nil="true"/>
    <Category1 xmlns="5e6c6c5c-474c-4ef7-b7d6-59a0e77cc256" xsi:nil="true"/>
  </documentManagement>
</p:properties>
</file>

<file path=customXml/itemProps1.xml><?xml version="1.0" encoding="utf-8"?>
<ds:datastoreItem xmlns:ds="http://schemas.openxmlformats.org/officeDocument/2006/customXml" ds:itemID="{3877ED8E-1C01-4F90-8F0D-C1A945B1B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12EC5F-B743-416B-A602-45C439D2F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6FC14F-4F47-4F2D-A16F-8BD3DD56016C}">
  <ds:schemaRefs>
    <ds:schemaRef ds:uri="http://schemas.microsoft.com/office/2006/documentManagement/types"/>
    <ds:schemaRef ds:uri="http://schemas.microsoft.com/office/infopath/2007/PartnerControls"/>
    <ds:schemaRef ds:uri="5e6c6c5c-474c-4ef7-b7d6-59a0e77cc256"/>
    <ds:schemaRef ds:uri="http://purl.org/dc/elements/1.1/"/>
    <ds:schemaRef ds:uri="http://schemas.microsoft.com/office/2006/metadata/properties"/>
    <ds:schemaRef ds:uri="http://purl.org/dc/terms/"/>
    <ds:schemaRef ds:uri="4085a4f5-5f40-4143-b221-75ee5dde648a"/>
    <ds:schemaRef ds:uri="8662c659-72ab-411b-b755-fbef5cbbde1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Piherovi</dc:creator>
  <cp:keywords/>
  <dc:description/>
  <cp:lastModifiedBy>ROWAN LEGAL - Jan Bořuta</cp:lastModifiedBy>
  <cp:lastPrinted>2015-06-10T08:53:54Z</cp:lastPrinted>
  <dcterms:created xsi:type="dcterms:W3CDTF">2014-11-23T20:03:19Z</dcterms:created>
  <dcterms:modified xsi:type="dcterms:W3CDTF">2015-07-01T07:41:08Z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0x010100EAB2DEDD359B05418EBA44D638AC4033</vt:lpwstr>
  </property>
</Properties>
</file>