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5"/>
  </bookViews>
  <sheets>
    <sheet name="rekapitulace" sheetId="1" r:id="rId1"/>
    <sheet name="SO 000" sheetId="2" r:id="rId2"/>
    <sheet name="SO 001" sheetId="3" r:id="rId3"/>
    <sheet name="SO 002" sheetId="4" r:id="rId4"/>
    <sheet name="SO 101" sheetId="5" r:id="rId5"/>
    <sheet name="SO 102" sheetId="6" r:id="rId6"/>
    <sheet name="SO 301" sheetId="7" r:id="rId7"/>
    <sheet name="SO 302" sheetId="8" r:id="rId8"/>
    <sheet name="SO 401" sheetId="9" r:id="rId9"/>
    <sheet name="SO 402" sheetId="10" r:id="rId10"/>
    <sheet name="SO 403" sheetId="11" r:id="rId11"/>
  </sheets>
  <definedNames/>
  <calcPr fullCalcOnLoad="1"/>
</workbook>
</file>

<file path=xl/sharedStrings.xml><?xml version="1.0" encoding="utf-8"?>
<sst xmlns="http://schemas.openxmlformats.org/spreadsheetml/2006/main" count="2087" uniqueCount="687">
  <si>
    <t>Soupis objektů s DPH</t>
  </si>
  <si>
    <t>Stavba:2020_0249 - PARKING ÚSTÍ NAD LABEM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</si>
  <si>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</si>
  <si>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</si>
  <si>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</si>
  <si>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</si>
  <si>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</si>
  <si>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</si>
  <si>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</si>
  <si>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</si>
  <si>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</si>
  <si>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</si>
  <si>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</si>
  <si>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</si>
  <si>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Firma</t>
  </si>
  <si>
    <t>Příloha k formuláři pro ocenění nabídky</t>
  </si>
  <si>
    <t>Stavba</t>
  </si>
  <si>
    <t>číslo a název SO</t>
  </si>
  <si>
    <t>číslo a název rozpočtu:</t>
  </si>
  <si>
    <t>2020_0249</t>
  </si>
  <si>
    <t>PARKING ÚSTÍ NAD LABEM</t>
  </si>
  <si>
    <t>SO 000</t>
  </si>
  <si>
    <t>VEDLEJŠÍ ROZPOČTOVÉ NÁKLADY</t>
  </si>
  <si>
    <t>Zatřídění JKSO: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</si>
  <si>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</si>
  <si>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</si>
  <si>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</si>
  <si>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</si>
  <si>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</si>
  <si>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</si>
  <si>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</si>
  <si>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</si>
  <si>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</si>
  <si>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</si>
  <si>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</si>
  <si>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</si>
  <si>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</si>
  <si>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</si>
  <si>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</si>
  <si>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</si>
  <si>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</si>
  <si>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</si>
  <si>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</si>
  <si>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</si>
  <si>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</si>
  <si>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</si>
  <si>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2019_OTSKP</t>
  </si>
  <si>
    <t>02910</t>
  </si>
  <si>
    <t/>
  </si>
  <si>
    <t>OSTATNÍ POŽADAVKY - ZEMĚMĚŘIČSKÁ MĚŘENÍ
Geodetická činnost v průběhu provádění stavebních prací (geodet zhotovitele stavby) včetně vytyčení stavby, obvodu staveniště  a skutečného zjištění průběhu inženýrských sítí.  Součástí je vybudování potřebné  vytyčovací sítě..
Vozovka bude zaměřena před frézováním, po frézování.
Obsahuje veškeré zeměměřické práce na stavbě</t>
  </si>
  <si>
    <t xml:space="preserve">KPL       </t>
  </si>
  <si>
    <t>1=1,000 [A]</t>
  </si>
  <si>
    <t>zahrnuje veškeré náklady spojené s objednatelem požadovanými pracemi, 
- pro stanovení orientační investorské ceny určete jednotkovou cenu jako 1% odhadované ceny stavby</t>
  </si>
  <si>
    <t>02940</t>
  </si>
  <si>
    <t xml:space="preserve">OSTATNÍ POŽADAVKY - VYPRACOVÁNÍ DOKUMENTACE
Havarijní a povodňový plán AKTUALIZACE , zpracování a projednání. </t>
  </si>
  <si>
    <t>zahrnuje veškeré náklady spojené s objednatelem požadovanými pracemi</t>
  </si>
  <si>
    <t>02943</t>
  </si>
  <si>
    <t>OSTATNÍ POŽADAVKY - VYPRACOVÁNÍ RDS
Realizační dokumentace stavby (dále jen „RDS“) dle kap. 10 Směrnice pro dokumentaci staveb pozemních komunikací (SDS PK) (8/2017), vč. dodatku č. 1 (04/2018) - Realizační dokumentace stavby (RDS) v rozsahu dle kap. 4 Technických kvalitativních podmínek pro dokumentaci staveb pozemních komunikací (TKP-D) (8/2006), odst. 4.3.5 RDS. Součástí je předání dokumentace v tištěné podobě a předání 1 x v elektronické podobě (rozsah a uspořádání odpovídající podobě tištěné) v uzavřeném (PDF) a otevřeném formátu (DWG, XLS, DOC, apod.).</t>
  </si>
  <si>
    <t>02944</t>
  </si>
  <si>
    <t>OSTAT POŽADAVKY - DOKUMENTACE SKUTEČ PROVEDENÍ V DIGIT FORMĚ
Dokumentace skutečného provedení stavby ve smyslu § 125 odst. 6 stavebního zákona, dle kap. 11 Směrnice pro dokumentaci staveb pozemních komunikací (SDS PK) (8/2017),   v rozsahu dle  Technických kvalitativních podmínek pro dokumentaci staveb pozemních komunikací (TKP-D) (9/2006), kapitola 4. Součástí je předání dokumentace v tištěné podobě a předání 1 x v digitální podobě (rozsah a uspořádání odpovídající podobě tištěné) v uzavřeném (PDF) a otevřeném formátu (DWG, XLS, DOC, apod.).</t>
  </si>
  <si>
    <t>02945</t>
  </si>
  <si>
    <t>OSTAT POŽADAVKY - GEOMETRICKÝ PLÁN
Geodetické zaměření skutečného provedení stavby vložené na podkladu  
katastrální mapy, v případě zásahu do cizích pozemků Geometrický plán potvrzený  
katastrálním úřadem. (Zajištění geometrických plánů skutečného provedení objektů  
a inženýrských sítí a geometrických plánů věcných břemen v požadovaném  
formátu s hranicemi pozemků jako podklad pro vklad do katastrální mapy pro  
evidenci změn na katastrálním úřadu. Tato dokumentace bude potvrzena  
příslušným katastrálním úřadem a předána v 6 ti vyhotovení v termínu dle potřeb  
investora).</t>
  </si>
  <si>
    <t>položka zahrnuje:       
- přípravu podkladů, podání žádosti na 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</si>
  <si>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03100</t>
  </si>
  <si>
    <t>ZAŘÍZENÍ STAVENIŠTĚ - ZŘÍZENÍ, PROVOZ, DEMONTÁŽ
Kompletní zařízení staveniště pro celou stavbu  včetně zajištění potřebných povolení a rozhodnutí. 
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pracoviště.Poplatky a náklady  
za spotřebované energie, plyn a vodu atd. v době výstavby až do předání díla.Zajištění údržby veřejných komunikací a komunikací pro pěší v průběhu celé stavby, včetně případné zimní údržby.</t>
  </si>
  <si>
    <t>zahrnuje objednatelem povolené náklady na pořízení (event. pronájem), provozování, udržování a likvidaci zhotovitelova zařízení</t>
  </si>
  <si>
    <t>03720</t>
  </si>
  <si>
    <t>POMOC PRÁCE ZAJIŠŤ NEBO ZŘÍZ REGULACI A OCHRANU DOPRAVY
Položka zahrnuje dopravně inženýrská opatření v průběhu celé stavby (dle schváleného plánu ZOV, DIO a vyjádření DI PČR), zahrnuje pronájem dopravního znační - tzn. osazení, přesuny a odvoz provizorního dopravního značení po dobu jednotlivých etap zhotovitele - tzn. celé stavby. Zahrnuje dočasné dopravní značení, semafory, dopravní zařízení (např citybloky, provizorní betonová a ocelová svodidla, světelné výstražné zařízení atd.) oplocení a všechny související práce po dobu trvání celé stavby. Zahrnuje přesun betonových svodidel a úpravu DZ ve všech etapách výstavby, vč. bet.sv. u mostů. Součástí položky je i údržba a péče o dopravně inženýrská opatření v průběhu celé stavby. Součástí položky je vyřízení DIR včetně jeho projednání.  
Pro celou stavbu.</t>
  </si>
  <si>
    <t>zahrnuje objednatelem povolené náklady na požadovaná zařízení zhotovitele</t>
  </si>
  <si>
    <t>03730</t>
  </si>
  <si>
    <t>POMOC PRÁCE ZAJIŠŤ NEBO ZŘÍZ OCHRANU INŽENÝRSKÝCH SÍTÍ
Zajištění a ochranna IS po celou dobu stavby. Zajištění aktualizace vyjádření o existenci sítí a dalších nezbytných povolení nutných pro realizaci stavby, zejména souhlas s činností v ochranném pásmu sítě.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</si>
  <si>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</si>
  <si>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</si>
  <si>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</si>
  <si>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</si>
  <si>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</si>
  <si>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</si>
  <si>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</si>
  <si>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001</t>
  </si>
  <si>
    <t>PŘÍPRAVA  STAVENIŠTĚ</t>
  </si>
  <si>
    <t>014102</t>
  </si>
  <si>
    <t xml:space="preserve">POPLATKY ZA SKLÁDKU
suť z betonových konstrukcí 2,3 t/m3
K fakturaci budou doloženy vážní lístky ze skládky a doklad o úhradě poplatku za skládku
</t>
  </si>
  <si>
    <t xml:space="preserve">T         </t>
  </si>
  <si>
    <t>966158 6,048*2,3=13,910 [A]
11352A 78,5*0,3*0,15*2,3=8,125 [B]
Celkem: A+B=22,035 [C]</t>
  </si>
  <si>
    <t>zahrnuje veškeré poplatky provozovateli skládky související s uložením odpadu na skládce.</t>
  </si>
  <si>
    <t xml:space="preserve">POPLATKY ZA SKLÁDKU
suť ze železobetonu 2,5 t/m3
K fakturaci budou doloženy vážní lístky ze skládky a doklad o úhradě poplatku za skládku
</t>
  </si>
  <si>
    <t>966168  24,48*2,5=61,200 [A]</t>
  </si>
  <si>
    <t>POPLATKY ZA SKLÁDKU
stavební a demoliční suť   1,8 t/m3
K fakturaci budou doloženy vážní lístky ze skládky a doklad o úhradě poplatku za skládku</t>
  </si>
  <si>
    <t>981128 644,352*0,7*1,8=811,884 [A]</t>
  </si>
  <si>
    <t xml:space="preserve">POPLATKY ZA SKLÁDKU
dřevo z demolic 0,7 t/m3
K fakturaci budou doloženy vážní lístky ze skládky a doklad o úhradě poplatku za skládku
</t>
  </si>
  <si>
    <t>644,352*0,3*0,7=135,314 [A]</t>
  </si>
  <si>
    <t>014132</t>
  </si>
  <si>
    <t>POPLATKY ZA SKLÁDKU TYP S-NO (NEBEZPEČNÝ ODPAD)
azbestová krytina demolice
K fakturaci budou doloženy vážní lístky ze skládky a doklad o úhradě poplatku za skládku</t>
  </si>
  <si>
    <t>10,6*9,6*2*0,1=20,352 [A]</t>
  </si>
  <si>
    <t>Zemní práce</t>
  </si>
  <si>
    <t>11352A</t>
  </si>
  <si>
    <t>ODSTRANĚNÍ CHODNÍKOVÝCH A SILNIČNÍCH OBRUBNÍKŮ BETONOVÝCH - BEZ DOPRAVY</t>
  </si>
  <si>
    <t xml:space="preserve">M         </t>
  </si>
  <si>
    <t>78,5=78,500 [A]</t>
  </si>
  <si>
    <t>Položka zahrnuje veškerou manipulaci s vybouranou sutí a s vybouranými hmotami, kromě vodorovné dopravy,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</si>
  <si>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11352B</t>
  </si>
  <si>
    <t xml:space="preserve">ODSTRANĚNÍ CHODNÍKOVÝCH A SILNIČNÍCH OBRUBNÍKŮ BETONOVÝCH - DOPRAVA
skládkovné 014102.4
</t>
  </si>
  <si>
    <t xml:space="preserve">tkm       </t>
  </si>
  <si>
    <t>78,5*0,3*0,15*2,3*20=162,495 [A]</t>
  </si>
  <si>
    <t>Položka zahrnuje samostatnou dopravu suti a vybouraných hmot. Množství se určí jako součin hmotnosti [t] a požadované vzdálenosti [km].</t>
  </si>
  <si>
    <t>Ostatní konstrukce a práce</t>
  </si>
  <si>
    <t>966158</t>
  </si>
  <si>
    <t xml:space="preserve">BOURÁNÍ KONSTRUKCÍ Z PROST BETONU S ODVOZEM DO 20KM
skládkovné 014102.4
</t>
  </si>
  <si>
    <t xml:space="preserve">M3        </t>
  </si>
  <si>
    <t>základy oplocení 12,6*0,6*0,8=6,048 [A]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</si>
  <si>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</si>
  <si>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966168</t>
  </si>
  <si>
    <t xml:space="preserve">BOURÁNÍ KONSTRUKCÍ ZE ŽELEZOBETONU S ODVOZEM DO 20KM
skládkovné 014102.7
</t>
  </si>
  <si>
    <t>železobetonová deska 9*6*0,4=21,600 [A]
žb deska pod ocelovou kcí 4*1,8*0,4=2,880 [B]
Celkem: A+B=24,480 [C]</t>
  </si>
  <si>
    <t>967188</t>
  </si>
  <si>
    <t xml:space="preserve">VYBOURÁNÍ ČÁSTÍ KONSTRUKCÍ KOVOVÝCH S ODVOZEM DO 20KM
kovová konstrukce na sloupcích </t>
  </si>
  <si>
    <t>2,5=2,500 [A]</t>
  </si>
  <si>
    <t>položka zahrnuje:
- veškerou manipulaci s vybouranou sutí a hmotami včetně uložení na skládku,
- veškeré další práce plynoucí z technologického předpisu a z platných předpisů,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</si>
  <si>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981338</t>
  </si>
  <si>
    <t xml:space="preserve">DEMOLICE BUDOV CIHEL S PODÍLEM KONSTR DO 30%, ODVOZ DO 20KM
budovy na pozemku určené k demolici, střešní krytina obsahuje azbest - nakládat jako s nebezpečným odpadem
skládkovné 014102.8 stavební suť
skládkovné 014102.9 dřevo z demolice
skládkovné 014132 nebezpečný odpad </t>
  </si>
  <si>
    <t xml:space="preserve">M3OP      </t>
  </si>
  <si>
    <t>100,68m2*6,4=644,352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</si>
  <si>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 
- rozpojení zdiva na suť schopnou odvozu na skládku
- kropení a vytváření vodní clony
- bezpečnostní opatření, vyplývající z předpisů o bezpečnosti práce
- podpěrné konstrukce jakékoli výšky
- úpravu pláně po demolici s návazností na přilehlý terén
- odpojení od sousedních nedemolovaných objektů
- jakékoli lešení a práce bez pevné pracovní podlahy
- naložení, dopravu a složení suti
- ochranná ohrazení a sítě
- ochranná zařízení proti poškození okolních objektů
- eventuelní nutnou asistenci požárních či bezpečnostních sborů</t>
  </si>
  <si>
    <t>SO 101</t>
  </si>
  <si>
    <t>KOMUNIKACE</t>
  </si>
  <si>
    <t xml:space="preserve">POPLATKY ZA SKLÁDKU
zemina 2,0 t/m3
K fakturaci budou doloženy vážní lístky ze skládky a doklad o úhradě poplatku za skládku
</t>
  </si>
  <si>
    <t>129,35*2,0=258,700 [A]</t>
  </si>
  <si>
    <t>POPLATKY ZA SKLÁDKU
kamená suť  1,9 t/m3
K fakturaci budou doloženy vážní lístky ze skládky a doklad o úhradě poplatku za skládku</t>
  </si>
  <si>
    <t>38,805*1,9=73,730 [A]</t>
  </si>
  <si>
    <t>11332</t>
  </si>
  <si>
    <t xml:space="preserve">ODSTRANĚNÍ PODKLADŮ ZPEVNĚNÝCH PLOCH Z KAMENIVA NESTMELENÉHO
včetně odvozu na skládku
skládkovné 014102.2
</t>
  </si>
  <si>
    <t>258,7*0,15=38,805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</si>
  <si>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</si>
  <si>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</t>
  </si>
  <si>
    <t xml:space="preserve">FRÉZOVÁNÍ ZPEVNĚNÝCH PLOCH ASFALTOVÝCH
včetně odvozu na místo skládkování
povinný odkup ze strany zhotovitele
</t>
  </si>
  <si>
    <t>12373</t>
  </si>
  <si>
    <t xml:space="preserve">ODKOP PRO SPOD STAVBU SILNIC A ŽELEZNIC TŘ. I
včetně odvozu na skládku
skládkovné 014102.1
</t>
  </si>
  <si>
    <t>258,7*0,5=129,350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</si>
  <si>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</si>
  <si>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17180</t>
  </si>
  <si>
    <t>ULOŽENÍ SYPANINY DO NÁSYPŮ Z NAKUPOVANÝCH MATERIÁLŮ
aktivní zóna tl. 500 mm
položka na přímý pokyn TDI</t>
  </si>
  <si>
    <t>položka zahrnuje:
- kompletní provedení zemní konstrukce (násypového tělesa včetně aktivní zóny)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</si>
  <si>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</si>
  <si>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</si>
  <si>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 xml:space="preserve">M2        </t>
  </si>
  <si>
    <t>258,7*1,1=284,570 [A]</t>
  </si>
  <si>
    <t>položka zahrnuje úpravu pláně včetně vyrovnání výškových rozdílů. Míru zhutnění určuje projekt.</t>
  </si>
  <si>
    <t>Komunikace</t>
  </si>
  <si>
    <t>56330</t>
  </si>
  <si>
    <t xml:space="preserve">VOZOVKOVÉ VRSTVY ZE ŠTĚRKODRTI
tl. 150 mm + min tl. 150 mm
</t>
  </si>
  <si>
    <t>(215,9+42,8)*0,3=77,610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</si>
  <si>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</si>
  <si>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572123</t>
  </si>
  <si>
    <t>INFILTRAČNÍ POSTŘIK Z EMULZE DO 1,0KG/M2</t>
  </si>
  <si>
    <t>258,7*1,05=271,635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</si>
  <si>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</si>
  <si>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572213</t>
  </si>
  <si>
    <t>SPOJOVACÍ POSTŘIK Z EMULZE DO 0,5KG/M2</t>
  </si>
  <si>
    <t>258,7*1,02=263,874 [A]</t>
  </si>
  <si>
    <t>574A03</t>
  </si>
  <si>
    <t xml:space="preserve">ASFALTOVÝ BETON PRO OBRUSNÉ VRSTVY ACO 11
ACO 11   tl. 40 mm
TP 170 , katalog D1-N-2-V-PIII
</t>
  </si>
  <si>
    <t>258,7*0,04=10,348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</si>
  <si>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</si>
  <si>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574C06</t>
  </si>
  <si>
    <t>ASFALTOVÝ BETON PRO LOŽNÍ VRSTVY ACL 16+, 16S
ACL 16+   70 mm</t>
  </si>
  <si>
    <t>258,7*0,07=18,109 [A]</t>
  </si>
  <si>
    <t>Přidružená stavební výroba</t>
  </si>
  <si>
    <t>75D251</t>
  </si>
  <si>
    <t>MECHANICKÁ ZÁVORA - DODÁVKA</t>
  </si>
  <si>
    <t xml:space="preserve">KUS       </t>
  </si>
  <si>
    <t>1. Položka obsahuje:
 – dodávka mechanické závory podle jeho typu a potřebného pomocného materiálu a dopravy do staveništního skladu
 – dodávku mechanické závory včetně pomocného materiálu, dopravu do místa určení
2. Položka neobsahuje:
 X
3. Způsob měření:
Udává se počet kusů kompletní konstrukce nebo práce.</t>
  </si>
  <si>
    <t>75D257</t>
  </si>
  <si>
    <t>MECHANICKÁ ZÁVORA - MONTÁŽ</t>
  </si>
  <si>
    <t>1. Položka obsahuje:
 – výkop jámy pro betonový základ
 – usazení betonového základu, montáž mechanické závory
 – montáž mechanické závory se všemi pomocnými a doplňujícími pracemi a součástmi, případné použití mechanizmů, včetně dopravy ze skladu k místu montáže
2. Položka neobsahuje:
 X
3. Způsob měření:
Udává se počet kusů kompletní konstrukce nebo práce.</t>
  </si>
  <si>
    <t>914121</t>
  </si>
  <si>
    <t>DOPRAVNÍ ZNAČKY ZÁKLADNÍ VELIKOSTI OCELOVÉ FÓLIE TŘ 1 - DODÁVKA A MONTÁŽ
B28 IP 13c B1 E13 C4a
4 1 1 1 2
C2c C2b E8d
1 1 1</t>
  </si>
  <si>
    <t>4+1+1+1+2+1+1+1=12,000 [A]</t>
  </si>
  <si>
    <t>položka zahrnuje:
- dodávku a montáž značek v požadovaném provedení</t>
  </si>
  <si>
    <t>914921</t>
  </si>
  <si>
    <t>SLOUPKY A STOJKY DOPRAVNÍCH ZNAČEK Z OCEL TRUBEK DO PATKY - DODÁVKA A MONTÁŽ</t>
  </si>
  <si>
    <t>12=12,000 [A]</t>
  </si>
  <si>
    <t>položka zahrnuje:
- sloupky a upevňovací zařízení včetně jejich osazení (betonová patka, zemní práce)</t>
  </si>
  <si>
    <t>915111</t>
  </si>
  <si>
    <t>VODOROVNÉ DOPRAVNÍ ZNAČENÍ BARVOU HLADKÉ - DODÁVKA A POKLÁDKA</t>
  </si>
  <si>
    <t>V 1a  32*0,125=4,000 [A]
V4 2,65*0,25=0,663 [B]
Celkem: A+B=4,663 [C]</t>
  </si>
  <si>
    <t>položka zahrnuje:
- dodání a pokládku nátěrového materiálu (měří se pouze natíraná plocha)
- předznačení a reflexní úpravu</t>
  </si>
  <si>
    <t>917224</t>
  </si>
  <si>
    <t xml:space="preserve">SILNIČNÍ A CHODNÍKOVÉ OBRUBY Z BETONOVÝCH OBRUBNÍKŮ ŠÍŘ 150MM
obruby 250/150 C 30/37 XF4  do lože C 20/25nXF3
</t>
  </si>
  <si>
    <t>38,9+27,5+12=78,400 [A]</t>
  </si>
  <si>
    <t>Položka zahrnuje:
dodání a pokládku betonových obrubníků o rozměrech předepsaných zadávací dokumentací
betonové lože i boční betonovou opěrku.</t>
  </si>
  <si>
    <t>SO 102</t>
  </si>
  <si>
    <t>PARKOVIŠTĚ</t>
  </si>
  <si>
    <t>POPLATKY ZA SKLÁDKU
zemina 2,0 t/m3
K fakturaci budou doloženy vážní lístky ze skládky a doklad o úhradě poplatku za skládku</t>
  </si>
  <si>
    <t>1011,65*2,0=2 023,300 [A]</t>
  </si>
  <si>
    <t>303,495*1,9=576,641 [A]</t>
  </si>
  <si>
    <t>014211</t>
  </si>
  <si>
    <t>POPLATKY ZA ZEMNÍK - ORNICE</t>
  </si>
  <si>
    <t>855,2*0,15=128,280 [A]</t>
  </si>
  <si>
    <t>zahrnuje veškeré poplatky majiteli zemníku související s nákupem zeminy (nikoliv s otvírkou zemníku)</t>
  </si>
  <si>
    <t>ODSTRANĚNÍ PODKLADŮ ZPEVNĚNÝCH PLOCH Z KAMENIVA NESTMELENÉHO
včetně odvozu na skládku
skládkovné 014102.2</t>
  </si>
  <si>
    <t>2023,3*0,15=303,495 [A]</t>
  </si>
  <si>
    <t>FRÉZOVÁNÍ ZPEVNĚNÝCH PLOCH ASFALTOVÝCH
včetně odvozu na místo skládkování
povinný odkup ze strany zhotovitele</t>
  </si>
  <si>
    <t>1021,9*0,15=153,285 [A]</t>
  </si>
  <si>
    <t>2023,3*0,5=1 011,650 [A]</t>
  </si>
  <si>
    <t>125738</t>
  </si>
  <si>
    <t>VYKOPÁVKY ZE ZEMNÍKŮ A SKLÁDEK TŘ. I, ODVOZ DO 20KM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</si>
  <si>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</t>
  </si>
  <si>
    <t>17120</t>
  </si>
  <si>
    <t>ULOŽENÍ SYPANINY DO NÁSYPŮ A NA SKLÁDKY BEZ ZHUTNĚNÍ</t>
  </si>
  <si>
    <t>1011,65=1 011,650 [A]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</si>
  <si>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</si>
  <si>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 xml:space="preserve">ULOŽENÍ SYPANINY DO NÁSYPŮ Z NAKUPOVANÝCH MATERIÁLŮ
aktivní zóna tl. 500 mm
položka na přímý pokyn TDI
</t>
  </si>
  <si>
    <t>2023*1,1=2 225,300 [A]</t>
  </si>
  <si>
    <t>18232</t>
  </si>
  <si>
    <t>ROZPROSTŘENÍ ORNICE V ROVINĚ V TL DO 0,15M</t>
  </si>
  <si>
    <t>415,5+216,7+65,8+7,4+149,8=855,200 [A]</t>
  </si>
  <si>
    <t>položka zahrnuje:
nutné přemístění ornice z dočasných skládek vzdálených do 50m
rozprostření ornice v předepsané tloušťce v rovině a ve svahu do 1:5</t>
  </si>
  <si>
    <t>18241</t>
  </si>
  <si>
    <t>ZALOŽENÍ TRÁVNÍKU RUČNÍM VÝSEVEM</t>
  </si>
  <si>
    <t>855,2=855,200 [A]</t>
  </si>
  <si>
    <t>Zahrnuje dodání předepsané travní směsi, její výsev na ornici, zalévání, první pokosení, to vše bez ohledu na sklon terénu</t>
  </si>
  <si>
    <t>18247</t>
  </si>
  <si>
    <t>OŠETŘOVÁNÍ TRÁVNÍKU</t>
  </si>
  <si>
    <t>Zahrnuje pokosení se shrabáním, naložení shrabků na dopravní prostředek, s odvozem a se složením, to vše bez ohledu na sklon terénu
zahrnuje nutné zalití a hnojení</t>
  </si>
  <si>
    <t>183511</t>
  </si>
  <si>
    <t>CHEMICKÉ ODPLEVELENÍ CELOPLOŠNÉ</t>
  </si>
  <si>
    <t>položka zahrnuje celoplošný postřik a chemickou likvidace nežádoucích rostlin nebo jejích částí a zabránění jejich dalšímu růstu na urovnaném volném terénu</t>
  </si>
  <si>
    <t xml:space="preserve">VOZOVKOVÉ VRSTVY ZE ŠTĚRKODRTI
ŠDA 0/32    2x tl. 150 mm
</t>
  </si>
  <si>
    <t>2023,3*0,3=606,990 [A]</t>
  </si>
  <si>
    <t xml:space="preserve">VOZOVKOVÉ VRSTVY ZE ŠTĚRKODRTI
ŠDB 0/32  tl. 150 mm
chodník
</t>
  </si>
  <si>
    <t>(37,86+6,18+12,36)*0,15=8,460 [A]</t>
  </si>
  <si>
    <t>2023,3*1,05=2 124,465 [A]</t>
  </si>
  <si>
    <t>2023,3*1,02=2 063,766 [A]</t>
  </si>
  <si>
    <t>2023,3*0,04=80,932 [A]</t>
  </si>
  <si>
    <t xml:space="preserve">ASFALTOVÝ BETON PRO LOŽNÍ VRSTVY ACL 16+, 16S
ACL 16+   70 mm
</t>
  </si>
  <si>
    <t>2023,3*1,05*0,07=148,713 [A]</t>
  </si>
  <si>
    <t>582611</t>
  </si>
  <si>
    <t>KRYTY Z BETON DLAŽDIC SE ZÁMKEM ŠEDÝCH TL 60MM DO LOŽE Z KAM</t>
  </si>
  <si>
    <t>37,86=37,860 [A]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</si>
  <si>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</si>
  <si>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582614</t>
  </si>
  <si>
    <t>KRYTY Z BETON DLAŽDIC SE ZÁMKEM BAREV TL 60MM DO LOŽE Z KAM</t>
  </si>
  <si>
    <t>21,31*0,2+9,6*0,2=6,182 [A]</t>
  </si>
  <si>
    <t>58261A</t>
  </si>
  <si>
    <t>KRYTY Z BETON DLAŽDIC SE ZÁMKEM BAREV RELIÉF TL 60MM DO LOŽE Z KAM</t>
  </si>
  <si>
    <t>21,31*0,4+9,6*0,4=12,364 [A]</t>
  </si>
  <si>
    <t>DOPRAVNÍ ZNAČKY ZÁKLADNÍ VELIKOSTI OCELOVÉ FÓLIE TŘ 1 - DODÁVKA A MONTÁŽ
IP 12-1ks, E1-1ks</t>
  </si>
  <si>
    <t>2=2,000 [A]</t>
  </si>
  <si>
    <t>914123</t>
  </si>
  <si>
    <t xml:space="preserve">DOPRAVNÍ ZNAČKY ZÁKLADNÍ VELIKOSTI OCELOVÉ FÓLIE TŘ 1 - DEMONTÁŽ
IP 11a
</t>
  </si>
  <si>
    <t>Položka zahrnuje odstranění, demontáž a odklizení materiálu s odvozem na předepsané místo</t>
  </si>
  <si>
    <t>914913</t>
  </si>
  <si>
    <t>SLOUPKY A STOJKY DZ Z OCEL TRUBEK ZABETON DEMONTÁŽ</t>
  </si>
  <si>
    <t>V 10b 50*4,5*0,125=28,125 [A]
V 10f  32*4,5*0,125=18,000 [B]
5*4,5*0,25=5,625 [C]
Celkem: A+B+C=51,750 [D]</t>
  </si>
  <si>
    <t>91551</t>
  </si>
  <si>
    <t xml:space="preserve">VODOROVNÉ DOPRAVNÍ ZNAČENÍ - PŘEDEM PŘIPRAVENÉ SYMBOLY
ZTP - vozíčkář
</t>
  </si>
  <si>
    <t>symbol V 10f 5=5,000 [A]</t>
  </si>
  <si>
    <t>položka zahrnuje:
- dodání a pokládku předepsaného symbolu
- zahrnuje předznačení a reflexní úpravu</t>
  </si>
  <si>
    <t>916A2</t>
  </si>
  <si>
    <t>PARKOVACÍ SLOUPKY A ZÁBRANY PLASTOVÉ
parkovací dorazy plastové včetně kotvení chemickými kotvami do asfaltového betonu</t>
  </si>
  <si>
    <t>34=34,000 [A]</t>
  </si>
  <si>
    <t>položka zahrnuje dodání zařízení v předepsaném provedení včetně jeho osazení</t>
  </si>
  <si>
    <t>917211</t>
  </si>
  <si>
    <t>ZÁHONOVÉ OBRUBY Z BETONOVÝCH OBRUBNÍKŮ ŠÍŘ 50MM
200/50  C 30/37 XF4 do lože C 20/25nXF3</t>
  </si>
  <si>
    <t>35+13+137,6 vsakovací ostrůvek uprostřed=185,600 [A]</t>
  </si>
  <si>
    <t>SILNIČNÍ A CHODNÍKOVÉ OBRUBY Z BETONOVÝCH OBRUBNÍKŮ ŠÍŘ 150MM
250/150 C 30/37 XF4 do lože C 20/25nXF3</t>
  </si>
  <si>
    <t>205,95=205,950 [A]</t>
  </si>
  <si>
    <t>SO 301</t>
  </si>
  <si>
    <t>ODVODNĚNÍ KOMUNIKACE</t>
  </si>
  <si>
    <t>13173 24,3*2,0=48,600 [A]
13273 8,208*2,0=16,416 [B]
Celkem: A+B=65,016 [C]</t>
  </si>
  <si>
    <t>12573</t>
  </si>
  <si>
    <t xml:space="preserve">VYKOPÁVKY ZE ZEMNÍKŮ A SKLÁDEK TŘ. I
včetně dopravy </t>
  </si>
  <si>
    <t>0,8*1,3*5,7=5,928 [A]</t>
  </si>
  <si>
    <t>13173</t>
  </si>
  <si>
    <t xml:space="preserve">HLOUBENÍ JAM ZAPAŽ I NEPAŽ TŘ. I
skládkovné 014102.1
</t>
  </si>
  <si>
    <t>OLK 3,0*3,0*2,7=24,300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</si>
  <si>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</si>
  <si>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13273</t>
  </si>
  <si>
    <t xml:space="preserve">HLOUBENÍ RÝH ŠÍŘ DO 2M PAŽ I NEPAŽ TŘ. I
skládkovné 014102.1
</t>
  </si>
  <si>
    <t>0,8*1,8*5,7=8,208 [A]</t>
  </si>
  <si>
    <t>24,3+8,208=32,508 [A]</t>
  </si>
  <si>
    <t>17411</t>
  </si>
  <si>
    <t>ZÁSYP JAM A RÝH ZEMINOU SE ZHUTNĚNÍM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</si>
  <si>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</si>
  <si>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</si>
  <si>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</si>
  <si>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OLK  3,0*3,0*2,7-3,14*1,25*1,25*2,46-3,14*0,5*0,5*0,3=11,995 [A]
přípojka (0,8*0,5-3,14*0,08*0,08)*5,7=2,165 [B]
Celkem: A+B=14,160 [C]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</si>
  <si>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do 180mm se od kubatury obsypů neodečítá</t>
  </si>
  <si>
    <t>Vodorovné konstrukce</t>
  </si>
  <si>
    <t>451312</t>
  </si>
  <si>
    <t>PODKLADNÍ A VÝPLŇOVÉ VRSTVY Z PROSTÉHO BETONU C12/15</t>
  </si>
  <si>
    <t>OLK 3,14*1,25*1,25*0,3=1,472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</si>
  <si>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</si>
  <si>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45157</t>
  </si>
  <si>
    <t>PODKLADNÍ A VÝPLŇOVÉ VRSTVY Z KAMENIVA TĚŽENÉHO</t>
  </si>
  <si>
    <t>OLK 3,14*1,25*1,25*0,15=0,736 [A]
přípojka 0,8*0,15*5,7=0,684 [B]
Celkem: A+B=1,420 [C]</t>
  </si>
  <si>
    <t>položka zahrnuje dodávku předepsaného kameniva, mimostaveništní a vnitrostaveništní dopravu a jeho uložení
není-li v zadávací dokumentaci uvedeno jinak, jedná se o nakupovaný materiál</t>
  </si>
  <si>
    <t xml:space="preserve">Potrubí    </t>
  </si>
  <si>
    <t>87434</t>
  </si>
  <si>
    <t>POTRUBÍ Z TRUB PLASTOVÝCH ODPADNÍCH DN DO 200MM</t>
  </si>
  <si>
    <t>5,7=5,700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</si>
  <si>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</si>
  <si>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892114</t>
  </si>
  <si>
    <t xml:space="preserve">JÍMKY PRO ODLOUČ ROP PRODUKT Z BET DÍLCŮ, PRŮT DO 50L/SEC
včetně vstupného komínu a  poklopu  D 400
</t>
  </si>
  <si>
    <t>položka zahrnuje:
- poklopy s rámem, mříže s rámem, stupadla, žebříky, stropy z bet. dílců a pod.
- dodání dílce požadovaného tvaru a vlastností, jeho skladování, doprava a osazení do definitivní polohy, včetně komplexní technologie výroby a montáže dílců, ošetření a ochrana dílců,
-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kompletní technologii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okamžiku,
- další práce dané případně specifikací k příslušnému prefabrik. dílci (úprava pohledových ploch, příp. rubových ploch, osazení měřících zařízení, zkoušení a měření dílců a pod.)</t>
  </si>
  <si>
    <t>89712</t>
  </si>
  <si>
    <t>VPUSŤ KANALIZAČNÍ ULIČNÍ KOMPLETNÍ Z BETONOVÝCH DÍLCŮ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</si>
  <si>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</si>
  <si>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899642</t>
  </si>
  <si>
    <t>ZKOUŠKA VODOTĚSNOSTI POTRUBÍ DN DO 200MM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</si>
  <si>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</si>
  <si>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89980</t>
  </si>
  <si>
    <t>TELEVIZNÍ PROHLÍDKA POTRUBÍ</t>
  </si>
  <si>
    <t>položka zahrnuje prohlídku potrubí televizní kamerou, záznam prohlídky na nosičích DVD a vyhotovení závěrečného písemného protokolu</t>
  </si>
  <si>
    <t>899901</t>
  </si>
  <si>
    <t>PŘEPOJENÍ PŘÍPOJEK</t>
  </si>
  <si>
    <t>položka zahrnuje řez na potrubí, dodání a osazení příslušných tvarovek a armatur</t>
  </si>
  <si>
    <t>Potrubí</t>
  </si>
  <si>
    <t>SO 302</t>
  </si>
  <si>
    <t>ODVODNĚNÍ  PARKOVIŠTĚ</t>
  </si>
  <si>
    <t>POPLATKY ZA SKLÁDKU
zemina 2,0t/m3
K fakturaci budou doloženy vážní lístky ze skládky a doklad o úhradě poplatku za skládku</t>
  </si>
  <si>
    <t>129945 3,14*0,15*0,15*54,6*2,0=7,715 [A]
13273 220,486*2,0=440,972 [B]
Celkem: A+B=448,687 [C]</t>
  </si>
  <si>
    <t>POPLATKY ZA SKLÁDKU
betonová suť 2,3 t/m3
K fakturaci budou doloženy vážní lístky ze skládky a doklad o úhradě poplatku za skládku</t>
  </si>
  <si>
    <t>15*0,5*2,3=17,250 [A]</t>
  </si>
  <si>
    <t xml:space="preserve">VYKOPÁVKY ZE ZEMNÍKŮ A SKLÁDEK TŘ. I
pro 17411
</t>
  </si>
  <si>
    <t>47,904=47,904 [A]</t>
  </si>
  <si>
    <t>129945</t>
  </si>
  <si>
    <t xml:space="preserve">ČIŠTĚNÍ POTRUBÍ DN DO 300MM
skládkovné 014102.1
</t>
  </si>
  <si>
    <t>39,6+15=54,600 [A]</t>
  </si>
  <si>
    <t>Součástí položky je vodorovná a svislá doprava, přemístění, přeložení, manipulace s materiálem a uložení na skládku.
 Nezahrnuje poplatek za skládku, který se vykazuje v položce 0141** (s výjimkou malého množství  materiálu, kde je možné poplatek zahrnout do jednotkové ceny položky – tento fakt musí být uveden v doplňujícím textu k položce)</t>
  </si>
  <si>
    <t>HLOUBENÍ RÝH ŠÍŘ DO 2M PAŽ I NEPAŽ TŘ. I
skládkovné 014102.1</t>
  </si>
  <si>
    <t>K-K  řez 1,83m2*(19,6+8,1)=50,691 [A]
L-L- řez 2,66m2*(30,15+8,6)=103,075 [B]
pro připojení RŠ3, 4, 7, žlabu do RŠ8  (5,3+7,66+8,82+8,62)*0,6*1,5=27,360 [C]
část kanalizace nová (19,8+13,0)*0,8*1,5=39,360 [D]
Celkem: A+B+C+D=220,486 [E]</t>
  </si>
  <si>
    <t>220,486=220,486 [A]</t>
  </si>
  <si>
    <t>pro připojení RŠ3, 4, 7, žlabu do RŠ8  (5,3+7,66+8,82+8,62)*0,6*0,9=16,416 [C]
část kanalizace nová (19,8+13,0)*0,8*1,2=31,488 [D]
Celkem: C+D=47,904 [E]</t>
  </si>
  <si>
    <t>K-K  řez 1,83m2*(19,6+8,1)=50,691 [A]
L-L- řez 2,66m2*(30,15+8,6)=103,075 [B]
pro připojení RŠ3, 4, 7, žlabu do RŠ8  (5,3+7,66+8,82+8,62)*(0,6*0,5-3,14*0,08*0,08)=8,509 [C]
část kanalizace nová (19,8+13,0)*(0,8*0,6-3,14*0,15*0,15)=13,427 [D]
Celkem: A+B+C+D=175,702 [E]</t>
  </si>
  <si>
    <t>Základy</t>
  </si>
  <si>
    <t>289971</t>
  </si>
  <si>
    <t>OPLÁŠTĚNÍ (ZPEVNĚNÍ) Z GEOTEXTILIE</t>
  </si>
  <si>
    <t>K-K (5,9+0,3)*(19,6+8,1)=171,740 [A]
L-L- (8,87+0,3)*(30,15+8,6)=355,338 [B]
Celkem: A+B=527,078 [C]</t>
  </si>
  <si>
    <t>Položka zahrnuje:
- dodávku předepsané geotextilie
- úpravu, očištění a ochranu podkladu
- přichycení k podkladu, případně zatížení
- úpravy spojů a zajištění okrajů
- úpravy pro odvodnění
- nutné přesahy
- mimostaveništní a vnitrostaveništní dopravu</t>
  </si>
  <si>
    <t>28999</t>
  </si>
  <si>
    <t>OPLÁŠTĚNÍ (ZPEVNĚNÍ) Z FÓLIE</t>
  </si>
  <si>
    <t>K-K 4,18*(19,6+8,1)=115,786 [A]
L-L- 5,5*(30,15+8,6)=213,125 [B]
Celkem: A+B=328,911 [C]</t>
  </si>
  <si>
    <t>Položka zahrnuje:
- dodávku předepsané fólie
- úpravu, očištění a ochranu podkladu
- přichycení k podkladu, případně zatížení
- úpravy spojů a zajištění okrajů
- úpravy pro odvodnění
- nutné přesahy
- mimostaveništní a vnitrostaveništní dopravu</t>
  </si>
  <si>
    <t>kože a podkl vrstva žlabu 0,35*0,15*8=0,420 [A]</t>
  </si>
  <si>
    <t>pro připojení RŠ3, 4, 7, žlabu do RŠ8  (5,3+7,66+8,82+8,62)*0,6*0,15=2,736 [C]
část kanalizace nová (19,8+13,0)*0,8*0,15=3,936 [D]
Celkem: C+D=6,672 [E]</t>
  </si>
  <si>
    <t xml:space="preserve">POTRUBÍ Z TRUB PLASTOVÝCH ODPADNÍCH DN DO 200MM
DN 160
</t>
  </si>
  <si>
    <t>5,3+7,66+8,82+8,62=30,400 [A]</t>
  </si>
  <si>
    <t>87445</t>
  </si>
  <si>
    <t>POTRUBÍ Z TRUB PLASTOVÝCH ODPADNÍCH DN DO 300MM
část kanalizace k OLK</t>
  </si>
  <si>
    <t>19,8+v místě vybourání UV 13=32,800 [A]</t>
  </si>
  <si>
    <t>875342</t>
  </si>
  <si>
    <t xml:space="preserve">POTRUBÍ DREN Z TRUB PLAST DN DO 200MM DĚROVANÝCH
DN 160
</t>
  </si>
  <si>
    <t>5,56+52,9+3,8=62,260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</si>
  <si>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</t>
  </si>
  <si>
    <t>89732</t>
  </si>
  <si>
    <t>VPUSŤ DVORNÍ Z BETON DÍLCŮ
revizní šachty viz C 302</t>
  </si>
  <si>
    <t>10=10,000 [A]</t>
  </si>
  <si>
    <t>položka zahrnuje:
dodávku a osazení předepsaného dílce včetně mříže
předepsané podkladní konstrukce</t>
  </si>
  <si>
    <t>30,4=30,400 [A]</t>
  </si>
  <si>
    <t>899652</t>
  </si>
  <si>
    <t xml:space="preserve">ZKOUŠKA VODOTĚSNOSTI POTRUBÍ DN DO 300MM
stávající kanalizace+ nová část
</t>
  </si>
  <si>
    <t>39,6+15+19,8=74,400 [A]</t>
  </si>
  <si>
    <t>74,4+30,4+62,26=167,060 [A]</t>
  </si>
  <si>
    <t>4=4,000 [A]</t>
  </si>
  <si>
    <t>93554</t>
  </si>
  <si>
    <t>ŽLABY Z DÍLCŮ Z BETONU SVĚTLÉ ŠÍŘKY DO 250MM VČET MŘÍŽÍ</t>
  </si>
  <si>
    <t>8=8,000 [A]</t>
  </si>
  <si>
    <t>položka zahrnuje:
-dodávku a uložení dílců žlabu z předepsaného materiálu předepsaných rozměrů včetně mříže
- spárování, úpravy vtoku a výtoku
- nezahrnuje nutné zemní práce, předepsané lože, obetonování
- měří se v metrech běžných délky osy žlabu, odečítají se čistící kusy a vpustě</t>
  </si>
  <si>
    <t>96687</t>
  </si>
  <si>
    <t xml:space="preserve">VYBOURÁNÍ ULIČNÍCH VPUSTÍ KOMPLETNÍCH
stávající typ dvorní  vpusti+2 ks UV
skládkovné 014102.4
</t>
  </si>
  <si>
    <t>13+2=15,000 [A]</t>
  </si>
  <si>
    <t>položka zahrnuje:
- kompletní bourací práce včetně nezbytného rozsahu zemních prací,
- veškerou manipulaci s vybouranou sutí a hmotami včetně uložení na skládku,
- veškeré další práce plynoucí z technologického předpisu a z platných předpisů,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</si>
  <si>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401</t>
  </si>
  <si>
    <t>VEŘEJNÉ OSVĚTLENÍ</t>
  </si>
  <si>
    <t>13173 10,2*2,0=20,400 [A]
13273 55,748*2,0=111,496 [B]
Celkem: A+B=131,896 [C]</t>
  </si>
  <si>
    <t>POPLATKY ZA SKLÁDKU
suť betonová 2,3 t/m3
K fakturaci budou doloženy vážní lístky ze skládky a doklad o úhradě poplatku za skládku</t>
  </si>
  <si>
    <t>966158 1,792*2,3=4,122 [A]
113188 0,3*2,3=0,690 [B]
Celkem: A+B=4,812 [C]</t>
  </si>
  <si>
    <t>POPLATKY ZA SKLÁDKU
demontované části V.O.
K fakturaci budou doloženy vážní lístky ze skládky a doklad o úhradě poplatku za skládku</t>
  </si>
  <si>
    <t>(0,35*3+0,25+0,15+0,1)=1,550 [A]</t>
  </si>
  <si>
    <t>OSTATNÍ POŽADAVKY - ZEMĚMĚŘIČSKÁ MĚŘENÍ
Vytýčení trasy kabelového vedení v zastavěném prostoru 121 m</t>
  </si>
  <si>
    <t>113188</t>
  </si>
  <si>
    <t xml:space="preserve">ODSTRANĚNÍ KRYTU ZPEVNĚNÝCH PLOCH Z DLAŽDIC, ODVOZ DO 20KM
Rozebrání zámkové dlažby v pískovém loži
včetně odvozu na skládku 
skládkovné 014102.4
</t>
  </si>
  <si>
    <t>3,0*0,1=0,300 [A]</t>
  </si>
  <si>
    <t xml:space="preserve">HLOUBENÍ JAM ZAPAŽ I NEPAŽ TŘ. I
výkop jam pro základy VO 
Hloubení pro základy VO  ručně nebo strojně bez ohledu na druh použitého mechanizačního prostředku, u strojních výkopů včetně přípravných, pomocných a vytyčovacích prací v průměrných podmínkách a se započítáním podílu prací v jiných než běžných podmínek. S jedním výhozem až do vzdálenosti 3m za okraj výkopu  nebo s případným naložením do dopravního vozíku přistaveného k okraji rýhy, včetně případného odvozu zeminy na mezideponii
v případě zpětného použití případný odvoz a uložení na mezideponii
v případě nepoužitelnosti do násypů a zásypů odvoz na skládku ,
skládkovné  -  014102.1
</t>
  </si>
  <si>
    <t>1,0*1,0*1,7*6=10,200 [A]</t>
  </si>
  <si>
    <t xml:space="preserve">HLOUBENÍ RÝH ŠÍŘ DO 2M PAŽ I NEPAŽ TŘ. I
Hloubení  kabelové rýhy 
 Hloubení kabelové rýhy ručně nebo strojně bez ohledu na druh použitého mechanizačního prostředku, u strojních výkopů včetně přípravných, pomocných a vytyčovacích prací v průměrných podmínkách a se započítáním podílu prací v jiných než běžných podmínek. S jedním výhozem až do vzdálenosti 3m za okraj rýhy nebo s případným naložením do dopravního vozíku přistaveného k okraji rýhy.
v případě zpětného použití případný odvoz a uložení na mezideponii
v případě nepoužitelnosti do násypů a zásypů odvoz na skládku , 
skládkovné 014102.1 </t>
  </si>
  <si>
    <t>komunikace (15+2*0,6+15+2*0,6+4,0)*0,5*1,2+(zelený pás 20,15+15,4+39,8)*0,9*0,5=55,748 [A]</t>
  </si>
  <si>
    <t>55,748=55,748 [A]</t>
  </si>
  <si>
    <t>17481</t>
  </si>
  <si>
    <t xml:space="preserve">ZÁSYP JAM A RÝH Z NAKUPOVANÝCH MATERIÁLŮ
štěrkodrť 0/63
</t>
  </si>
  <si>
    <t>komunikace (15+2*0,6+15+2*0,6+4,0)*0,5*0,7+(zelený pás 20,15+15,4+39,8)*0,7*0,5=39,113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</si>
  <si>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</si>
  <si>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OBSYP POTRUBÍ A OBJEKTŮ Z NAKUPOVANÝCH MATERIÁLŮ
obsyp  kabelu  z  písku bez zakrytí v rýze
Položka obsahuje: Zřízení pískového lože v kabelových rýhách, dodání kopaného písku, přísun písku do rýhy, případné uskladnění. Dále obsahuje cenu za pom. mechanismy včetně všech ostatních vedlejších nákladů.</t>
  </si>
  <si>
    <t>obsyp kabelu v rýze 120,7*(0,163*0,5-3,14*0,03*0,03)=9,496 [A]
obsyp sloupu stožáru v základu 3,14*(0,2*0,2*1,5-3,14*0,1*0,1*1,5)*6=0,243 [B]
Celkem: A+B=9,739 [C]</t>
  </si>
  <si>
    <t>272315</t>
  </si>
  <si>
    <t xml:space="preserve">ZÁKLADY Z PROSTÉHO BETONU DO C30/37
základy osvětlovacího stožáru, C 30/37 XF3
včetně zhotovení prostupu pro chráničky kabelu, osazení pouzdra stožáru VO, osazení podložky stožáru VO,betonová čepice základu C 30/37 XF4
</t>
  </si>
  <si>
    <t>(1,0*1,0*1,7-3,14*0,2*0,2*1,7)*6+0,4*0,4*0,1*6=9,015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</si>
  <si>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</si>
  <si>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PODKLADNÍ A VÝPLŇOVÉ VRSTVY Z KAMENIVA TĚŽENÉHO
zřízení kabelového lože z kopaného písku bez zakrytí v rýze
Položka obsahuje: Zřízení pískového lože v kabelových rýhách, dodání kopaného písku, přísun písku do rýhy, případné uskladnění. Dále obsahuje cenu za pom. mechanismy včetně všech ostatních vedlejších nákladů.</t>
  </si>
  <si>
    <t>120,7*0,1*0,5=6,035 [A]</t>
  </si>
  <si>
    <t xml:space="preserve">KRYTY Z BETON DLAŽDIC SE ZÁMKEM ŠEDÝCH TL 60MM DO LOŽE Z KAM
chodník
</t>
  </si>
  <si>
    <t>3,0=3,000 [A]</t>
  </si>
  <si>
    <t>702211</t>
  </si>
  <si>
    <t>Kabelová chránička zemní DN do 100 mm
Plastová chránička ohebná elektroinstalační  63/52  mm
Položka obsahuje: Dodávku a montáž chráničky včetně přípravných prací ( naznačení trasy, rozměření, řezání, kladení, osazení, zajištění a upevnění ). Dále obsahuje cenu za pom. mechanismy včetně všech ostatních vedlejších nákladů.</t>
  </si>
  <si>
    <t>44,2+39,7+36,8=120,700 [A]</t>
  </si>
  <si>
    <t>1. Položka obsahuje:
– přípravu podkladu pro osazení
2. Položka neobsahuje:
 X
3. Způsob měření:
Měří se metr délkový.</t>
  </si>
  <si>
    <t>702312</t>
  </si>
  <si>
    <t>Zakrytí kabelů výstražnou fólií šířky přes 20 do 40 cm
Výstražná fólie červená z PVC šířky 330mm
Položka obsahuje : Dodávku a montáž fólie včetně dovozu, manipulace a uložení fólie do rýhy. Dále obsahuje cenu za pom. mechanismy včetně všech ostatních vedlejších nákladů</t>
  </si>
  <si>
    <t>703762</t>
  </si>
  <si>
    <t xml:space="preserve">KABELOVÁ UCPÁVKA VODĚ ODOLNÁ PRO VNITŘNÍ PRŮMĚR OTVORU 65 - 110MM
kabelové průchodky
</t>
  </si>
  <si>
    <t>základy stožáru 2*7=14,000 [A]
chránička 110 mm 2+2+2=6,000 [B]
Celkem: A+B=20,000 [C]</t>
  </si>
  <si>
    <t>Položka obsahuje: Dodávku a montáž kabelové ucpávky vč. příslušenství ( utěsňovací spony apod. ) a pomocného materiálu, vyhotovení a dodání atestu. Dále obsahuje cenu za pom. mechanismy včetně všech ostatních vedlejších nákladů.</t>
  </si>
  <si>
    <t>709400</t>
  </si>
  <si>
    <t>ZATAŽENÍ LANKA DO CHRÁNIČKY NEBO ŽLABU
rezerva do chrániček v komunikaci</t>
  </si>
  <si>
    <t>36,4=36,400 [A]</t>
  </si>
  <si>
    <t>1. Položka obsahuje:
 – všechny náklady na demontáž stávajícího zařízení včetně pomocných doplňujících úprav pro jeho likvidaci
 – naložení vybouraného materiálu na dopravní prostředek
2. Položka neobsahuje:
 – odvoz vybouraného materiálu
 – poplatek za likvidaci odpadů (nacení se dle SSD 0)
3. Způsob měření:
Měří se metr délkový.</t>
  </si>
  <si>
    <t>741911</t>
  </si>
  <si>
    <t>Uzemňovací vodič v zemi FeZn do 120 mm2
Položka obsahuje: Dodávku, dopravu a montáž uzemňovacího vedení v zemi, případně v chráničce včetně podružného materiálu,  tvarování pásku, spojování, ochranné nátěry spojů pásku a vstupů pásku do základů a pod. Neobsahuje cenu za výkop a zához kabelové rýhy a neobsahuje cenu za chráničku. Dále obsahuje cenu za pom. mechanismy včetně všech ostatních vedlejších nákladů.
FeZn 30x4, nebo drát průměr 10mm</t>
  </si>
  <si>
    <t>121,7+7*(0,15+1,2)=131,150 [A]</t>
  </si>
  <si>
    <t>1. Položka obsahuje:
 – přípravu podkladu pro osazení
 – měření, dělení, spojování, tvarování
 – ochranný nátěr spojů a při průchodu vodiče nad terén apod. dle příslušných norem
2. Položka neobsahuje:
 X
3. Způsob měření:
Měří se metr délkový v ose vodiče nebo lana.</t>
  </si>
  <si>
    <t>741C02</t>
  </si>
  <si>
    <t>Uzemňovací svorka
Svorka spojovací páska-páska SR 2b
Svorka odbočná páska-drát SR 3b
Položka obsahuje: Dodávku a montáž svorky, dopravu na staveniště včetně podružného materiálu. Dále obsahuje cenu za pom. mechanismy včetně všech ostatních vedlejších nákladů.</t>
  </si>
  <si>
    <t>7+4=11,000 [A]</t>
  </si>
  <si>
    <t>1. Položka obsahuje:
 – veškeré příslušenství
2. Položka neobsahuje:
 X
3. Způsob měření:
Udává se počet kusů kompletní konstrukce nebo práce.</t>
  </si>
  <si>
    <t>742H12</t>
  </si>
  <si>
    <t>KABEL NN ČTYŘ- A PĚTIŽÍLOVÝ CU S PLASTOVOU IZOLACÍ OD 4 DO 16 MM2
CYKY-J 4 x 10 mm2, kabel silový izolace plastová
Položka obsahuje: Dodávku a montáž kabelu včetně dovozu, manipulace a uložení kabelu (do země, do chráničky, na rošty, pod omítku a pod.). Dále obsahuje cenu za pom. mechanismy včetně všech ostatních vedlejších nákladů</t>
  </si>
  <si>
    <t>121,7+7*(1,0+1,2)=137,100 [A]</t>
  </si>
  <si>
    <t>1. Položka obsahuje:
 – manipulace a uložení kabelu (do země, chráničky, kanálu, na rošty, na TV a pod.)
2. Položka neobsahuje:
 – příchytky, spojky, koncovky, chráničky apod.
3. Způsob měření:
Měří se metr délkový.</t>
  </si>
  <si>
    <t>742L12</t>
  </si>
  <si>
    <t>UKONČENÍ DVOU AŽ PĚTIŽÍLOVÉHO KABELU V ROZVADĚČI NEBO NA PŘÍSTROJI OD 4 DO 16 MM2
Ukončení kabelu CYKY 4x10 smršťovací záklopkou a zapojení vodičů
Dodávku a montáž kab. koncovky vč. podružného materiálu, dovozu, odizolování pláště a izolace žil kabelu, montáž kabelové koncovky včetně ukončení žil v rozvaděči, stožárové svorkovnici, nebo na přístroji, upevnění kabelových ok,  roz. trubice, zakončení stínění a pod..  Dále obsahuje cenu za pom. mechanismy včetně všech ostatních vedlejších nákladů</t>
  </si>
  <si>
    <t>7=7,000 [A]</t>
  </si>
  <si>
    <t>1. Položka obsahuje:
 – všechny práce spojené s úpravou kabelů pro montáž včetně veškerého příslušentsví
2. Položka neobsahuje:
 X
3. Způsob měření:
Udává se počet kusů kompletní konstrukce nebo práce.</t>
  </si>
  <si>
    <t>742P13</t>
  </si>
  <si>
    <t>ZATAŽENÍ KABELU DO CHRÁNIČKY - KABEL DO 4 KG/M</t>
  </si>
  <si>
    <t>137,1=137,100 [A]</t>
  </si>
  <si>
    <t>1. Položka obsahuje:
 – montáž kabelu o váze do 4 kg/m do chráničky/ kolektoru
2. Položka neobsahuje:
 X
3. Způsob měření:
Měří se metr délkový.</t>
  </si>
  <si>
    <t>742Z11</t>
  </si>
  <si>
    <t xml:space="preserve">DEMONTÁŽ SLOUPU/STOŽÁRU NN VČETNĚ VEŠKERÉ VÝSTROJE
Stávající  osvětlovací  stožár se  svítidlem 2 ks, výška do 10 m
odvoz a deponie materiálu dle dispozic majetkového správce objektu
skládkovné 014102.5
</t>
  </si>
  <si>
    <t>1+2=3,000 [A]</t>
  </si>
  <si>
    <t>1. Položka obsahuje:
 – všechny náklady na demontáž stávajícího zařízení se všemi pomocnými doplňujícími úpravami pro jeho likvidaci
 – naložení vybouraného materiálu na dopravní prostředek
2. Položka neobsahuje:
 – poplatek za likvidaci odpadů (nacení se dle SSD 0)
3. Způsob měření:
Udává se počet kusů kompletní konstrukce nebo práce.</t>
  </si>
  <si>
    <t>DEMONTÁŽ SLOUPU/STOŽÁRU NN VČETNĚ VEŠKERÉ VÝSTROJE
stávající ocelový stožár výška do 10 m
odvoz a deponie materiálu dle dispozic majetkového správce objektu
skládkovné 014102.5</t>
  </si>
  <si>
    <t>743122</t>
  </si>
  <si>
    <t>OSVĚTLOVACÍ STOŽÁR PEVNÝ ŽÁROVĚ ZINKOVANÝ DÉLKY PŘES 6,5 DO 12 M
Osvětlovací stožár ocelový vetknutý výložníkový, ohraněný jehlanovitý, mat S 235 JRC+N, žárově zinkovaný
Položka obsahuje: Dodávku a montáž stožáru včetně  podružného materiálu a uzavíracího nátěru, kabelového vedení -  Kabel CYKY J 3x1,5  ke svítidlům a veškerého příslušenství a výstroje (  svorkovnice s pojistkou SR 461-27 Z/Cu, IP20, závitová pojistky E14/4-6A) . Neobsahuje cenu za svítidlo. Dále obsahuje cenu za pom. mechanismy včetně všech ostatních vedlejších nákladů
včetně dodávky a montáže stožárové svorkovnice s pojistkou a kabelového propojení se svítidlem včetně dovozu, manipulace a instalace svorkovnice do stožáru. Dále obsahuje cenu za pom. mechanismy včetně všech ostatních vedlejších nákladů</t>
  </si>
  <si>
    <t>6=6,000 [A]</t>
  </si>
  <si>
    <t>1. Položka obsahuje:
 – základovou konstrukci a veškeré příslušenství
 – připojovací svorkovnici ve třídě izolace II ( pro 2x svítidlo ) a kabelové vedení ke svítidlům
 – uzavírací nátěr, technický popis viz. projektová dokumentace
2. Položka neobsahuje:
 – zemní práce,  betonový základ, svítidlo, výložník
3. Způsob měření:
Udává se počet kusů kompletní konstrukce nebo práce.</t>
  </si>
  <si>
    <t>743311</t>
  </si>
  <si>
    <t>VÝLOŽNÍK PRO MONTÁŽ SVÍTIDLA NA STOŽÁR JEDNORAMENNÝ DÉLKA VYLOŽENÍ DO 1 M
Jednoramenný výložník ocelový S 235 JRC+N , oboustranně žárově zinkovaný, svařovaný, na hlavu stožáru VO  pr. 80mm, vyložení max 1000mm
Dodávku a montáž výložníku vč. podružného materiálu pro upevnění nebo uchycení. Dále obsahuje cenu za pom. mechanismy včetně všech ostatních vedlejších nákladů.</t>
  </si>
  <si>
    <t>1. Položka obsahuje:
 – veškeré příslušenství a uzavírací nátěr, technický popis viz. projektová dokumentace
2. Položka neobsahuje:
 X
3. Způsob měření:
Udává se počet kusů kompletní konstrukce nebo práce.</t>
  </si>
  <si>
    <t>743321</t>
  </si>
  <si>
    <t>VÝLOŽNÍK PRO MONTÁŽ SVÍTIDLA NA STOŽÁR DVOURAMENNÝ DÉLKA VYLOŽENÍ DO 1 M
dvouramenný výložník ocelový S 235 JRC+N , úhel mezi rameny 180st., oboustranně žárově zinkovaný, svařovaný, na hlavu stožáru VO  pr. 80mm, vyložení max 1000mm
Dodávku a montáž výložníku vč. podružného materiálu pro upevnění nebo uchycení. Dále obsahuje cenu za pom. mechanismy včetně všech ostatních vedlejších nákladů.</t>
  </si>
  <si>
    <t>743331</t>
  </si>
  <si>
    <t>VÝLOŽNÍK PRO MONTÁŽ SVÍTIDLA NA STOŽÁR TŘÍ- A ČTYŘRAMENNÝ DÉLKA VYLOŽENÍ DO 1 M
tříramenný výložník ocelový S 235 JRC+N , úhel mezi rameny 120 st., oboustranně žárově zinkovaný, svařovaný, na hlavu stožáru VO  pr. 80mm, vyložení max 1000mm
Dodávku a montáž výložníku vč. podružného materiálu pro upevnění nebo uchycení. Dále obsahuje cenu za pom. mechanismy včetně všech ostatních vedlejších nákladů.</t>
  </si>
  <si>
    <t>743554</t>
  </si>
  <si>
    <t>SVÍTIDLO VENKOVNÍ VŠEOBECNÉ LED, MIN. IP 44, PŘES 45 W
 LED svítidlo uliční, 6730 lm, 3K, 56W IP 66, na výložník  pr. 60mm
Položka obsahuje: Dodávku a montáž svítidla vč.podružného materiálu pro upevnění nebo uchycení, dále zapojení a osazení. Dále obsahuje cenu za pom. mechanismy včetně všech ostatních vedlejších nákladů.</t>
  </si>
  <si>
    <t>13=13,000 [A]</t>
  </si>
  <si>
    <t>1. Položka obsahuje:
 – zdroj a veškeré příslušenství
 – technický popis viz. projektová dokumentace
2. Položka neobsahuje:
 X
3. Způsob měření:
Udává se počet kusů kompletní konstrukce nebo práce.</t>
  </si>
  <si>
    <t>743Z33</t>
  </si>
  <si>
    <t xml:space="preserve">DEMONTÁŽ NOSNÝCH KONSTRUKCÍ PRO OSVĚTLENÍ
demontáž jednoramenného výložníku na stávajícím stožáru
skládkovné 014102.5
</t>
  </si>
  <si>
    <t>747213</t>
  </si>
  <si>
    <t>Celková prohlídka, zkoušení, měření a vyhotovení výchozí revizní zprávy
Cenu za celkovou prohlídku zařízení PS/SO, vč. měření, komplexních zkoušek a revizi zařízení tohoto PS/SO autorizovaným revizním technikem na silnoproudá zařízení podle požadavku ČSN, včetně hodnocení a vyhotovení celkové revizní zprávy. Dále obsahuje cenu za pom. mechanismy včetně všech ostatních vedlejších nákladů.</t>
  </si>
  <si>
    <t>1. Položka obsahuje:
 – veškeré práce a materiál obsažený v názvu položky
2. Položka neobsahuje:
 X
3. Způsob měření:
Udává se počet kusů kompletní konstrukce nebo práce.</t>
  </si>
  <si>
    <t>747411</t>
  </si>
  <si>
    <t>Měření zemních odporů - zemniče prvního nebo samostatného
Cenu za provedení měření kabelu/ vodiče vč. vyhotovení protokolu. Dále obsahuje cenu za pom. mechanismy včetně všech ostatních vedlejších nákladů.</t>
  </si>
  <si>
    <t>1. Položka obsahuje:
 – cenu za měření dle příslušných norem a předpisů, včetně vystavení protokolu
2. Položka neobsahuje:
 X
3. Způsob měření:
Udává se počet kusů kompletní konstrukce nebo práce.</t>
  </si>
  <si>
    <t>747701</t>
  </si>
  <si>
    <t>HZS Dokončovací montážní práce na elektrickém zařízení
Montáž - práce spojené s uváděním zařízení do provozu, drobné montážní práce v rozvaděčích, koordinaci se zhotoviteli souvisejících zařízení apod. Dále obsahuje cenu za pom. mechanismy včetně všech ostatních vedlejších nákladů.</t>
  </si>
  <si>
    <t xml:space="preserve">HOD       </t>
  </si>
  <si>
    <t>2*8=16,000 [A]</t>
  </si>
  <si>
    <t>1. Položka obsahuje:
 – cenu za práce spojené s uváděním zařízení do provozu, drobné montážní práce v rozvaděčích, koordinaci se zhotoviteli souvisejících zařízení apod.
2. Položka neobsahuje:
 X
3. Způsob měření:
Udává se čas v hodinách.</t>
  </si>
  <si>
    <t>74E855</t>
  </si>
  <si>
    <t xml:space="preserve">ODVOZ ZDEMONTOVANÉHO MATERIÁLU VČETNĚ KABELU NA SKLÁDKU, RECYKLACI NEBO JINÉ URČENÉ MÍSTO
předpoklad do 20 km dle dispozic majetkového správce objektu
likvidace základu na skládku 014102.5
</t>
  </si>
  <si>
    <t>(0,35+0,25+0,15+0,1)*20=17,000 [A]</t>
  </si>
  <si>
    <t>1. Položka obsahuje:
 – odvoz jakýmkoliv dopravním prostředkem a složení
 – případné překládky na trase
2. Položka neobsahuje:
 – naložení vybouraného materiálu na dopravní prostředek (je zahrnuto ve zdrojové položce)
 – poplatky za likvidaci odpadů, nacení se položkami ze ssd 0
3. Způsob měření:
Výměra je součtem součinů metrů krychlových tun vybouraného materiálu v původním stavu a jednotlivých vzdáleností v kilometrech.</t>
  </si>
  <si>
    <t>87446</t>
  </si>
  <si>
    <t xml:space="preserve">POTRUBÍ Z TRUB PLASTOVÝCH ODPADNÍCH DN DO 400MM
 osazení stožárového pouzdra -  průměr do 400mm / délka 1 m do základu stožáru 
včetně ochranné manžety TLS na stožár
</t>
  </si>
  <si>
    <t>6*1,5=9,000 [A]</t>
  </si>
  <si>
    <t>87633</t>
  </si>
  <si>
    <t>CHRÁNIČKY Z TRUB PLASTOVÝCH DN DO 150MM
Plastová chránička PE 110 v komunikaci  ucpávka  montážní pěnou
Položka obsahuje: Dodávku a montáž chráničky včetně přípravných prací ( naznačení trasy, rozměření, řezání, kladení, osazení, zajištění a upevnění ). Dále obsahuje cenu za pom. mechanismy včetně všech ostatních vedlejších nákladů.</t>
  </si>
  <si>
    <t>15+2*0,6+15+2*0,6+4,0=36,400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</si>
  <si>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</t>
  </si>
  <si>
    <t>899522</t>
  </si>
  <si>
    <t>OBETONOVÁNÍ POTRUBÍ Z PROSTÉHO BETONU DO C12/15
obetonování chrániček DN 110 v komunikaci</t>
  </si>
  <si>
    <t>(0,6*0,25-3,14*0,055*0,055)*36,4=5,114 [A]</t>
  </si>
  <si>
    <t xml:space="preserve">BOURÁNÍ KONSTRUKCÍ Z PROST BETONU S ODVOZEM DO 20KM
Rozbourání beton. základu z prostého betonu
skládkovné 014102.4
</t>
  </si>
  <si>
    <t>stávající základy sloupu 0,8*0,8*1,4*2=1,792 [A]</t>
  </si>
  <si>
    <t>SO 402</t>
  </si>
  <si>
    <t>ZÁVOROVÝ SYSTÉM</t>
  </si>
  <si>
    <t>13273+13283 (8,64+5,76)*2,0=28,800 [A]</t>
  </si>
  <si>
    <t xml:space="preserve">POPLATKY ZA SKLÁDKU
suť betonová 2,3 t/m3
K fakturaci budou doloženy vážní lístky ze skládky a doklad o úhradě poplatku za skládku
</t>
  </si>
  <si>
    <t>3,0*2,3=6,900 [A]</t>
  </si>
  <si>
    <t xml:space="preserve">HLOUBENÍ RÝH ŠÍŘ DO 2M PAŽ I NEPAŽ TŘ. I
Hloubení  kabelové rýhy 60% 
 Hloubení kabelové rýhy ručně nebo strojně bez ohledu na druh použitého mechanizačního prostředku, u strojních výkopů včetně přípravných, pomocných a vytyčovacích prací v průměrných podmínkách a se započítáním podílu prací v jiných než běžných podmínek. S jedním výhozem až do vzdálenosti 3m za okraj rýhy nebo s případným naložením do dopravního vozíku přistaveného k okraji rýhy.
v případě zpětného použití případný odvoz a uložení na mezideponii
v případě nepoužitelnosti do násypů a zásypů odvoz na skládku , 
skládkovné 014102.1 </t>
  </si>
  <si>
    <t>0,8*1,2*15*0,6=8,640 [A]</t>
  </si>
  <si>
    <t>13283</t>
  </si>
  <si>
    <t xml:space="preserve">HLOUBENÍ RÝH ŠÍŘ DO 2M PAŽ I NEPAŽ TŘ. II
Hloubení  kabelové rýhy 40% 
 Hloubení kabelové rýhy ručně nebo strojně bez ohledu na druh použitého mechanizačního prostředku, u strojních výkopů včetně přípravných, pomocných a vytyčovacích prací v průměrných podmínkách a se započítáním podílu prací v jiných než běžných podmínek. S jedním výhozem až do vzdálenosti 3m za okraj rýhy nebo s případným naložením do dopravního vozíku přistaveného k okraji rýhy.
v případě zpětného použití případný odvoz a uložení na mezideponii
v případě nepoužitelnosti do násypů a zásypů odvoz na skládku , 
skládkovné 014102.1 </t>
  </si>
  <si>
    <t>0,8*1,2*15*0,4=5,760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</si>
  <si>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</si>
  <si>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 xml:space="preserve">ULOŽENÍ SYPANINY DO NÁSYPŮ A NA SKLÁDKY BEZ ZHUTNĚNÍ
Hloubení  kabelové rýhy 40% 
 Hloubení kabelové rýhy ručně nebo strojně bez ohledu na druh použitého mechanizačního prostředku, u strojních výkopů včetně přípravných, pomocných a vytyčovacích prací v průměrných podmínkách a se započítáním podílu prací v jiných než běžných podmínek. S jedním výhozem až do vzdálenosti 3m za okraj rýhy nebo s případným naložením do dopravního vozíku přistaveného k okraji rýhy.
v případě zpětného použití případný odvoz a uložení na mezideponii
v případě nepoužitelnosti do násypů a zásypů odvoz na skládku , 
skládkovné 014102.1 </t>
  </si>
  <si>
    <t>13273+13283 (8,64+5,76)=14,400 [A]</t>
  </si>
  <si>
    <t>5,2*0,8*0,7=2,912 [A]</t>
  </si>
  <si>
    <t xml:space="preserve">ZÁKLADY Z PROSTÉHO BETONU DO C30/37
základy závorového systému  C 30/37 XF3 ( celý ostrůvek)
včetně zhotovení prostupu pro chráničky kabelu, 
</t>
  </si>
  <si>
    <t>2,8m2*0,8=2,240 [A]</t>
  </si>
  <si>
    <t>5*15=75,000 [A]</t>
  </si>
  <si>
    <t>15=15,000 [A]</t>
  </si>
  <si>
    <t>2*5=10,000 [A]</t>
  </si>
  <si>
    <t>15+1,5=16,500 [A]</t>
  </si>
  <si>
    <t>2+2=4,000 [A]</t>
  </si>
  <si>
    <t>KABEL NN ČTYŘ- A PĚTIŽÍLOVÝ CU S PLASTOVOU IZOLACÍ OD 4 DO 16 MM2
napájení závorového systému 
CYKY 5Cx10 mm
CYKY 4Dx1,5 mm</t>
  </si>
  <si>
    <t>16+2+9,5+2=29,500 [A]</t>
  </si>
  <si>
    <t>87627</t>
  </si>
  <si>
    <t>CHRÁNIČKY Z TRUB PLASTOVÝCH DN DO 100MM
Plastová chránička HDPE 100 v komunikaci  ucpávka  montážní pěnou
Položka obsahuje: Dodávku a montáž chráničky včetně přípravných prací ( naznačení trasy, rozměření, řezání, kladení, osazení, zajištění a upevnění ). Dále obsahuje cenu za pom. mechanismy včetně všech ostatních vedlejších nákladů.</t>
  </si>
  <si>
    <t>15*5=75,000 [A]</t>
  </si>
  <si>
    <t>15*(0,26*0,8-5*3,14*0,05*0,05)=2,531 [A]</t>
  </si>
  <si>
    <t>v místě umístění závor 2*1,5=3,000 [A]</t>
  </si>
  <si>
    <t>SO 403</t>
  </si>
  <si>
    <t>PŘELOŽKY KABELOVÝCH SÍTÍ</t>
  </si>
  <si>
    <t xml:space="preserve">POPLATKY ZA SKLÁDKU
zemina 2,0 t/m3
</t>
  </si>
  <si>
    <t>13273.1,2 115,665*2,0=231,330 [A]</t>
  </si>
  <si>
    <t xml:space="preserve">HLOUBENÍ RÝH ŠÍŘ DO 2M PAŽ I NEPAŽ TŘ. I
odktytí kabeů SEK
ruční výkop bez mechanizačních prostředků vhodným nářadím
</t>
  </si>
  <si>
    <t>69,4*0,5*1,2=41,640 [A]</t>
  </si>
  <si>
    <t>HLOUBENÍ RÝH ŠÍŘ DO 2M PAŽ I NEPAŽ TŘ. I</t>
  </si>
  <si>
    <t>nová trasa přeložky kabelů  SEK 51,2*0,5*1,5=38,400 [A]
přeložka NN dle C.400 47,5*0,5*1,5=35,625 [B]
Celkem: A+B=74,025 [C]</t>
  </si>
  <si>
    <t>41,84+38,4=80,240 [A]</t>
  </si>
  <si>
    <t>ZÁSYP JAM A RÝH Z NAKUPOVANÝCH MATERIÁLŮ</t>
  </si>
  <si>
    <t>51,2*0,5*1,2+47,5*0,5*1,2=59,220 [A]</t>
  </si>
  <si>
    <t>(51,2+47,5)*0,5*0,3=14,805 [A]</t>
  </si>
  <si>
    <t>(51,2+47,5)*0,5*0,10=4,935 [A]</t>
  </si>
  <si>
    <t>702112</t>
  </si>
  <si>
    <t>KABELOVÝ ŽLAB ZEMNÍ VČETNĚ KRYTU SVĚTLÉ ŠÍŘKY PŘES 120 DO 250 MM</t>
  </si>
  <si>
    <t>51,2*2=102,400 [A]</t>
  </si>
  <si>
    <t>1. Položka obsahuje:
 – kompletní montáž, rozměření, upevnění, řezání, spojování a pod. 
 – veškerý spojovací a montážní materiál vč. upevňovacího materiálu ( držáky apod.)
 – pomocné mechanismy
2. Položka neobsahuje:
 X
3. Způsob měření:
Měří se metr délkový.</t>
  </si>
  <si>
    <t>KABELOVÁ CHRÁNIČKA ZEMNÍ DN DO 100 MM</t>
  </si>
  <si>
    <t>47,5=47,500 [A]</t>
  </si>
  <si>
    <t>1. Položka obsahuje:
 – proražení otvoru zdivem o průřezu od 0,01 do 0,025m2
 – úpravu a začištění omítky po montáži vedení
 – pomocné mechanismy
2. Položka neobsahuje:
 – protipožární ucpávku
3. Způsob měření:
Udává se počet kusů kompletní konstrukce nebo práce.</t>
  </si>
  <si>
    <t>ZAKRYTÍ KABELŮ VÝSTRAŽNOU FÓLIÍ ŠÍŘKY PŘES 20 DO 40 CM</t>
  </si>
  <si>
    <t>51,2+47,5=98,700 [A]</t>
  </si>
  <si>
    <t>1. Položka obsahuje:
 – kompletní montáž, návrh, rozměření, upevnění, začištění, sváření, vrtání, řezání, spojování a pod. 
 – veškerý spojovací a montážní materiál vč. upevňovacího materiálu
 – sestavení a upevnění konstrukce na stanovišti
 – pomocné mechanismy
2. Položka neobsahuje:
 X
3. Způsob měření:
Udává se počet sad, které se skládají z předepsaných dílů, jež tvoří požadovaný celek, za každý započatý měsíc pronájmu.</t>
  </si>
  <si>
    <t>702610</t>
  </si>
  <si>
    <t>ODKRYTÍ A ZAKRYTÍ KABELOVÉHO ŽLABU</t>
  </si>
  <si>
    <t>1. Položka obsahuje:
 – pomocné mechanismy
2. Položka neobsahuje:
 X
3. Způsob měření:
Měří se plocha v metrech čtverečných.</t>
  </si>
  <si>
    <t>702620</t>
  </si>
  <si>
    <t xml:space="preserve">ODKRYTÍ A ZAKRYTÍ KABELŮ KRYTÝCH FÓLIÍ, PÁSEM NEBO DESKOU
kabely SEK
</t>
  </si>
  <si>
    <t>69,4*2=138,800 [A]</t>
  </si>
  <si>
    <t>702902</t>
  </si>
  <si>
    <t>ZASYPÁNÍ KABELOVÉHO ŽLABU VRSTVOU Z PŘESÁTÉHO PÍSKU SVĚTLÉ ŠÍŘKY PŘES 120 DO 250 MM</t>
  </si>
  <si>
    <t>705100</t>
  </si>
  <si>
    <t>ZDĚNÝ PILÍŘ PRO KABELOVOU NEBO ROZVADĚČOVOU SKŘÍŇ</t>
  </si>
  <si>
    <t>1. Položka obsahuje:
 – všechny náklady na demontáž stávajícího zařízení včetně pomocných doplňujících úprav pro jeho likvidaci
 – naložení vybouraného materiálu na dopravní prostředek
2. Položka neobsahuje:
 – odvoz vybouraného materiálu
 – poplatek za likvidaci odpadů (nacení se dle SSD 0)
3. Způsob měření:
Udává se počet kusů kompletní konstrukce nebo práce.</t>
  </si>
  <si>
    <t>705200</t>
  </si>
  <si>
    <t>ZAZDĚNÍ KABELOVÉ NEBO ROZVADĚČOVÉ SKŘÍNĚ</t>
  </si>
  <si>
    <t>1. Položka obsahuje:
 – všechny náklady na demontáž stávajícího zařízení včetně pomocných doplňujících úprav pro jeho likvidaci
 – naložení vybouraného materiálu na dopravní prostředek
2. Položka neobsahuje:
 – odvoz vybouraného materiálu
 – poplatek za likvidaci odpadů (nacení se dle SSD 0)
3. Způsob měření:
Měří se plocha v metrech čtverečných.</t>
  </si>
  <si>
    <t>709110</t>
  </si>
  <si>
    <t>PROVIZORNÍ ZAJIŠTĚNÍ KABELU VE VÝKOPU</t>
  </si>
  <si>
    <t>69,4=69,400 [A]</t>
  </si>
  <si>
    <t>1. Položka obsahuje:
 – kompletní montáž, rozměření, upevnění, řezání, spojování a pod. 
 – veškerý spojovací a montážní materiál vč. upevňovacího materiálu ( držáky apod.)
 – pomocné mechanismy
2. Položka neobsahuje:
 X
3. Způsob měření:
Udává se počet kusů kompletní konstrukce nebo práce.</t>
  </si>
  <si>
    <t>709210</t>
  </si>
  <si>
    <t>KŘIŽOVATKA KABELOVÝCH VEDENÍ SE STÁVAJÍCÍ INŽENÝRSKOU SÍTÍ (KABELEM, POTRUBÍM APOD.)</t>
  </si>
  <si>
    <t>3=3,000 [A]</t>
  </si>
  <si>
    <t>741912</t>
  </si>
  <si>
    <t>UZEMŇOVACÍ VODIČ V ZEMI FEZN PŘES 120 DO 300 MM2</t>
  </si>
  <si>
    <t>48+52=100,000 [A]</t>
  </si>
  <si>
    <t>1. Položka obsahuje:
 – přípravu podkladu pro osazení
 – měření, dělení, spojování, tvarování
 – ochranný nátěr spojů a při průchodu vodiče nad terén apod. dle příslušných norem
2. Položka neobsahuje:
 – zemní práce
 – ochranu vodiče - chráničky apod.
3. Způsob měření:
Měří se metr délkový.</t>
  </si>
  <si>
    <t>UZEMŇOVACÍ SVORKA</t>
  </si>
  <si>
    <t>742912</t>
  </si>
  <si>
    <t>KABELOVÁ SPOJKA VN TŘÍŽÍLOVÁ HYBRIDNÍ PŘECHODOVÁ PRO KABELY DO 6 KV OD 95 DO 150 MM2</t>
  </si>
  <si>
    <t>742H25</t>
  </si>
  <si>
    <t xml:space="preserve">KABEL NN ČTYŘ- A PĚTIŽÍLOVÝ AL S PLASTOVOU IZOLACÍ OD 150 DO 240 MM2
AYKY 3x150+70
podle PD výkres C.400
</t>
  </si>
  <si>
    <t>47,5+2,0=49,500 [A]</t>
  </si>
  <si>
    <t>742L15</t>
  </si>
  <si>
    <t>UKONČENÍ DVOU AŽ PĚTIŽÍLOVÉHO KABELU V ROZVADĚČI NEBO NA PŘÍSTROJI OD 150 DO 240 MM2</t>
  </si>
  <si>
    <t>742P17</t>
  </si>
  <si>
    <t>VYHLEDÁNÍ STÁVAJÍCÍHO KABELU (MĚŘENÍ, SONDA)
provedení sond S1 - S5</t>
  </si>
  <si>
    <t>5=5,000 [A]</t>
  </si>
  <si>
    <t>1. Položka obsahuje:
 – vyhledání stávajícího kabelu vn/nn v obvodu žel. stanice, na trati vč. výkopu sondy a veškerého příslušenství
2. Položka neobsahuje:
 X
3. Způsob měření:
Udává se počet kusů kompletní konstrukce nebo práce.</t>
  </si>
  <si>
    <t>744521</t>
  </si>
  <si>
    <t>ROZVADĚČ KOMPENZAČNÍ VENKOVNÍ DO 25 KVAR</t>
  </si>
  <si>
    <t>1. Položka obsahuje:
 – přípravu podkladu pro osazení vč. upevňovacího materiálu, veškerý podružný a pomocný materiál
 – technický popis viz. projektová dokumentace
 – provedení zkoušek, dodání předepsaných zkoušek, revizí a atestů, měření, nastavení
2. Položka neobsahuje:
 X
3. Způsob měření:
Udává se počet kusů kompletní konstrukce nebo práce.</t>
  </si>
  <si>
    <t>744Z03</t>
  </si>
  <si>
    <t>DEMONTÁŽ OVLÁDACÍ SKŘÍNĚ NEBO OVLÁDACÍHO ROZVADĚČE NN
stávající zařízení na ploše</t>
  </si>
  <si>
    <t>1. Položka obsahuje:
 – všechny náklady na demontáž stávajícího zařízení se všemi pomocnými doplňujícími úpravami pro jeho likvidaci
 – naložení vybouraného materiálu na dopravní prostředek
2. Položka neobsahuje:
 – odvoz vybouraného materiálu
 – poplatek za likvidaci odpadů (nacení se dle SSD 0)
3. Způsob měření:
Udává se počet kusů kompletní konstrukce nebo práce.</t>
  </si>
  <si>
    <t>747212</t>
  </si>
  <si>
    <t>CELKOVÁ PROHLÍDKA, ZKOUŠENÍ, MĚŘENÍ A VYHOTOVENÍ  REVIZNÍ ZPRÁVY, PRO OBJEM IN PŘES 100 DO 500 TIS. KČ</t>
  </si>
  <si>
    <t>Telco, CETIN 2=2,000 [A]
ČEZ 1=1,000 [B]
Celkem: A+B=3,000 [C]</t>
  </si>
  <si>
    <t>1. Položka obsahuje:
 – cenu za celkovou prohlídku zařízení PS/SO, vč. měření, komplexních zkoušek a revizi zařízení tohoto PS/SO autorizovaným revizním technikem na silnoproudá zařízení podle požadavku ČSN, včetně hodnocení a vyhotovení celkové revizní zprávy
2. Položka neobsahuje:
 X
3. Způsob měření:
Udává se počet kusů kompletní konstrukce nebo práce.</t>
  </si>
  <si>
    <t>747705</t>
  </si>
  <si>
    <t xml:space="preserve">MANIPULACE NA ZAŘÍZENÍCH PROVÁDĚNÉ PROVOZOVATELEM
přeložení kableů SEK do nové trasy
</t>
  </si>
  <si>
    <t>8pracovníků *8=64,000 [A]</t>
  </si>
  <si>
    <t>1. Položka obsahuje:
 – cenu za manipulace na zařízeních prováděné provozovatelem nutných pro další práce zhotovitele na technologickém souboru
2. Položka neobsahuje:
 X
3. Způsob měření:
Udává se čas v hodinách.</t>
  </si>
  <si>
    <t>SO 002</t>
  </si>
  <si>
    <t>DEMOLICE STÁVAJÍCÍHO OBJEKTU</t>
  </si>
  <si>
    <t xml:space="preserve">Bourání zdiva nadzákladového smíšeného na MV nebo MVC přes 1 m3
</t>
  </si>
  <si>
    <t xml:space="preserve">Bourání zdiva nadzákladového kamenného nebo smíšeného, na maltu vápennou nebo vápenocementovou, objemu přes 1 m3
</t>
  </si>
  <si>
    <t>m3</t>
  </si>
  <si>
    <t xml:space="preserve">Otlučení vnitřní vápenné nebo vápenocementové omítky stropů rákosových v rozsahu do 100 %
</t>
  </si>
  <si>
    <t>m2</t>
  </si>
  <si>
    <t xml:space="preserve">Otlučení vápenných nebo vápenocementových omítek vnitřních ploch stropů rákosovaných, v rozsahu přes50 do 100 %
</t>
  </si>
  <si>
    <t>Bourání příček z cihel pálených na MVC tl. do 100 mm</t>
  </si>
  <si>
    <t>Bourání příček z cihel, tvárnic nebo příčkovek z cihel pálených, plných nebo dutých na maltu vápennou nebo vápenocementovou, tl. do 100 mm</t>
  </si>
  <si>
    <t xml:space="preserve">Bourání zdiva z cihel pálených nebo vápenopískových na MV nebo MVC přes 1 m3
</t>
  </si>
  <si>
    <t xml:space="preserve">Bourání zdiva nadzákladového z cihel nebo tvárnic z cihel pálených nebo vápenopískových, na maltu vápenou nebo vápenocementovou, objemu přes1 m3
</t>
  </si>
  <si>
    <t xml:space="preserve">Otlučení vnější vápenné neb vápenocementové omítky stupně členitosti 1 a 2, v rozsahu do 100 %
</t>
  </si>
  <si>
    <t xml:space="preserve">Otlučení vápenných nebo vápenocementových omítek vnějších ploch s vyškrabáním spar a s očištěním zdiva stupně členitosti 1 a 2, v rozsahu přes 80 do 100 %
</t>
  </si>
  <si>
    <t>Demontáž ocelových kcí hmotnosti do 5 t z profilů hmotnosti do 30 kg/m</t>
  </si>
  <si>
    <t>t</t>
  </si>
  <si>
    <t>Demontáž ocelových konstrukcí profilů hmotnosti přes 13 do 30 kg/m, hmotnosti konstrukce do 5 t</t>
  </si>
  <si>
    <t>Demontáž ocelových kcí hmotnosti do 5 t z profilů hmotnosti přes 30 kg/m</t>
  </si>
  <si>
    <t>Demontáž ocelových konstrukcí profilů hmotnosti přes 30 kg/m, hmotnosti konstrukce do 5 t</t>
  </si>
  <si>
    <t>X1</t>
  </si>
  <si>
    <t>Demontážstávajících mříží plochy do 2 m2</t>
  </si>
  <si>
    <t>kus</t>
  </si>
  <si>
    <t>X2</t>
  </si>
  <si>
    <t>Demontáž stávající ocelové nádrže</t>
  </si>
  <si>
    <t>X3</t>
  </si>
  <si>
    <t>Enkapsulační ochranný nástřik azbest. Krytiny</t>
  </si>
  <si>
    <t>Uzavírací enkapsulační nástřik azbestové krytiny práce + materiál</t>
  </si>
  <si>
    <t>X4</t>
  </si>
  <si>
    <t>Příplatek za ochranné opatření - práce s azbestem (krytina)</t>
  </si>
  <si>
    <t>Bourání podkladů pod dlažby nebo mazanin betonových nebo z litého asfaltu tl. přes 100 mm pl. přes 4 m2</t>
  </si>
  <si>
    <t>Bourání mazanin betonových nebo z litého asfaltu tl. přes 100 mm, plochy přes 4 m2</t>
  </si>
  <si>
    <t>X5</t>
  </si>
  <si>
    <t>Demontáž kouřovodu DN 300</t>
  </si>
  <si>
    <t>m</t>
  </si>
  <si>
    <t>X6</t>
  </si>
  <si>
    <t>Demontáž kouřovodu DN 600</t>
  </si>
  <si>
    <t>Montáž lešení řadového trubkového lehkého s podlahami zatížení do 200 kg/m2 š. do 1,2 m v. do 10 m</t>
  </si>
  <si>
    <t>Montáž lešení řadového trubkového lehkého pracovního s podlahami s provozním zatížením tř. 3 do 200 kg/m2 šířky tř. W09 přes 0,9 do 1,2 m, výšky do 10 m</t>
  </si>
  <si>
    <t>Příplatek k lešení řadovému trubkovému lehkému s podlahami š. 1,2 m v. 10 m za první a ZKD den použití</t>
  </si>
  <si>
    <t>Montáž lešení řadového trubkového lehkého pracovního s podlahami s provozním zatížením tř. 3 do 200 kg/m2- příplatek za první a každý další den použití lešení</t>
  </si>
  <si>
    <t>Demontáž lešení řadového trubkového lehkého s podlahami zatížení do 200 kg/m2 š. do 1,2 m v. do 10 m</t>
  </si>
  <si>
    <t>Demontáž lešení řadového trubkového lehkého pracovního s podlahami s provozním zatížením tř. 3 do 200 kg/m2 šířky tř. W09 přes 0,9 do 1,2 m, výšky do 10 m</t>
  </si>
  <si>
    <t>Montáž lešení lehkého kozového dílcového v. do 1,9 m</t>
  </si>
  <si>
    <t>sada</t>
  </si>
  <si>
    <t>Montáž lešení lehkého kozového dílcového o výšce lešeňové podlahy přes 1,2 do 1,9 m</t>
  </si>
  <si>
    <t>Příplatek k lešení lehkému kozovému dílcovému  v. do 1,9 m za první a ZKD den použití</t>
  </si>
  <si>
    <t>Montáž lešení lehkého kozového dílcového. Příplatek za první a každý další den použití lešení</t>
  </si>
  <si>
    <t>Demontáž lešení lehkého kozového dílcového v. do 1,9 m</t>
  </si>
  <si>
    <t>Demontáž lešení lehkého kozového dílcového o výšce lešeňové podlahy přes 1,2 do 1,9 m</t>
  </si>
  <si>
    <t>Hydraulická zvedací plošina na automobilovém podvozku výška zdvihu do 18 m včetně obsluhy</t>
  </si>
  <si>
    <t>hod</t>
  </si>
  <si>
    <t xml:space="preserve">Hydraulická zvedací plošina včetně obsluhy instalovaná na automobilovém podvozku, výška zdvihu do 18 m </t>
  </si>
  <si>
    <t>Přesun hmot HSV</t>
  </si>
  <si>
    <t>Poplatek za uložení stavebního odpadu s azbestem na skládce (skládkovné)</t>
  </si>
  <si>
    <t>Poplatek za uložení stavebního odpadu na skládce (skládkovné) s azbestem</t>
  </si>
  <si>
    <t>Vyklizení ulehlé suti z prostorů přes 15 m2 s naložením z hl. do 2 m</t>
  </si>
  <si>
    <t>Vyklizení ulehlé suti na vzdálenost do 3 m od okraje vyklízeného prostoru nebo s naložením na dopravní prostředek z prostorů o půdorysné ploše přes 15 m2 z výšky (hloubky) do 2 m</t>
  </si>
  <si>
    <t>Odvoz suti a vybouraných hmot na skládku nebo meziskládku do 1 km se složením</t>
  </si>
  <si>
    <t>Odvoz suti a vybouraných hmot na skládku nebo meziskládku se složením, na vzdálenost do 1 km</t>
  </si>
  <si>
    <t>Příplatek k odvozu suti a vybouraných hmot na skládku ZKD 1 km přes 1 km</t>
  </si>
  <si>
    <t>Odvoz suti a vybouraných hmot na skládku nebo meziskládku se složením, na vzdálenost do 1 km. Příplatek kceně za každý další i započatý 1 km přes 1 km</t>
  </si>
  <si>
    <t>Poplatek za uložení stavebního betonového odpadu na skládce (skládkovné)</t>
  </si>
  <si>
    <t>Poplatek za uložení stavebního odpadu na skládce (skládkovné) betonového</t>
  </si>
  <si>
    <t>Poplatek za uložení stavebního odpadu z keramických materiálů na skládce (skládkovné)</t>
  </si>
  <si>
    <t>Poplatek za uložení stavebního dřevěného odpadu na skládce (skládkovné)</t>
  </si>
  <si>
    <t>Poplatek za uložení stavebního odpadu na skládce (skládkovné) dřevěného</t>
  </si>
  <si>
    <t>Poplatek za uložení stavebního směsného odpadu na skládce (skládkovné)</t>
  </si>
  <si>
    <t>Poplatek za uložení stavebního odpadu na skládce (skládkovné) směsného</t>
  </si>
  <si>
    <t>Poplatek za uložení stavebního odpadu na skládce (skládkovné) z keramických materiálů</t>
  </si>
  <si>
    <t>Poplatek za uložení stavebního odpadu z asfaltových povrchů na skládce (skládkovné)</t>
  </si>
  <si>
    <t>Poplatek za uložení stavebního odpadu na skládce (skládkovné) dz asfaltových povrchů</t>
  </si>
  <si>
    <t>R997222000</t>
  </si>
  <si>
    <t>Poplatek za uložení suti na skládce - ocel</t>
  </si>
  <si>
    <t>Povlakové krytiny</t>
  </si>
  <si>
    <r>
      <t>Odstranění povlakové krytiny střech do 10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jednovrstvé</t>
    </r>
  </si>
  <si>
    <t>Konstrukce tesařské</t>
  </si>
  <si>
    <t>Demontáž bednění střech z desek měkkých</t>
  </si>
  <si>
    <t>Demontáž bednění a laťování bednění střech rovných, obloukových, sklonu do 60 st. Se všemi nadstřešními konstrukcemi z desek měkkých (minerálněvláknitých, dřevovláknitých apod.)</t>
  </si>
  <si>
    <r>
      <t>Demontáž podbíjení obkladů stropů a střech sklonu do 60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z desek měkkých</t>
    </r>
  </si>
  <si>
    <t>Demontáž podbíjení obkladů stropů a střech sklonu do 60 st. z desek měkkých (minerálněvláknitých, dřevovláknitých apod.)</t>
  </si>
  <si>
    <t>Odstranění ze střech plochých do 10 st. krytiny povlakové jednovrstvé</t>
  </si>
  <si>
    <t>Demontáž prostorových vázaných kcí z hraněného řeziva průřezové plochy do 450 cm2</t>
  </si>
  <si>
    <t>Demontáž prostorových vázaných konstrukcí z řeziva hraněného nebo polohraněného průřezové plochy přes 288 do 450 cm2</t>
  </si>
  <si>
    <t>Konstrukce klempířské</t>
  </si>
  <si>
    <t>Demontáž krytiny ze svitků nebo tabulí do suti</t>
  </si>
  <si>
    <t>Demontáž klempířských konstrukcí krytiny ze svitků nebo tabulí do suti</t>
  </si>
  <si>
    <t>Demontáž závětrné lišty do suti</t>
  </si>
  <si>
    <t>Demontáž klempířských konstrukcí závětrné lišty do suti</t>
  </si>
  <si>
    <t>Demontáž okapového plechu do suti v krytině skládané</t>
  </si>
  <si>
    <t>Demontáž klempířských konstrukcí okapového plechu do suti, v krytině skládané</t>
  </si>
  <si>
    <t>Demontáž podokapního žlabu do suti</t>
  </si>
  <si>
    <t>Demontáž klempířských konstrukcí žlabu podokapního do suti</t>
  </si>
  <si>
    <t>Demontáž nároží s větrací mřížkou nebo nárožním plechem do suti</t>
  </si>
  <si>
    <t>Demontáž klempířských konstrukcí oplechování nároží s větrací mřížkou nebo podkladním plechem do suti</t>
  </si>
  <si>
    <t>Krytiny tvrdé</t>
  </si>
  <si>
    <r>
      <t>Demontáž vláknocementové skládané krytiny sklonu do 30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do suti</t>
    </r>
  </si>
  <si>
    <t>Demontáž vláknocementové krytiny skládané sklonu do 30 st. do suti</t>
  </si>
  <si>
    <r>
      <t>Demontáž hřebene nebo nároží z hřebenáčů vláknocementové skládané krytiny sklonu do 30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do suti</t>
    </r>
  </si>
  <si>
    <t>Demontáž vláknocementové krytiny skládané sklonu do 30 st. Hřebene nebo nároží z hřebenáčů do suti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</si>
</sst>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##\ ###\ ###\ ##0.00"/>
    <numFmt numFmtId="165" formatCode="###\ ###\ ###\ ##0.000"/>
  </numFmts>
  <fonts count="43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2" fontId="3" fillId="0" borderId="11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3" sqref="B3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/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SUM(C11:C20)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SUM(E11:E20)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>
        <f>'SO 000'!I47</f>
        <v>0</v>
      </c>
      <c r="D11" s="10">
        <f>'SO 000'!P47</f>
        <v>0</v>
      </c>
      <c r="E11" s="10">
        <f aca="true" t="shared" si="0" ref="E11:E20">C11+D11</f>
        <v>0</v>
      </c>
    </row>
    <row r="12" spans="1:5" ht="12.75" customHeight="1">
      <c r="A12" s="6" t="s">
        <v>78</v>
      </c>
      <c r="B12" s="6" t="s">
        <v>79</v>
      </c>
      <c r="C12" s="10">
        <f>'SO 001'!I62</f>
        <v>0</v>
      </c>
      <c r="D12" s="10">
        <f>'SO 001'!P62</f>
        <v>0</v>
      </c>
      <c r="E12" s="10">
        <f t="shared" si="0"/>
        <v>0</v>
      </c>
    </row>
    <row r="13" spans="1:5" ht="12.75" customHeight="1">
      <c r="A13" s="16" t="s">
        <v>588</v>
      </c>
      <c r="B13" s="16" t="s">
        <v>589</v>
      </c>
      <c r="C13" s="10">
        <f>'SO 002'!I117</f>
        <v>0</v>
      </c>
      <c r="D13" s="10">
        <f>C13*0.21</f>
        <v>0</v>
      </c>
      <c r="E13" s="10">
        <f>C13+D13</f>
        <v>0</v>
      </c>
    </row>
    <row r="14" spans="1:5" ht="12.75" customHeight="1">
      <c r="A14" s="6" t="s">
        <v>123</v>
      </c>
      <c r="B14" s="6" t="s">
        <v>124</v>
      </c>
      <c r="C14" s="10">
        <f>'SO 101'!I89</f>
        <v>0</v>
      </c>
      <c r="D14" s="10">
        <f>'SO 101'!P89</f>
        <v>0</v>
      </c>
      <c r="E14" s="10">
        <f t="shared" si="0"/>
        <v>0</v>
      </c>
    </row>
    <row r="15" spans="1:5" ht="12.75" customHeight="1">
      <c r="A15" s="6" t="s">
        <v>190</v>
      </c>
      <c r="B15" s="6" t="s">
        <v>191</v>
      </c>
      <c r="C15" s="10">
        <f>'SO 102'!I128</f>
        <v>0</v>
      </c>
      <c r="D15" s="10">
        <f>'SO 102'!P128</f>
        <v>0</v>
      </c>
      <c r="E15" s="10">
        <f t="shared" si="0"/>
        <v>0</v>
      </c>
    </row>
    <row r="16" spans="1:5" ht="12.75" customHeight="1">
      <c r="A16" s="6" t="s">
        <v>267</v>
      </c>
      <c r="B16" s="6" t="s">
        <v>268</v>
      </c>
      <c r="C16" s="10">
        <f>'SO 301'!I77</f>
        <v>0</v>
      </c>
      <c r="D16" s="10">
        <f>'SO 301'!P77</f>
        <v>0</v>
      </c>
      <c r="E16" s="10">
        <f t="shared" si="0"/>
        <v>0</v>
      </c>
    </row>
    <row r="17" spans="1:5" ht="12.75" customHeight="1">
      <c r="A17" s="6" t="s">
        <v>318</v>
      </c>
      <c r="B17" s="6" t="s">
        <v>319</v>
      </c>
      <c r="C17" s="10">
        <f>'SO 302'!I104</f>
        <v>0</v>
      </c>
      <c r="D17" s="10">
        <f>'SO 302'!P104</f>
        <v>0</v>
      </c>
      <c r="E17" s="10">
        <f t="shared" si="0"/>
        <v>0</v>
      </c>
    </row>
    <row r="18" spans="1:5" ht="12.75" customHeight="1">
      <c r="A18" s="6" t="s">
        <v>373</v>
      </c>
      <c r="B18" s="6" t="s">
        <v>374</v>
      </c>
      <c r="C18" s="10">
        <f>'SO 401'!I158</f>
        <v>0</v>
      </c>
      <c r="D18" s="10">
        <f>'SO 401'!P158</f>
        <v>0</v>
      </c>
      <c r="E18" s="10">
        <f t="shared" si="0"/>
        <v>0</v>
      </c>
    </row>
    <row r="19" spans="1:5" ht="12.75" customHeight="1">
      <c r="A19" s="6" t="s">
        <v>486</v>
      </c>
      <c r="B19" s="6" t="s">
        <v>487</v>
      </c>
      <c r="C19" s="10">
        <f>'SO 402'!I92</f>
        <v>0</v>
      </c>
      <c r="D19" s="10">
        <f>'SO 402'!P92</f>
        <v>0</v>
      </c>
      <c r="E19" s="10">
        <f t="shared" si="0"/>
        <v>0</v>
      </c>
    </row>
    <row r="20" spans="1:5" ht="12.75" customHeight="1">
      <c r="A20" s="6" t="s">
        <v>514</v>
      </c>
      <c r="B20" s="6" t="s">
        <v>515</v>
      </c>
      <c r="C20" s="10">
        <f>'SO 403'!I116</f>
        <v>0</v>
      </c>
      <c r="D20" s="10">
        <f>'SO 403'!P116</f>
        <v>0</v>
      </c>
      <c r="E20" s="10">
        <f t="shared" si="0"/>
        <v>0</v>
      </c>
    </row>
  </sheetData>
  <sheetProtection password="8728" sheet="1" formatColumns="0"/>
  <protectedRanges>
    <protectedRange sqref="B1" name="Oblast1"/>
  </protectedRanges>
  <hyperlinks>
    <hyperlink ref="A11" location="#'SO 000'!A1" tooltip="Odkaz na stranku objektu [SO 000]" display="SO 000"/>
    <hyperlink ref="A12" location="#'SO 001'!A1" tooltip="Odkaz na stranku objektu [SO 001]" display="SO 001"/>
    <hyperlink ref="A14" location="#'SO 101'!A1" tooltip="Odkaz na stranku objektu [SO 101]" display="SO 101"/>
    <hyperlink ref="A15" location="#'SO 102'!A1" tooltip="Odkaz na stranku objektu [SO 102]" display="SO 102"/>
    <hyperlink ref="A16" location="#'SO 301'!A1" tooltip="Odkaz na stranku objektu [SO 301]" display="SO 301"/>
    <hyperlink ref="A17" location="#'SO 302'!A1" tooltip="Odkaz na stranku objektu [SO 302]" display="SO 302"/>
    <hyperlink ref="A18" location="#'SO 401'!A1" tooltip="Odkaz na stranku objektu [SO 401]" display="SO 401"/>
    <hyperlink ref="A19" location="#'SO 402'!A1" tooltip="Odkaz na stranku objektu [SO 402]" display="SO 402"/>
    <hyperlink ref="A20" location="#'SO 403'!A1" tooltip="Odkaz na stranku objektu [SO 403]" display="SO 403"/>
  </hyperlink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zoomScale="90" zoomScaleNormal="90" zoomScalePageLayoutView="0" workbookViewId="0" topLeftCell="A1">
      <pane ySplit="10" topLeftCell="A78" activePane="bottomLeft" state="frozen"/>
      <selection pane="topLeft" activeCell="A1" sqref="A1"/>
      <selection pane="bottomLeft" activeCell="H80" sqref="H80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486</v>
      </c>
      <c r="D5" s="5"/>
      <c r="E5" s="5" t="s">
        <v>487</v>
      </c>
    </row>
    <row r="6" spans="1:5" ht="12.75" customHeight="1">
      <c r="A6" t="s">
        <v>18</v>
      </c>
      <c r="C6" s="5" t="s">
        <v>486</v>
      </c>
      <c r="D6" s="5"/>
      <c r="E6" s="5" t="s">
        <v>487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20" t="s">
        <v>24</v>
      </c>
      <c r="B8" s="20" t="s">
        <v>26</v>
      </c>
      <c r="C8" s="20" t="s">
        <v>27</v>
      </c>
      <c r="D8" s="20" t="s">
        <v>28</v>
      </c>
      <c r="E8" s="20" t="s">
        <v>29</v>
      </c>
      <c r="F8" s="20" t="s">
        <v>30</v>
      </c>
      <c r="G8" s="20" t="s">
        <v>31</v>
      </c>
      <c r="H8" s="20" t="s">
        <v>32</v>
      </c>
      <c r="I8" s="20"/>
      <c r="O8" t="s">
        <v>35</v>
      </c>
      <c r="P8" t="s">
        <v>11</v>
      </c>
    </row>
    <row r="9" spans="1:15" ht="14.25">
      <c r="A9" s="20"/>
      <c r="B9" s="20"/>
      <c r="C9" s="20"/>
      <c r="D9" s="20"/>
      <c r="E9" s="20"/>
      <c r="F9" s="20"/>
      <c r="G9" s="20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51">
      <c r="A12" s="6">
        <v>1</v>
      </c>
      <c r="B12" s="6" t="s">
        <v>46</v>
      </c>
      <c r="C12" s="6" t="s">
        <v>80</v>
      </c>
      <c r="D12" s="6" t="s">
        <v>25</v>
      </c>
      <c r="E12" s="6" t="s">
        <v>192</v>
      </c>
      <c r="F12" s="6" t="s">
        <v>82</v>
      </c>
      <c r="G12" s="8">
        <v>28.8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488</v>
      </c>
    </row>
    <row r="14" ht="25.5">
      <c r="E14" s="12" t="s">
        <v>84</v>
      </c>
    </row>
    <row r="15" spans="1:16" ht="63.75">
      <c r="A15" s="6">
        <v>2</v>
      </c>
      <c r="B15" s="6" t="s">
        <v>46</v>
      </c>
      <c r="C15" s="6" t="s">
        <v>80</v>
      </c>
      <c r="D15" s="6" t="s">
        <v>38</v>
      </c>
      <c r="E15" s="6" t="s">
        <v>489</v>
      </c>
      <c r="F15" s="6" t="s">
        <v>82</v>
      </c>
      <c r="G15" s="8">
        <v>6.9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ht="12.75">
      <c r="E16" s="12" t="s">
        <v>490</v>
      </c>
    </row>
    <row r="17" ht="25.5">
      <c r="E17" s="12" t="s">
        <v>84</v>
      </c>
    </row>
    <row r="18" spans="1:16" ht="25.5">
      <c r="A18" s="6">
        <v>3</v>
      </c>
      <c r="B18" s="6" t="s">
        <v>46</v>
      </c>
      <c r="C18" s="6" t="s">
        <v>47</v>
      </c>
      <c r="D18" s="6" t="s">
        <v>48</v>
      </c>
      <c r="E18" s="6" t="s">
        <v>380</v>
      </c>
      <c r="F18" s="6" t="s">
        <v>50</v>
      </c>
      <c r="G18" s="8">
        <v>1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51</v>
      </c>
    </row>
    <row r="20" ht="38.25">
      <c r="E20" s="12" t="s">
        <v>52</v>
      </c>
    </row>
    <row r="21" spans="1:16" ht="12.75" customHeight="1">
      <c r="A21" s="13"/>
      <c r="B21" s="13"/>
      <c r="C21" s="13" t="s">
        <v>45</v>
      </c>
      <c r="D21" s="13"/>
      <c r="E21" s="13" t="s">
        <v>44</v>
      </c>
      <c r="F21" s="13"/>
      <c r="G21" s="13"/>
      <c r="H21" s="13"/>
      <c r="I21" s="13">
        <f>SUM(I12:I20)</f>
        <v>0</v>
      </c>
      <c r="P21">
        <f>ROUND(SUM(P12:P20),2)</f>
        <v>0</v>
      </c>
    </row>
    <row r="23" spans="1:9" ht="12.75" customHeight="1">
      <c r="A23" s="7"/>
      <c r="B23" s="7"/>
      <c r="C23" s="7" t="s">
        <v>25</v>
      </c>
      <c r="D23" s="7"/>
      <c r="E23" s="7" t="s">
        <v>94</v>
      </c>
      <c r="F23" s="7"/>
      <c r="G23" s="9"/>
      <c r="H23" s="7"/>
      <c r="I23" s="9"/>
    </row>
    <row r="24" spans="1:16" ht="127.5">
      <c r="A24" s="6">
        <v>4</v>
      </c>
      <c r="B24" s="6" t="s">
        <v>46</v>
      </c>
      <c r="C24" s="6" t="s">
        <v>277</v>
      </c>
      <c r="D24" s="6" t="s">
        <v>48</v>
      </c>
      <c r="E24" s="6" t="s">
        <v>491</v>
      </c>
      <c r="F24" s="6" t="s">
        <v>108</v>
      </c>
      <c r="G24" s="8">
        <v>8.64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12.75">
      <c r="E25" s="12" t="s">
        <v>492</v>
      </c>
    </row>
    <row r="26" ht="318.75">
      <c r="E26" s="12" t="s">
        <v>276</v>
      </c>
    </row>
    <row r="27" spans="1:16" ht="127.5">
      <c r="A27" s="6">
        <v>5</v>
      </c>
      <c r="B27" s="6" t="s">
        <v>46</v>
      </c>
      <c r="C27" s="6" t="s">
        <v>493</v>
      </c>
      <c r="D27" s="6" t="s">
        <v>48</v>
      </c>
      <c r="E27" s="6" t="s">
        <v>494</v>
      </c>
      <c r="F27" s="6" t="s">
        <v>108</v>
      </c>
      <c r="G27" s="8">
        <v>5.76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12.75">
      <c r="E28" s="12" t="s">
        <v>495</v>
      </c>
    </row>
    <row r="29" ht="318.75">
      <c r="E29" s="12" t="s">
        <v>496</v>
      </c>
    </row>
    <row r="30" spans="1:16" ht="127.5">
      <c r="A30" s="6">
        <v>6</v>
      </c>
      <c r="B30" s="6" t="s">
        <v>46</v>
      </c>
      <c r="C30" s="6" t="s">
        <v>207</v>
      </c>
      <c r="D30" s="6" t="s">
        <v>48</v>
      </c>
      <c r="E30" s="6" t="s">
        <v>497</v>
      </c>
      <c r="F30" s="6" t="s">
        <v>108</v>
      </c>
      <c r="G30" s="8">
        <v>14.4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12.75">
      <c r="E31" s="12" t="s">
        <v>498</v>
      </c>
    </row>
    <row r="32" ht="191.25">
      <c r="E32" s="12" t="s">
        <v>210</v>
      </c>
    </row>
    <row r="33" spans="1:16" ht="38.25">
      <c r="A33" s="6">
        <v>7</v>
      </c>
      <c r="B33" s="6" t="s">
        <v>46</v>
      </c>
      <c r="C33" s="6" t="s">
        <v>389</v>
      </c>
      <c r="D33" s="6" t="s">
        <v>48</v>
      </c>
      <c r="E33" s="6" t="s">
        <v>390</v>
      </c>
      <c r="F33" s="6" t="s">
        <v>108</v>
      </c>
      <c r="G33" s="8">
        <v>2.912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12.75">
      <c r="E34" s="12" t="s">
        <v>499</v>
      </c>
    </row>
    <row r="35" ht="229.5">
      <c r="E35" s="12" t="s">
        <v>392</v>
      </c>
    </row>
    <row r="36" spans="1:16" ht="12.75" customHeight="1">
      <c r="A36" s="13"/>
      <c r="B36" s="13"/>
      <c r="C36" s="13" t="s">
        <v>25</v>
      </c>
      <c r="D36" s="13"/>
      <c r="E36" s="13" t="s">
        <v>94</v>
      </c>
      <c r="F36" s="13"/>
      <c r="G36" s="13"/>
      <c r="H36" s="13"/>
      <c r="I36" s="13">
        <f>SUM(I24:I35)</f>
        <v>0</v>
      </c>
      <c r="P36">
        <f>ROUND(SUM(P24:P35),2)</f>
        <v>0</v>
      </c>
    </row>
    <row r="38" spans="1:9" ht="12.75" customHeight="1">
      <c r="A38" s="7"/>
      <c r="B38" s="7"/>
      <c r="C38" s="7" t="s">
        <v>36</v>
      </c>
      <c r="D38" s="7"/>
      <c r="E38" s="7" t="s">
        <v>335</v>
      </c>
      <c r="F38" s="7"/>
      <c r="G38" s="9"/>
      <c r="H38" s="7"/>
      <c r="I38" s="9"/>
    </row>
    <row r="39" spans="1:16" ht="51">
      <c r="A39" s="6">
        <v>8</v>
      </c>
      <c r="B39" s="6" t="s">
        <v>46</v>
      </c>
      <c r="C39" s="6" t="s">
        <v>395</v>
      </c>
      <c r="D39" s="6" t="s">
        <v>48</v>
      </c>
      <c r="E39" s="6" t="s">
        <v>500</v>
      </c>
      <c r="F39" s="6" t="s">
        <v>108</v>
      </c>
      <c r="G39" s="8">
        <v>2.24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12.75">
      <c r="E40" s="12" t="s">
        <v>501</v>
      </c>
    </row>
    <row r="41" ht="357">
      <c r="E41" s="12" t="s">
        <v>398</v>
      </c>
    </row>
    <row r="42" spans="1:16" ht="12.75" customHeight="1">
      <c r="A42" s="13"/>
      <c r="B42" s="13"/>
      <c r="C42" s="13" t="s">
        <v>36</v>
      </c>
      <c r="D42" s="13"/>
      <c r="E42" s="13" t="s">
        <v>335</v>
      </c>
      <c r="F42" s="13"/>
      <c r="G42" s="13"/>
      <c r="H42" s="13"/>
      <c r="I42" s="13">
        <f>SUM(I39:I41)</f>
        <v>0</v>
      </c>
      <c r="P42">
        <f>ROUND(SUM(P39:P41),2)</f>
        <v>0</v>
      </c>
    </row>
    <row r="44" spans="1:9" ht="12.75" customHeight="1">
      <c r="A44" s="7"/>
      <c r="B44" s="7"/>
      <c r="C44" s="7" t="s">
        <v>41</v>
      </c>
      <c r="D44" s="7"/>
      <c r="E44" s="7" t="s">
        <v>166</v>
      </c>
      <c r="F44" s="7"/>
      <c r="G44" s="9"/>
      <c r="H44" s="7"/>
      <c r="I44" s="9"/>
    </row>
    <row r="45" spans="1:16" ht="63.75">
      <c r="A45" s="6">
        <v>9</v>
      </c>
      <c r="B45" s="6" t="s">
        <v>46</v>
      </c>
      <c r="C45" s="6" t="s">
        <v>403</v>
      </c>
      <c r="D45" s="6" t="s">
        <v>48</v>
      </c>
      <c r="E45" s="6" t="s">
        <v>404</v>
      </c>
      <c r="F45" s="6" t="s">
        <v>97</v>
      </c>
      <c r="G45" s="8">
        <v>75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12.75">
      <c r="E46" s="12" t="s">
        <v>502</v>
      </c>
    </row>
    <row r="47" ht="76.5">
      <c r="E47" s="12" t="s">
        <v>406</v>
      </c>
    </row>
    <row r="48" spans="1:16" ht="63.75">
      <c r="A48" s="6">
        <v>10</v>
      </c>
      <c r="B48" s="6" t="s">
        <v>46</v>
      </c>
      <c r="C48" s="6" t="s">
        <v>407</v>
      </c>
      <c r="D48" s="6" t="s">
        <v>48</v>
      </c>
      <c r="E48" s="6" t="s">
        <v>408</v>
      </c>
      <c r="F48" s="6" t="s">
        <v>97</v>
      </c>
      <c r="G48" s="8">
        <v>15</v>
      </c>
      <c r="H48" s="11"/>
      <c r="I48" s="10">
        <f>ROUND((H48*G48),2)</f>
        <v>0</v>
      </c>
      <c r="O48">
        <f>rekapitulace!H8</f>
        <v>21</v>
      </c>
      <c r="P48">
        <f>O48/100*I48</f>
        <v>0</v>
      </c>
    </row>
    <row r="49" ht="12.75">
      <c r="E49" s="12" t="s">
        <v>503</v>
      </c>
    </row>
    <row r="50" ht="76.5">
      <c r="E50" s="12" t="s">
        <v>406</v>
      </c>
    </row>
    <row r="51" spans="1:16" ht="51">
      <c r="A51" s="6">
        <v>11</v>
      </c>
      <c r="B51" s="6" t="s">
        <v>46</v>
      </c>
      <c r="C51" s="6" t="s">
        <v>409</v>
      </c>
      <c r="D51" s="6" t="s">
        <v>48</v>
      </c>
      <c r="E51" s="6" t="s">
        <v>410</v>
      </c>
      <c r="F51" s="6" t="s">
        <v>169</v>
      </c>
      <c r="G51" s="8">
        <v>10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ht="12.75">
      <c r="E52" s="12" t="s">
        <v>504</v>
      </c>
    </row>
    <row r="53" ht="38.25">
      <c r="E53" s="12" t="s">
        <v>412</v>
      </c>
    </row>
    <row r="54" spans="1:16" ht="25.5">
      <c r="A54" s="6">
        <v>12</v>
      </c>
      <c r="B54" s="6" t="s">
        <v>46</v>
      </c>
      <c r="C54" s="6" t="s">
        <v>413</v>
      </c>
      <c r="D54" s="6" t="s">
        <v>48</v>
      </c>
      <c r="E54" s="6" t="s">
        <v>414</v>
      </c>
      <c r="F54" s="6" t="s">
        <v>97</v>
      </c>
      <c r="G54" s="8">
        <v>75</v>
      </c>
      <c r="H54" s="11"/>
      <c r="I54" s="10">
        <f>ROUND((H54*G54),2)</f>
        <v>0</v>
      </c>
      <c r="O54">
        <f>rekapitulace!H8</f>
        <v>21</v>
      </c>
      <c r="P54">
        <f>O54/100*I54</f>
        <v>0</v>
      </c>
    </row>
    <row r="55" ht="12.75">
      <c r="E55" s="12" t="s">
        <v>502</v>
      </c>
    </row>
    <row r="56" ht="127.5">
      <c r="E56" s="12" t="s">
        <v>416</v>
      </c>
    </row>
    <row r="57" spans="1:16" ht="89.25">
      <c r="A57" s="6">
        <v>13</v>
      </c>
      <c r="B57" s="6" t="s">
        <v>46</v>
      </c>
      <c r="C57" s="6" t="s">
        <v>417</v>
      </c>
      <c r="D57" s="6" t="s">
        <v>48</v>
      </c>
      <c r="E57" s="6" t="s">
        <v>418</v>
      </c>
      <c r="F57" s="6" t="s">
        <v>97</v>
      </c>
      <c r="G57" s="8">
        <v>16.5</v>
      </c>
      <c r="H57" s="11"/>
      <c r="I57" s="10">
        <f>ROUND((H57*G57),2)</f>
        <v>0</v>
      </c>
      <c r="O57">
        <f>rekapitulace!H8</f>
        <v>21</v>
      </c>
      <c r="P57">
        <f>O57/100*I57</f>
        <v>0</v>
      </c>
    </row>
    <row r="58" ht="12.75">
      <c r="E58" s="12" t="s">
        <v>505</v>
      </c>
    </row>
    <row r="59" ht="102">
      <c r="E59" s="12" t="s">
        <v>420</v>
      </c>
    </row>
    <row r="60" spans="1:16" ht="76.5">
      <c r="A60" s="6">
        <v>14</v>
      </c>
      <c r="B60" s="6" t="s">
        <v>46</v>
      </c>
      <c r="C60" s="6" t="s">
        <v>421</v>
      </c>
      <c r="D60" s="6" t="s">
        <v>48</v>
      </c>
      <c r="E60" s="6" t="s">
        <v>422</v>
      </c>
      <c r="F60" s="6" t="s">
        <v>169</v>
      </c>
      <c r="G60" s="8">
        <v>4</v>
      </c>
      <c r="H60" s="11"/>
      <c r="I60" s="10">
        <f>ROUND((H60*G60),2)</f>
        <v>0</v>
      </c>
      <c r="O60">
        <f>rekapitulace!H8</f>
        <v>21</v>
      </c>
      <c r="P60">
        <f>O60/100*I60</f>
        <v>0</v>
      </c>
    </row>
    <row r="61" ht="12.75">
      <c r="E61" s="12" t="s">
        <v>506</v>
      </c>
    </row>
    <row r="62" ht="76.5">
      <c r="E62" s="12" t="s">
        <v>424</v>
      </c>
    </row>
    <row r="63" spans="1:16" ht="51">
      <c r="A63" s="6">
        <v>15</v>
      </c>
      <c r="B63" s="6" t="s">
        <v>46</v>
      </c>
      <c r="C63" s="6" t="s">
        <v>425</v>
      </c>
      <c r="D63" s="6" t="s">
        <v>25</v>
      </c>
      <c r="E63" s="6" t="s">
        <v>507</v>
      </c>
      <c r="F63" s="6" t="s">
        <v>97</v>
      </c>
      <c r="G63" s="8">
        <v>29.5</v>
      </c>
      <c r="H63" s="11"/>
      <c r="I63" s="10">
        <f>ROUND((H63*G63),2)</f>
        <v>0</v>
      </c>
      <c r="O63">
        <f>rekapitulace!H8</f>
        <v>21</v>
      </c>
      <c r="P63">
        <f>O63/100*I63</f>
        <v>0</v>
      </c>
    </row>
    <row r="64" ht="12.75">
      <c r="E64" s="12" t="s">
        <v>508</v>
      </c>
    </row>
    <row r="65" ht="76.5">
      <c r="E65" s="12" t="s">
        <v>428</v>
      </c>
    </row>
    <row r="66" spans="1:16" ht="12.75" customHeight="1">
      <c r="A66" s="13"/>
      <c r="B66" s="13"/>
      <c r="C66" s="13" t="s">
        <v>41</v>
      </c>
      <c r="D66" s="13"/>
      <c r="E66" s="13" t="s">
        <v>166</v>
      </c>
      <c r="F66" s="13"/>
      <c r="G66" s="13"/>
      <c r="H66" s="13"/>
      <c r="I66" s="13">
        <f>SUM(I45:I65)</f>
        <v>0</v>
      </c>
      <c r="P66">
        <f>ROUND(SUM(P45:P65),2)</f>
        <v>0</v>
      </c>
    </row>
    <row r="68" spans="1:9" ht="12.75" customHeight="1">
      <c r="A68" s="7"/>
      <c r="B68" s="7"/>
      <c r="C68" s="7" t="s">
        <v>42</v>
      </c>
      <c r="D68" s="7"/>
      <c r="E68" s="7" t="s">
        <v>297</v>
      </c>
      <c r="F68" s="7"/>
      <c r="G68" s="9"/>
      <c r="H68" s="7"/>
      <c r="I68" s="9"/>
    </row>
    <row r="69" spans="1:16" ht="63.75">
      <c r="A69" s="6">
        <v>16</v>
      </c>
      <c r="B69" s="6" t="s">
        <v>46</v>
      </c>
      <c r="C69" s="6" t="s">
        <v>509</v>
      </c>
      <c r="D69" s="6" t="s">
        <v>48</v>
      </c>
      <c r="E69" s="6" t="s">
        <v>510</v>
      </c>
      <c r="F69" s="6" t="s">
        <v>97</v>
      </c>
      <c r="G69" s="8">
        <v>75</v>
      </c>
      <c r="H69" s="11"/>
      <c r="I69" s="10">
        <f>ROUND((H69*G69),2)</f>
        <v>0</v>
      </c>
      <c r="O69">
        <f>rekapitulace!H8</f>
        <v>21</v>
      </c>
      <c r="P69">
        <f>O69/100*I69</f>
        <v>0</v>
      </c>
    </row>
    <row r="70" ht="12.75">
      <c r="E70" s="12" t="s">
        <v>511</v>
      </c>
    </row>
    <row r="71" ht="242.25">
      <c r="E71" s="12" t="s">
        <v>480</v>
      </c>
    </row>
    <row r="72" spans="1:16" ht="25.5">
      <c r="A72" s="6">
        <v>17</v>
      </c>
      <c r="B72" s="6" t="s">
        <v>46</v>
      </c>
      <c r="C72" s="6" t="s">
        <v>481</v>
      </c>
      <c r="D72" s="6" t="s">
        <v>48</v>
      </c>
      <c r="E72" s="6" t="s">
        <v>482</v>
      </c>
      <c r="F72" s="6" t="s">
        <v>108</v>
      </c>
      <c r="G72" s="8">
        <v>2.531</v>
      </c>
      <c r="H72" s="11"/>
      <c r="I72" s="10">
        <f>ROUND((H72*G72),2)</f>
        <v>0</v>
      </c>
      <c r="O72">
        <f>rekapitulace!H8</f>
        <v>21</v>
      </c>
      <c r="P72">
        <f>O72/100*I72</f>
        <v>0</v>
      </c>
    </row>
    <row r="73" ht="12.75">
      <c r="E73" s="12" t="s">
        <v>512</v>
      </c>
    </row>
    <row r="74" ht="357">
      <c r="E74" s="12" t="s">
        <v>292</v>
      </c>
    </row>
    <row r="75" spans="1:16" ht="12.75" customHeight="1">
      <c r="A75" s="13"/>
      <c r="B75" s="13"/>
      <c r="C75" s="13" t="s">
        <v>42</v>
      </c>
      <c r="D75" s="13"/>
      <c r="E75" s="13" t="s">
        <v>317</v>
      </c>
      <c r="F75" s="13"/>
      <c r="G75" s="13"/>
      <c r="H75" s="13"/>
      <c r="I75" s="13">
        <f>SUM(I69:I74)</f>
        <v>0</v>
      </c>
      <c r="P75">
        <f>ROUND(SUM(P69:P74),2)</f>
        <v>0</v>
      </c>
    </row>
    <row r="77" spans="1:9" ht="12.75" customHeight="1">
      <c r="A77" s="7"/>
      <c r="B77" s="7"/>
      <c r="C77" s="7" t="s">
        <v>43</v>
      </c>
      <c r="D77" s="7"/>
      <c r="E77" s="7" t="s">
        <v>105</v>
      </c>
      <c r="F77" s="7"/>
      <c r="G77" s="9"/>
      <c r="H77" s="7"/>
      <c r="I77" s="9"/>
    </row>
    <row r="78" spans="1:16" ht="51">
      <c r="A78" s="6">
        <v>18</v>
      </c>
      <c r="B78" s="6" t="s">
        <v>46</v>
      </c>
      <c r="C78" s="6" t="s">
        <v>106</v>
      </c>
      <c r="D78" s="6" t="s">
        <v>48</v>
      </c>
      <c r="E78" s="6" t="s">
        <v>484</v>
      </c>
      <c r="F78" s="6" t="s">
        <v>108</v>
      </c>
      <c r="G78" s="8">
        <v>3</v>
      </c>
      <c r="H78" s="11"/>
      <c r="I78" s="10">
        <f>ROUND((H78*G78),2)</f>
        <v>0</v>
      </c>
      <c r="O78">
        <f>rekapitulace!H8</f>
        <v>21</v>
      </c>
      <c r="P78">
        <f>O78/100*I78</f>
        <v>0</v>
      </c>
    </row>
    <row r="79" ht="12.75">
      <c r="E79" s="12" t="s">
        <v>513</v>
      </c>
    </row>
    <row r="80" ht="102">
      <c r="E80" s="12" t="s">
        <v>110</v>
      </c>
    </row>
    <row r="81" spans="1:16" ht="12.75" customHeight="1">
      <c r="A81" s="13"/>
      <c r="B81" s="13"/>
      <c r="C81" s="13" t="s">
        <v>43</v>
      </c>
      <c r="D81" s="13"/>
      <c r="E81" s="13" t="s">
        <v>105</v>
      </c>
      <c r="F81" s="13"/>
      <c r="G81" s="13"/>
      <c r="H81" s="13"/>
      <c r="I81" s="13">
        <f>SUM(I78:I80)</f>
        <v>0</v>
      </c>
      <c r="P81">
        <f>ROUND(SUM(P78:P80),2)</f>
        <v>0</v>
      </c>
    </row>
    <row r="83" spans="1:16" ht="12.75" customHeight="1">
      <c r="A83" s="13"/>
      <c r="B83" s="13"/>
      <c r="C83" s="13"/>
      <c r="D83" s="13"/>
      <c r="E83" s="13" t="s">
        <v>71</v>
      </c>
      <c r="F83" s="13"/>
      <c r="G83" s="13"/>
      <c r="H83" s="13"/>
      <c r="I83" s="13">
        <f>+I21+I36+I42+I66+I75+I81</f>
        <v>0</v>
      </c>
      <c r="P83">
        <f>+P21+P36+P42+P66+P75+P81</f>
        <v>0</v>
      </c>
    </row>
    <row r="85" spans="1:9" ht="12.75" customHeight="1">
      <c r="A85" s="7" t="s">
        <v>72</v>
      </c>
      <c r="B85" s="7"/>
      <c r="C85" s="7"/>
      <c r="D85" s="7"/>
      <c r="E85" s="7"/>
      <c r="F85" s="7"/>
      <c r="G85" s="7"/>
      <c r="H85" s="7"/>
      <c r="I85" s="7"/>
    </row>
    <row r="86" spans="1:9" ht="12.75" customHeight="1">
      <c r="A86" s="7"/>
      <c r="B86" s="7"/>
      <c r="C86" s="7"/>
      <c r="D86" s="7"/>
      <c r="E86" s="7" t="s">
        <v>73</v>
      </c>
      <c r="F86" s="7"/>
      <c r="G86" s="7"/>
      <c r="H86" s="7"/>
      <c r="I86" s="7"/>
    </row>
    <row r="87" spans="1:16" ht="12.75" customHeight="1">
      <c r="A87" s="13"/>
      <c r="B87" s="13"/>
      <c r="C87" s="13"/>
      <c r="D87" s="13"/>
      <c r="E87" s="13" t="s">
        <v>74</v>
      </c>
      <c r="F87" s="13"/>
      <c r="G87" s="13"/>
      <c r="H87" s="13"/>
      <c r="I87" s="13">
        <v>0</v>
      </c>
      <c r="P87">
        <v>0</v>
      </c>
    </row>
    <row r="88" spans="1:9" ht="12.75" customHeight="1">
      <c r="A88" s="13"/>
      <c r="B88" s="13"/>
      <c r="C88" s="13"/>
      <c r="D88" s="13"/>
      <c r="E88" s="13" t="s">
        <v>75</v>
      </c>
      <c r="F88" s="13"/>
      <c r="G88" s="13"/>
      <c r="H88" s="13"/>
      <c r="I88" s="13"/>
    </row>
    <row r="89" spans="1:16" ht="12.75" customHeight="1">
      <c r="A89" s="13"/>
      <c r="B89" s="13"/>
      <c r="C89" s="13"/>
      <c r="D89" s="13"/>
      <c r="E89" s="13" t="s">
        <v>76</v>
      </c>
      <c r="F89" s="13"/>
      <c r="G89" s="13"/>
      <c r="H89" s="13"/>
      <c r="I89" s="13">
        <v>0</v>
      </c>
      <c r="P89">
        <v>0</v>
      </c>
    </row>
    <row r="90" spans="1:16" ht="12.75" customHeight="1">
      <c r="A90" s="13"/>
      <c r="B90" s="13"/>
      <c r="C90" s="13"/>
      <c r="D90" s="13"/>
      <c r="E90" s="13" t="s">
        <v>77</v>
      </c>
      <c r="F90" s="13"/>
      <c r="G90" s="13"/>
      <c r="H90" s="13"/>
      <c r="I90" s="13">
        <f>I87+I89</f>
        <v>0</v>
      </c>
      <c r="P90">
        <f>P87+P89</f>
        <v>0</v>
      </c>
    </row>
    <row r="92" spans="1:16" ht="12.75" customHeight="1">
      <c r="A92" s="13"/>
      <c r="B92" s="13"/>
      <c r="C92" s="13"/>
      <c r="D92" s="13"/>
      <c r="E92" s="13" t="s">
        <v>77</v>
      </c>
      <c r="F92" s="13"/>
      <c r="G92" s="13"/>
      <c r="H92" s="13"/>
      <c r="I92" s="13">
        <f>I83+I90</f>
        <v>0</v>
      </c>
      <c r="P92">
        <f>P83+P90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514</v>
      </c>
      <c r="D5" s="5"/>
      <c r="E5" s="5" t="s">
        <v>515</v>
      </c>
    </row>
    <row r="6" spans="1:5" ht="12.75" customHeight="1">
      <c r="A6" t="s">
        <v>18</v>
      </c>
      <c r="C6" s="5" t="s">
        <v>514</v>
      </c>
      <c r="D6" s="5"/>
      <c r="E6" s="5" t="s">
        <v>515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20" t="s">
        <v>24</v>
      </c>
      <c r="B8" s="20" t="s">
        <v>26</v>
      </c>
      <c r="C8" s="20" t="s">
        <v>27</v>
      </c>
      <c r="D8" s="20" t="s">
        <v>28</v>
      </c>
      <c r="E8" s="20" t="s">
        <v>29</v>
      </c>
      <c r="F8" s="20" t="s">
        <v>30</v>
      </c>
      <c r="G8" s="20" t="s">
        <v>31</v>
      </c>
      <c r="H8" s="20" t="s">
        <v>32</v>
      </c>
      <c r="I8" s="20"/>
      <c r="O8" t="s">
        <v>35</v>
      </c>
      <c r="P8" t="s">
        <v>11</v>
      </c>
    </row>
    <row r="9" spans="1:15" ht="14.25">
      <c r="A9" s="20"/>
      <c r="B9" s="20"/>
      <c r="C9" s="20"/>
      <c r="D9" s="20"/>
      <c r="E9" s="20"/>
      <c r="F9" s="20"/>
      <c r="G9" s="20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38.25">
      <c r="A12" s="6">
        <v>1</v>
      </c>
      <c r="B12" s="6" t="s">
        <v>46</v>
      </c>
      <c r="C12" s="6" t="s">
        <v>80</v>
      </c>
      <c r="D12" s="6" t="s">
        <v>25</v>
      </c>
      <c r="E12" s="6" t="s">
        <v>516</v>
      </c>
      <c r="F12" s="6" t="s">
        <v>82</v>
      </c>
      <c r="G12" s="8">
        <v>231.33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517</v>
      </c>
    </row>
    <row r="14" ht="25.5">
      <c r="E14" s="12" t="s">
        <v>84</v>
      </c>
    </row>
    <row r="15" spans="1:16" ht="12.75" customHeight="1">
      <c r="A15" s="13"/>
      <c r="B15" s="13"/>
      <c r="C15" s="13" t="s">
        <v>45</v>
      </c>
      <c r="D15" s="13"/>
      <c r="E15" s="13" t="s">
        <v>44</v>
      </c>
      <c r="F15" s="13"/>
      <c r="G15" s="13"/>
      <c r="H15" s="13"/>
      <c r="I15" s="13">
        <f>SUM(I12:I14)</f>
        <v>0</v>
      </c>
      <c r="P15">
        <f>ROUND(SUM(P12:P14),2)</f>
        <v>0</v>
      </c>
    </row>
    <row r="17" spans="1:9" ht="12.75" customHeight="1">
      <c r="A17" s="7"/>
      <c r="B17" s="7"/>
      <c r="C17" s="7" t="s">
        <v>25</v>
      </c>
      <c r="D17" s="7"/>
      <c r="E17" s="7" t="s">
        <v>94</v>
      </c>
      <c r="F17" s="7"/>
      <c r="G17" s="9"/>
      <c r="H17" s="7"/>
      <c r="I17" s="9"/>
    </row>
    <row r="18" spans="1:16" ht="89.25">
      <c r="A18" s="6">
        <v>2</v>
      </c>
      <c r="B18" s="6" t="s">
        <v>46</v>
      </c>
      <c r="C18" s="6" t="s">
        <v>277</v>
      </c>
      <c r="D18" s="6" t="s">
        <v>25</v>
      </c>
      <c r="E18" s="6" t="s">
        <v>518</v>
      </c>
      <c r="F18" s="6" t="s">
        <v>108</v>
      </c>
      <c r="G18" s="8">
        <v>41.64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519</v>
      </c>
    </row>
    <row r="20" ht="318.75">
      <c r="E20" s="12" t="s">
        <v>276</v>
      </c>
    </row>
    <row r="21" spans="1:16" ht="12.75">
      <c r="A21" s="6">
        <v>3</v>
      </c>
      <c r="B21" s="6" t="s">
        <v>46</v>
      </c>
      <c r="C21" s="6" t="s">
        <v>277</v>
      </c>
      <c r="D21" s="6" t="s">
        <v>36</v>
      </c>
      <c r="E21" s="6" t="s">
        <v>520</v>
      </c>
      <c r="F21" s="6" t="s">
        <v>108</v>
      </c>
      <c r="G21" s="8">
        <v>74.025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38.25">
      <c r="E22" s="12" t="s">
        <v>521</v>
      </c>
    </row>
    <row r="23" ht="318.75">
      <c r="E23" s="12" t="s">
        <v>276</v>
      </c>
    </row>
    <row r="24" spans="1:16" ht="12.75">
      <c r="A24" s="6">
        <v>4</v>
      </c>
      <c r="B24" s="6" t="s">
        <v>46</v>
      </c>
      <c r="C24" s="6" t="s">
        <v>207</v>
      </c>
      <c r="D24" s="6" t="s">
        <v>48</v>
      </c>
      <c r="E24" s="6" t="s">
        <v>208</v>
      </c>
      <c r="F24" s="6" t="s">
        <v>108</v>
      </c>
      <c r="G24" s="8">
        <v>80.24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12.75">
      <c r="E25" s="12" t="s">
        <v>522</v>
      </c>
    </row>
    <row r="26" ht="191.25">
      <c r="E26" s="12" t="s">
        <v>210</v>
      </c>
    </row>
    <row r="27" spans="1:16" ht="12.75">
      <c r="A27" s="6">
        <v>5</v>
      </c>
      <c r="B27" s="6" t="s">
        <v>46</v>
      </c>
      <c r="C27" s="6" t="s">
        <v>389</v>
      </c>
      <c r="D27" s="6" t="s">
        <v>48</v>
      </c>
      <c r="E27" s="6" t="s">
        <v>523</v>
      </c>
      <c r="F27" s="6" t="s">
        <v>108</v>
      </c>
      <c r="G27" s="8">
        <v>59.22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12.75">
      <c r="E28" s="12" t="s">
        <v>524</v>
      </c>
    </row>
    <row r="29" ht="229.5">
      <c r="E29" s="12" t="s">
        <v>392</v>
      </c>
    </row>
    <row r="30" spans="1:16" ht="12.75">
      <c r="A30" s="6">
        <v>6</v>
      </c>
      <c r="B30" s="6" t="s">
        <v>46</v>
      </c>
      <c r="C30" s="6" t="s">
        <v>284</v>
      </c>
      <c r="D30" s="6" t="s">
        <v>48</v>
      </c>
      <c r="E30" s="6" t="s">
        <v>285</v>
      </c>
      <c r="F30" s="6" t="s">
        <v>108</v>
      </c>
      <c r="G30" s="8">
        <v>14.805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12.75">
      <c r="E31" s="12" t="s">
        <v>525</v>
      </c>
    </row>
    <row r="32" ht="293.25">
      <c r="E32" s="12" t="s">
        <v>287</v>
      </c>
    </row>
    <row r="33" spans="1:16" ht="12.75" customHeight="1">
      <c r="A33" s="13"/>
      <c r="B33" s="13"/>
      <c r="C33" s="13" t="s">
        <v>25</v>
      </c>
      <c r="D33" s="13"/>
      <c r="E33" s="13" t="s">
        <v>94</v>
      </c>
      <c r="F33" s="13"/>
      <c r="G33" s="13"/>
      <c r="H33" s="13"/>
      <c r="I33" s="13">
        <f>SUM(I18:I32)</f>
        <v>0</v>
      </c>
      <c r="P33">
        <f>ROUND(SUM(P18:P32),2)</f>
        <v>0</v>
      </c>
    </row>
    <row r="35" spans="1:9" ht="12.75" customHeight="1">
      <c r="A35" s="7"/>
      <c r="B35" s="7"/>
      <c r="C35" s="7" t="s">
        <v>38</v>
      </c>
      <c r="D35" s="7"/>
      <c r="E35" s="7" t="s">
        <v>288</v>
      </c>
      <c r="F35" s="7"/>
      <c r="G35" s="9"/>
      <c r="H35" s="7"/>
      <c r="I35" s="9"/>
    </row>
    <row r="36" spans="1:16" ht="12.75">
      <c r="A36" s="6">
        <v>7</v>
      </c>
      <c r="B36" s="6" t="s">
        <v>46</v>
      </c>
      <c r="C36" s="6" t="s">
        <v>293</v>
      </c>
      <c r="D36" s="6" t="s">
        <v>48</v>
      </c>
      <c r="E36" s="6" t="s">
        <v>294</v>
      </c>
      <c r="F36" s="6" t="s">
        <v>108</v>
      </c>
      <c r="G36" s="8">
        <v>4.935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ht="12.75">
      <c r="E37" s="12" t="s">
        <v>526</v>
      </c>
    </row>
    <row r="38" ht="38.25">
      <c r="E38" s="12" t="s">
        <v>296</v>
      </c>
    </row>
    <row r="39" spans="1:16" ht="12.75" customHeight="1">
      <c r="A39" s="13"/>
      <c r="B39" s="13"/>
      <c r="C39" s="13" t="s">
        <v>38</v>
      </c>
      <c r="D39" s="13"/>
      <c r="E39" s="13" t="s">
        <v>288</v>
      </c>
      <c r="F39" s="13"/>
      <c r="G39" s="13"/>
      <c r="H39" s="13"/>
      <c r="I39" s="13">
        <f>SUM(I36:I38)</f>
        <v>0</v>
      </c>
      <c r="P39">
        <f>ROUND(SUM(P36:P38),2)</f>
        <v>0</v>
      </c>
    </row>
    <row r="41" spans="1:9" ht="12.75" customHeight="1">
      <c r="A41" s="7"/>
      <c r="B41" s="7"/>
      <c r="C41" s="7" t="s">
        <v>41</v>
      </c>
      <c r="D41" s="7"/>
      <c r="E41" s="7" t="s">
        <v>166</v>
      </c>
      <c r="F41" s="7"/>
      <c r="G41" s="9"/>
      <c r="H41" s="7"/>
      <c r="I41" s="9"/>
    </row>
    <row r="42" spans="1:16" ht="12.75">
      <c r="A42" s="6">
        <v>8</v>
      </c>
      <c r="B42" s="6" t="s">
        <v>46</v>
      </c>
      <c r="C42" s="6" t="s">
        <v>527</v>
      </c>
      <c r="D42" s="6" t="s">
        <v>48</v>
      </c>
      <c r="E42" s="6" t="s">
        <v>528</v>
      </c>
      <c r="F42" s="6" t="s">
        <v>97</v>
      </c>
      <c r="G42" s="8">
        <v>102.4</v>
      </c>
      <c r="H42" s="11"/>
      <c r="I42" s="10">
        <f>ROUND((H42*G42),2)</f>
        <v>0</v>
      </c>
      <c r="O42">
        <f>rekapitulace!H8</f>
        <v>21</v>
      </c>
      <c r="P42">
        <f>O42/100*I42</f>
        <v>0</v>
      </c>
    </row>
    <row r="43" ht="12.75">
      <c r="E43" s="12" t="s">
        <v>529</v>
      </c>
    </row>
    <row r="44" ht="102">
      <c r="E44" s="12" t="s">
        <v>530</v>
      </c>
    </row>
    <row r="45" spans="1:16" ht="12.75">
      <c r="A45" s="6">
        <v>9</v>
      </c>
      <c r="B45" s="6" t="s">
        <v>46</v>
      </c>
      <c r="C45" s="6" t="s">
        <v>403</v>
      </c>
      <c r="D45" s="6" t="s">
        <v>48</v>
      </c>
      <c r="E45" s="6" t="s">
        <v>531</v>
      </c>
      <c r="F45" s="6" t="s">
        <v>97</v>
      </c>
      <c r="G45" s="8">
        <v>47.5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12.75">
      <c r="E46" s="12" t="s">
        <v>532</v>
      </c>
    </row>
    <row r="47" ht="102">
      <c r="E47" s="12" t="s">
        <v>533</v>
      </c>
    </row>
    <row r="48" spans="1:16" ht="12.75">
      <c r="A48" s="6">
        <v>10</v>
      </c>
      <c r="B48" s="6" t="s">
        <v>46</v>
      </c>
      <c r="C48" s="6" t="s">
        <v>407</v>
      </c>
      <c r="D48" s="6" t="s">
        <v>48</v>
      </c>
      <c r="E48" s="6" t="s">
        <v>534</v>
      </c>
      <c r="F48" s="6" t="s">
        <v>97</v>
      </c>
      <c r="G48" s="8">
        <v>98.7</v>
      </c>
      <c r="H48" s="11"/>
      <c r="I48" s="10">
        <f>ROUND((H48*G48),2)</f>
        <v>0</v>
      </c>
      <c r="O48">
        <f>rekapitulace!H8</f>
        <v>21</v>
      </c>
      <c r="P48">
        <f>O48/100*I48</f>
        <v>0</v>
      </c>
    </row>
    <row r="49" ht="12.75">
      <c r="E49" s="12" t="s">
        <v>535</v>
      </c>
    </row>
    <row r="50" ht="140.25">
      <c r="E50" s="12" t="s">
        <v>536</v>
      </c>
    </row>
    <row r="51" spans="1:16" ht="12.75">
      <c r="A51" s="6">
        <v>11</v>
      </c>
      <c r="B51" s="6" t="s">
        <v>46</v>
      </c>
      <c r="C51" s="6" t="s">
        <v>537</v>
      </c>
      <c r="D51" s="6" t="s">
        <v>48</v>
      </c>
      <c r="E51" s="6" t="s">
        <v>538</v>
      </c>
      <c r="F51" s="6" t="s">
        <v>97</v>
      </c>
      <c r="G51" s="8">
        <v>102.4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ht="12.75">
      <c r="E52" s="12" t="s">
        <v>529</v>
      </c>
    </row>
    <row r="53" ht="76.5">
      <c r="E53" s="12" t="s">
        <v>539</v>
      </c>
    </row>
    <row r="54" spans="1:16" ht="38.25">
      <c r="A54" s="6">
        <v>12</v>
      </c>
      <c r="B54" s="6" t="s">
        <v>46</v>
      </c>
      <c r="C54" s="6" t="s">
        <v>540</v>
      </c>
      <c r="D54" s="6" t="s">
        <v>48</v>
      </c>
      <c r="E54" s="6" t="s">
        <v>541</v>
      </c>
      <c r="F54" s="6" t="s">
        <v>97</v>
      </c>
      <c r="G54" s="8">
        <v>138.8</v>
      </c>
      <c r="H54" s="11"/>
      <c r="I54" s="10">
        <f>ROUND((H54*G54),2)</f>
        <v>0</v>
      </c>
      <c r="O54">
        <f>rekapitulace!H8</f>
        <v>21</v>
      </c>
      <c r="P54">
        <f>O54/100*I54</f>
        <v>0</v>
      </c>
    </row>
    <row r="55" ht="12.75">
      <c r="E55" s="12" t="s">
        <v>542</v>
      </c>
    </row>
    <row r="56" ht="76.5">
      <c r="E56" s="12" t="s">
        <v>539</v>
      </c>
    </row>
    <row r="57" spans="1:16" ht="25.5">
      <c r="A57" s="6">
        <v>13</v>
      </c>
      <c r="B57" s="6" t="s">
        <v>46</v>
      </c>
      <c r="C57" s="6" t="s">
        <v>543</v>
      </c>
      <c r="D57" s="6" t="s">
        <v>48</v>
      </c>
      <c r="E57" s="6" t="s">
        <v>544</v>
      </c>
      <c r="F57" s="6" t="s">
        <v>97</v>
      </c>
      <c r="G57" s="8">
        <v>102.4</v>
      </c>
      <c r="H57" s="11"/>
      <c r="I57" s="10">
        <f>ROUND((H57*G57),2)</f>
        <v>0</v>
      </c>
      <c r="O57">
        <f>rekapitulace!H8</f>
        <v>21</v>
      </c>
      <c r="P57">
        <f>O57/100*I57</f>
        <v>0</v>
      </c>
    </row>
    <row r="58" ht="12.75">
      <c r="E58" s="12" t="s">
        <v>529</v>
      </c>
    </row>
    <row r="59" ht="127.5">
      <c r="E59" s="12" t="s">
        <v>416</v>
      </c>
    </row>
    <row r="60" spans="1:16" ht="12.75">
      <c r="A60" s="6">
        <v>14</v>
      </c>
      <c r="B60" s="6" t="s">
        <v>46</v>
      </c>
      <c r="C60" s="6" t="s">
        <v>545</v>
      </c>
      <c r="D60" s="6" t="s">
        <v>48</v>
      </c>
      <c r="E60" s="6" t="s">
        <v>546</v>
      </c>
      <c r="F60" s="6" t="s">
        <v>169</v>
      </c>
      <c r="G60" s="8">
        <v>1</v>
      </c>
      <c r="H60" s="11"/>
      <c r="I60" s="10">
        <f>ROUND((H60*G60),2)</f>
        <v>0</v>
      </c>
      <c r="O60">
        <f>rekapitulace!H8</f>
        <v>21</v>
      </c>
      <c r="P60">
        <f>O60/100*I60</f>
        <v>0</v>
      </c>
    </row>
    <row r="61" ht="12.75">
      <c r="E61" s="12" t="s">
        <v>51</v>
      </c>
    </row>
    <row r="62" ht="127.5">
      <c r="E62" s="12" t="s">
        <v>547</v>
      </c>
    </row>
    <row r="63" spans="1:16" ht="12.75">
      <c r="A63" s="6">
        <v>15</v>
      </c>
      <c r="B63" s="6" t="s">
        <v>46</v>
      </c>
      <c r="C63" s="6" t="s">
        <v>548</v>
      </c>
      <c r="D63" s="6" t="s">
        <v>48</v>
      </c>
      <c r="E63" s="6" t="s">
        <v>549</v>
      </c>
      <c r="F63" s="6" t="s">
        <v>169</v>
      </c>
      <c r="G63" s="8">
        <v>1</v>
      </c>
      <c r="H63" s="11"/>
      <c r="I63" s="10">
        <f>ROUND((H63*G63),2)</f>
        <v>0</v>
      </c>
      <c r="O63">
        <f>rekapitulace!H8</f>
        <v>21</v>
      </c>
      <c r="P63">
        <f>O63/100*I63</f>
        <v>0</v>
      </c>
    </row>
    <row r="64" ht="12.75">
      <c r="E64" s="12" t="s">
        <v>51</v>
      </c>
    </row>
    <row r="65" ht="127.5">
      <c r="E65" s="12" t="s">
        <v>550</v>
      </c>
    </row>
    <row r="66" spans="1:16" ht="12.75">
      <c r="A66" s="6">
        <v>16</v>
      </c>
      <c r="B66" s="6" t="s">
        <v>46</v>
      </c>
      <c r="C66" s="6" t="s">
        <v>551</v>
      </c>
      <c r="D66" s="6" t="s">
        <v>48</v>
      </c>
      <c r="E66" s="6" t="s">
        <v>552</v>
      </c>
      <c r="F66" s="6" t="s">
        <v>169</v>
      </c>
      <c r="G66" s="8">
        <v>69.4</v>
      </c>
      <c r="H66" s="11"/>
      <c r="I66" s="10">
        <f>ROUND((H66*G66),2)</f>
        <v>0</v>
      </c>
      <c r="O66">
        <f>rekapitulace!H8</f>
        <v>21</v>
      </c>
      <c r="P66">
        <f>O66/100*I66</f>
        <v>0</v>
      </c>
    </row>
    <row r="67" ht="12.75">
      <c r="E67" s="12" t="s">
        <v>553</v>
      </c>
    </row>
    <row r="68" ht="102">
      <c r="E68" s="12" t="s">
        <v>554</v>
      </c>
    </row>
    <row r="69" spans="1:16" ht="25.5">
      <c r="A69" s="6">
        <v>17</v>
      </c>
      <c r="B69" s="6" t="s">
        <v>46</v>
      </c>
      <c r="C69" s="6" t="s">
        <v>555</v>
      </c>
      <c r="D69" s="6" t="s">
        <v>48</v>
      </c>
      <c r="E69" s="6" t="s">
        <v>556</v>
      </c>
      <c r="F69" s="6" t="s">
        <v>169</v>
      </c>
      <c r="G69" s="8">
        <v>3</v>
      </c>
      <c r="H69" s="11"/>
      <c r="I69" s="10">
        <f>ROUND((H69*G69),2)</f>
        <v>0</v>
      </c>
      <c r="O69">
        <f>rekapitulace!H8</f>
        <v>21</v>
      </c>
      <c r="P69">
        <f>O69/100*I69</f>
        <v>0</v>
      </c>
    </row>
    <row r="70" ht="12.75">
      <c r="E70" s="12" t="s">
        <v>557</v>
      </c>
    </row>
    <row r="71" ht="102">
      <c r="E71" s="12" t="s">
        <v>530</v>
      </c>
    </row>
    <row r="72" spans="1:16" ht="12.75">
      <c r="A72" s="6">
        <v>18</v>
      </c>
      <c r="B72" s="6" t="s">
        <v>46</v>
      </c>
      <c r="C72" s="6" t="s">
        <v>558</v>
      </c>
      <c r="D72" s="6" t="s">
        <v>48</v>
      </c>
      <c r="E72" s="6" t="s">
        <v>559</v>
      </c>
      <c r="F72" s="6" t="s">
        <v>97</v>
      </c>
      <c r="G72" s="8">
        <v>100</v>
      </c>
      <c r="H72" s="11"/>
      <c r="I72" s="10">
        <f>ROUND((H72*G72),2)</f>
        <v>0</v>
      </c>
      <c r="O72">
        <f>rekapitulace!H8</f>
        <v>21</v>
      </c>
      <c r="P72">
        <f>O72/100*I72</f>
        <v>0</v>
      </c>
    </row>
    <row r="73" ht="12.75">
      <c r="E73" s="12" t="s">
        <v>560</v>
      </c>
    </row>
    <row r="74" ht="114.75">
      <c r="E74" s="12" t="s">
        <v>561</v>
      </c>
    </row>
    <row r="75" spans="1:16" ht="12.75">
      <c r="A75" s="6">
        <v>19</v>
      </c>
      <c r="B75" s="6" t="s">
        <v>46</v>
      </c>
      <c r="C75" s="6" t="s">
        <v>421</v>
      </c>
      <c r="D75" s="6" t="s">
        <v>48</v>
      </c>
      <c r="E75" s="6" t="s">
        <v>562</v>
      </c>
      <c r="F75" s="6" t="s">
        <v>169</v>
      </c>
      <c r="G75" s="8">
        <v>8</v>
      </c>
      <c r="H75" s="11"/>
      <c r="I75" s="10">
        <f>ROUND((H75*G75),2)</f>
        <v>0</v>
      </c>
      <c r="O75">
        <f>rekapitulace!H8</f>
        <v>21</v>
      </c>
      <c r="P75">
        <f>O75/100*I75</f>
        <v>0</v>
      </c>
    </row>
    <row r="76" ht="12.75">
      <c r="E76" s="12" t="s">
        <v>367</v>
      </c>
    </row>
    <row r="77" ht="76.5">
      <c r="E77" s="12" t="s">
        <v>424</v>
      </c>
    </row>
    <row r="78" spans="1:16" ht="25.5">
      <c r="A78" s="6">
        <v>20</v>
      </c>
      <c r="B78" s="6" t="s">
        <v>46</v>
      </c>
      <c r="C78" s="6" t="s">
        <v>563</v>
      </c>
      <c r="D78" s="6" t="s">
        <v>48</v>
      </c>
      <c r="E78" s="6" t="s">
        <v>564</v>
      </c>
      <c r="F78" s="6" t="s">
        <v>169</v>
      </c>
      <c r="G78" s="8">
        <v>1</v>
      </c>
      <c r="H78" s="11"/>
      <c r="I78" s="10">
        <f>ROUND((H78*G78),2)</f>
        <v>0</v>
      </c>
      <c r="O78">
        <f>rekapitulace!H8</f>
        <v>21</v>
      </c>
      <c r="P78">
        <f>O78/100*I78</f>
        <v>0</v>
      </c>
    </row>
    <row r="79" ht="12.75">
      <c r="E79" s="12" t="s">
        <v>51</v>
      </c>
    </row>
    <row r="80" ht="89.25">
      <c r="E80" s="12" t="s">
        <v>432</v>
      </c>
    </row>
    <row r="81" spans="1:16" ht="51">
      <c r="A81" s="6">
        <v>21</v>
      </c>
      <c r="B81" s="6" t="s">
        <v>46</v>
      </c>
      <c r="C81" s="6" t="s">
        <v>565</v>
      </c>
      <c r="D81" s="6" t="s">
        <v>48</v>
      </c>
      <c r="E81" s="6" t="s">
        <v>566</v>
      </c>
      <c r="F81" s="6" t="s">
        <v>97</v>
      </c>
      <c r="G81" s="8">
        <v>49.5</v>
      </c>
      <c r="H81" s="11"/>
      <c r="I81" s="10">
        <f>ROUND((H81*G81),2)</f>
        <v>0</v>
      </c>
      <c r="O81">
        <f>rekapitulace!H8</f>
        <v>21</v>
      </c>
      <c r="P81">
        <f>O81/100*I81</f>
        <v>0</v>
      </c>
    </row>
    <row r="82" ht="12.75">
      <c r="E82" s="12" t="s">
        <v>567</v>
      </c>
    </row>
    <row r="83" ht="76.5">
      <c r="E83" s="12" t="s">
        <v>428</v>
      </c>
    </row>
    <row r="84" spans="1:16" ht="25.5">
      <c r="A84" s="6">
        <v>22</v>
      </c>
      <c r="B84" s="6" t="s">
        <v>46</v>
      </c>
      <c r="C84" s="6" t="s">
        <v>568</v>
      </c>
      <c r="D84" s="6" t="s">
        <v>48</v>
      </c>
      <c r="E84" s="6" t="s">
        <v>569</v>
      </c>
      <c r="F84" s="6" t="s">
        <v>169</v>
      </c>
      <c r="G84" s="8">
        <v>1</v>
      </c>
      <c r="H84" s="11"/>
      <c r="I84" s="10">
        <f>ROUND((H84*G84),2)</f>
        <v>0</v>
      </c>
      <c r="O84">
        <f>rekapitulace!H8</f>
        <v>21</v>
      </c>
      <c r="P84">
        <f>O84/100*I84</f>
        <v>0</v>
      </c>
    </row>
    <row r="85" ht="12.75">
      <c r="E85" s="12" t="s">
        <v>51</v>
      </c>
    </row>
    <row r="86" ht="89.25">
      <c r="E86" s="12" t="s">
        <v>432</v>
      </c>
    </row>
    <row r="87" spans="1:16" ht="12.75">
      <c r="A87" s="6">
        <v>23</v>
      </c>
      <c r="B87" s="6" t="s">
        <v>46</v>
      </c>
      <c r="C87" s="6" t="s">
        <v>433</v>
      </c>
      <c r="D87" s="6" t="s">
        <v>48</v>
      </c>
      <c r="E87" s="6" t="s">
        <v>434</v>
      </c>
      <c r="F87" s="6" t="s">
        <v>97</v>
      </c>
      <c r="G87" s="8">
        <v>47.5</v>
      </c>
      <c r="H87" s="11"/>
      <c r="I87" s="10">
        <f>ROUND((H87*G87),2)</f>
        <v>0</v>
      </c>
      <c r="O87">
        <f>rekapitulace!H8</f>
        <v>21</v>
      </c>
      <c r="P87">
        <f>O87/100*I87</f>
        <v>0</v>
      </c>
    </row>
    <row r="88" ht="12.75">
      <c r="E88" s="12" t="s">
        <v>532</v>
      </c>
    </row>
    <row r="89" ht="76.5">
      <c r="E89" s="12" t="s">
        <v>436</v>
      </c>
    </row>
    <row r="90" spans="1:16" ht="25.5">
      <c r="A90" s="6">
        <v>24</v>
      </c>
      <c r="B90" s="6" t="s">
        <v>46</v>
      </c>
      <c r="C90" s="6" t="s">
        <v>570</v>
      </c>
      <c r="D90" s="6" t="s">
        <v>48</v>
      </c>
      <c r="E90" s="6" t="s">
        <v>571</v>
      </c>
      <c r="F90" s="6" t="s">
        <v>169</v>
      </c>
      <c r="G90" s="8">
        <v>5</v>
      </c>
      <c r="H90" s="11"/>
      <c r="I90" s="10">
        <f>ROUND((H90*G90),2)</f>
        <v>0</v>
      </c>
      <c r="O90">
        <f>rekapitulace!H8</f>
        <v>21</v>
      </c>
      <c r="P90">
        <f>O90/100*I90</f>
        <v>0</v>
      </c>
    </row>
    <row r="91" ht="12.75">
      <c r="E91" s="12" t="s">
        <v>572</v>
      </c>
    </row>
    <row r="92" ht="102">
      <c r="E92" s="12" t="s">
        <v>573</v>
      </c>
    </row>
    <row r="93" spans="1:16" ht="12.75">
      <c r="A93" s="6">
        <v>25</v>
      </c>
      <c r="B93" s="6" t="s">
        <v>46</v>
      </c>
      <c r="C93" s="6" t="s">
        <v>574</v>
      </c>
      <c r="D93" s="6" t="s">
        <v>48</v>
      </c>
      <c r="E93" s="6" t="s">
        <v>575</v>
      </c>
      <c r="F93" s="6" t="s">
        <v>169</v>
      </c>
      <c r="G93" s="8">
        <v>1</v>
      </c>
      <c r="H93" s="11"/>
      <c r="I93" s="10">
        <f>ROUND((H93*G93),2)</f>
        <v>0</v>
      </c>
      <c r="O93">
        <f>rekapitulace!H8</f>
        <v>21</v>
      </c>
      <c r="P93">
        <f>O93/100*I93</f>
        <v>0</v>
      </c>
    </row>
    <row r="94" ht="12.75">
      <c r="E94" s="12" t="s">
        <v>51</v>
      </c>
    </row>
    <row r="95" ht="127.5">
      <c r="E95" s="12" t="s">
        <v>576</v>
      </c>
    </row>
    <row r="96" spans="1:16" ht="25.5">
      <c r="A96" s="6">
        <v>26</v>
      </c>
      <c r="B96" s="6" t="s">
        <v>46</v>
      </c>
      <c r="C96" s="6" t="s">
        <v>577</v>
      </c>
      <c r="D96" s="6" t="s">
        <v>48</v>
      </c>
      <c r="E96" s="6" t="s">
        <v>578</v>
      </c>
      <c r="F96" s="6" t="s">
        <v>169</v>
      </c>
      <c r="G96" s="8">
        <v>1</v>
      </c>
      <c r="H96" s="11"/>
      <c r="I96" s="10">
        <f>ROUND((H96*G96),2)</f>
        <v>0</v>
      </c>
      <c r="O96">
        <f>rekapitulace!H8</f>
        <v>21</v>
      </c>
      <c r="P96">
        <f>O96/100*I96</f>
        <v>0</v>
      </c>
    </row>
    <row r="97" ht="12.75">
      <c r="E97" s="12" t="s">
        <v>51</v>
      </c>
    </row>
    <row r="98" ht="114.75">
      <c r="E98" s="12" t="s">
        <v>579</v>
      </c>
    </row>
    <row r="99" spans="1:16" ht="25.5">
      <c r="A99" s="6">
        <v>27</v>
      </c>
      <c r="B99" s="6" t="s">
        <v>46</v>
      </c>
      <c r="C99" s="6" t="s">
        <v>580</v>
      </c>
      <c r="D99" s="6" t="s">
        <v>48</v>
      </c>
      <c r="E99" s="6" t="s">
        <v>581</v>
      </c>
      <c r="F99" s="6" t="s">
        <v>169</v>
      </c>
      <c r="G99" s="8">
        <v>3</v>
      </c>
      <c r="H99" s="11"/>
      <c r="I99" s="10">
        <f>ROUND((H99*G99),2)</f>
        <v>0</v>
      </c>
      <c r="O99">
        <f>rekapitulace!H8</f>
        <v>21</v>
      </c>
      <c r="P99">
        <f>O99/100*I99</f>
        <v>0</v>
      </c>
    </row>
    <row r="100" ht="38.25">
      <c r="E100" s="12" t="s">
        <v>582</v>
      </c>
    </row>
    <row r="101" ht="102">
      <c r="E101" s="12" t="s">
        <v>583</v>
      </c>
    </row>
    <row r="102" spans="1:16" ht="38.25">
      <c r="A102" s="6">
        <v>28</v>
      </c>
      <c r="B102" s="6" t="s">
        <v>46</v>
      </c>
      <c r="C102" s="6" t="s">
        <v>584</v>
      </c>
      <c r="D102" s="6" t="s">
        <v>48</v>
      </c>
      <c r="E102" s="6" t="s">
        <v>585</v>
      </c>
      <c r="F102" s="6" t="s">
        <v>467</v>
      </c>
      <c r="G102" s="8">
        <v>64</v>
      </c>
      <c r="H102" s="11"/>
      <c r="I102" s="10">
        <f>ROUND((H102*G102),2)</f>
        <v>0</v>
      </c>
      <c r="O102">
        <f>rekapitulace!H8</f>
        <v>21</v>
      </c>
      <c r="P102">
        <f>O102/100*I102</f>
        <v>0</v>
      </c>
    </row>
    <row r="103" ht="12.75">
      <c r="E103" s="12" t="s">
        <v>586</v>
      </c>
    </row>
    <row r="104" ht="89.25">
      <c r="E104" s="12" t="s">
        <v>587</v>
      </c>
    </row>
    <row r="105" spans="1:16" ht="12.75" customHeight="1">
      <c r="A105" s="13"/>
      <c r="B105" s="13"/>
      <c r="C105" s="13" t="s">
        <v>41</v>
      </c>
      <c r="D105" s="13"/>
      <c r="E105" s="13" t="s">
        <v>166</v>
      </c>
      <c r="F105" s="13"/>
      <c r="G105" s="13"/>
      <c r="H105" s="13"/>
      <c r="I105" s="13">
        <f>SUM(I42:I104)</f>
        <v>0</v>
      </c>
      <c r="P105">
        <f>ROUND(SUM(P42:P104),2)</f>
        <v>0</v>
      </c>
    </row>
    <row r="107" spans="1:16" ht="12.75" customHeight="1">
      <c r="A107" s="13"/>
      <c r="B107" s="13"/>
      <c r="C107" s="13"/>
      <c r="D107" s="13"/>
      <c r="E107" s="13" t="s">
        <v>71</v>
      </c>
      <c r="F107" s="13"/>
      <c r="G107" s="13"/>
      <c r="H107" s="13"/>
      <c r="I107" s="13">
        <f>+I15+I33+I39+I105</f>
        <v>0</v>
      </c>
      <c r="P107">
        <f>+P15+P33+P39+P105</f>
        <v>0</v>
      </c>
    </row>
    <row r="109" spans="1:9" ht="12.75" customHeight="1">
      <c r="A109" s="7" t="s">
        <v>72</v>
      </c>
      <c r="B109" s="7"/>
      <c r="C109" s="7"/>
      <c r="D109" s="7"/>
      <c r="E109" s="7"/>
      <c r="F109" s="7"/>
      <c r="G109" s="7"/>
      <c r="H109" s="7"/>
      <c r="I109" s="7"/>
    </row>
    <row r="110" spans="1:9" ht="12.75" customHeight="1">
      <c r="A110" s="7"/>
      <c r="B110" s="7"/>
      <c r="C110" s="7"/>
      <c r="D110" s="7"/>
      <c r="E110" s="7" t="s">
        <v>73</v>
      </c>
      <c r="F110" s="7"/>
      <c r="G110" s="7"/>
      <c r="H110" s="7"/>
      <c r="I110" s="7"/>
    </row>
    <row r="111" spans="1:16" ht="12.75" customHeight="1">
      <c r="A111" s="13"/>
      <c r="B111" s="13"/>
      <c r="C111" s="13"/>
      <c r="D111" s="13"/>
      <c r="E111" s="13" t="s">
        <v>74</v>
      </c>
      <c r="F111" s="13"/>
      <c r="G111" s="13"/>
      <c r="H111" s="13"/>
      <c r="I111" s="13">
        <v>0</v>
      </c>
      <c r="P111">
        <v>0</v>
      </c>
    </row>
    <row r="112" spans="1:9" ht="12.75" customHeight="1">
      <c r="A112" s="13"/>
      <c r="B112" s="13"/>
      <c r="C112" s="13"/>
      <c r="D112" s="13"/>
      <c r="E112" s="13" t="s">
        <v>75</v>
      </c>
      <c r="F112" s="13"/>
      <c r="G112" s="13"/>
      <c r="H112" s="13"/>
      <c r="I112" s="13"/>
    </row>
    <row r="113" spans="1:16" ht="12.75" customHeight="1">
      <c r="A113" s="13"/>
      <c r="B113" s="13"/>
      <c r="C113" s="13"/>
      <c r="D113" s="13"/>
      <c r="E113" s="13" t="s">
        <v>76</v>
      </c>
      <c r="F113" s="13"/>
      <c r="G113" s="13"/>
      <c r="H113" s="13"/>
      <c r="I113" s="13">
        <v>0</v>
      </c>
      <c r="P113">
        <v>0</v>
      </c>
    </row>
    <row r="114" spans="1:16" ht="12.75" customHeight="1">
      <c r="A114" s="13"/>
      <c r="B114" s="13"/>
      <c r="C114" s="13"/>
      <c r="D114" s="13"/>
      <c r="E114" s="13" t="s">
        <v>77</v>
      </c>
      <c r="F114" s="13"/>
      <c r="G114" s="13"/>
      <c r="H114" s="13"/>
      <c r="I114" s="13">
        <f>I111+I113</f>
        <v>0</v>
      </c>
      <c r="P114">
        <f>P111+P113</f>
        <v>0</v>
      </c>
    </row>
    <row r="116" spans="1:16" ht="12.75" customHeight="1">
      <c r="A116" s="13"/>
      <c r="B116" s="13"/>
      <c r="C116" s="13"/>
      <c r="D116" s="13"/>
      <c r="E116" s="13" t="s">
        <v>77</v>
      </c>
      <c r="F116" s="13"/>
      <c r="G116" s="13"/>
      <c r="H116" s="13"/>
      <c r="I116" s="13">
        <f>I107+I114</f>
        <v>0</v>
      </c>
      <c r="P116">
        <f>P107+P114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12" sqref="H12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21</v>
      </c>
      <c r="D6" s="5"/>
      <c r="E6" s="5" t="s">
        <v>22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20" t="s">
        <v>24</v>
      </c>
      <c r="B8" s="20" t="s">
        <v>26</v>
      </c>
      <c r="C8" s="20" t="s">
        <v>27</v>
      </c>
      <c r="D8" s="20" t="s">
        <v>28</v>
      </c>
      <c r="E8" s="20" t="s">
        <v>29</v>
      </c>
      <c r="F8" s="20" t="s">
        <v>30</v>
      </c>
      <c r="G8" s="20" t="s">
        <v>31</v>
      </c>
      <c r="H8" s="20" t="s">
        <v>32</v>
      </c>
      <c r="I8" s="20"/>
      <c r="O8" t="s">
        <v>35</v>
      </c>
      <c r="P8" t="s">
        <v>11</v>
      </c>
    </row>
    <row r="9" spans="1:15" ht="14.25">
      <c r="A9" s="20"/>
      <c r="B9" s="20"/>
      <c r="C9" s="20"/>
      <c r="D9" s="20"/>
      <c r="E9" s="20"/>
      <c r="F9" s="20"/>
      <c r="G9" s="20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76.5">
      <c r="A12" s="6">
        <v>1</v>
      </c>
      <c r="B12" s="6" t="s">
        <v>46</v>
      </c>
      <c r="C12" s="6" t="s">
        <v>47</v>
      </c>
      <c r="D12" s="6" t="s">
        <v>48</v>
      </c>
      <c r="E12" s="6" t="s">
        <v>49</v>
      </c>
      <c r="F12" s="6" t="s">
        <v>50</v>
      </c>
      <c r="G12" s="8">
        <v>1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51</v>
      </c>
    </row>
    <row r="14" ht="38.25">
      <c r="E14" s="12" t="s">
        <v>52</v>
      </c>
    </row>
    <row r="15" spans="1:16" ht="25.5">
      <c r="A15" s="6">
        <v>2</v>
      </c>
      <c r="B15" s="6" t="s">
        <v>46</v>
      </c>
      <c r="C15" s="6" t="s">
        <v>53</v>
      </c>
      <c r="D15" s="6" t="s">
        <v>48</v>
      </c>
      <c r="E15" s="6" t="s">
        <v>54</v>
      </c>
      <c r="F15" s="6" t="s">
        <v>50</v>
      </c>
      <c r="G15" s="8">
        <v>1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ht="12.75">
      <c r="E16" s="12" t="s">
        <v>51</v>
      </c>
    </row>
    <row r="17" ht="12.75">
      <c r="E17" s="12" t="s">
        <v>55</v>
      </c>
    </row>
    <row r="18" spans="1:16" ht="102">
      <c r="A18" s="6">
        <v>3</v>
      </c>
      <c r="B18" s="6" t="s">
        <v>46</v>
      </c>
      <c r="C18" s="6" t="s">
        <v>56</v>
      </c>
      <c r="D18" s="6" t="s">
        <v>48</v>
      </c>
      <c r="E18" s="6" t="s">
        <v>57</v>
      </c>
      <c r="F18" s="6" t="s">
        <v>50</v>
      </c>
      <c r="G18" s="8">
        <v>1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51</v>
      </c>
    </row>
    <row r="20" ht="12.75">
      <c r="E20" s="12" t="s">
        <v>55</v>
      </c>
    </row>
    <row r="21" spans="1:16" ht="89.25">
      <c r="A21" s="6">
        <v>4</v>
      </c>
      <c r="B21" s="6" t="s">
        <v>46</v>
      </c>
      <c r="C21" s="6" t="s">
        <v>58</v>
      </c>
      <c r="D21" s="6" t="s">
        <v>48</v>
      </c>
      <c r="E21" s="6" t="s">
        <v>59</v>
      </c>
      <c r="F21" s="6" t="s">
        <v>50</v>
      </c>
      <c r="G21" s="8">
        <v>1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12.75">
      <c r="E22" s="12" t="s">
        <v>51</v>
      </c>
    </row>
    <row r="23" ht="12.75">
      <c r="E23" s="12" t="s">
        <v>55</v>
      </c>
    </row>
    <row r="24" spans="1:16" ht="114.75">
      <c r="A24" s="6">
        <v>5</v>
      </c>
      <c r="B24" s="6" t="s">
        <v>46</v>
      </c>
      <c r="C24" s="6" t="s">
        <v>60</v>
      </c>
      <c r="D24" s="6" t="s">
        <v>48</v>
      </c>
      <c r="E24" s="6" t="s">
        <v>61</v>
      </c>
      <c r="F24" s="6" t="s">
        <v>50</v>
      </c>
      <c r="G24" s="8">
        <v>1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12.75">
      <c r="E25" s="12" t="s">
        <v>51</v>
      </c>
    </row>
    <row r="26" ht="76.5">
      <c r="E26" s="12" t="s">
        <v>62</v>
      </c>
    </row>
    <row r="27" spans="1:16" ht="191.25">
      <c r="A27" s="6">
        <v>6</v>
      </c>
      <c r="B27" s="6" t="s">
        <v>46</v>
      </c>
      <c r="C27" s="6" t="s">
        <v>63</v>
      </c>
      <c r="D27" s="6" t="s">
        <v>48</v>
      </c>
      <c r="E27" s="6" t="s">
        <v>64</v>
      </c>
      <c r="F27" s="6" t="s">
        <v>50</v>
      </c>
      <c r="G27" s="8">
        <v>1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12.75">
      <c r="E28" s="12" t="s">
        <v>51</v>
      </c>
    </row>
    <row r="29" ht="25.5">
      <c r="E29" s="12" t="s">
        <v>65</v>
      </c>
    </row>
    <row r="30" spans="1:16" ht="140.25">
      <c r="A30" s="6">
        <v>7</v>
      </c>
      <c r="B30" s="6" t="s">
        <v>46</v>
      </c>
      <c r="C30" s="6" t="s">
        <v>66</v>
      </c>
      <c r="D30" s="6" t="s">
        <v>48</v>
      </c>
      <c r="E30" s="6" t="s">
        <v>67</v>
      </c>
      <c r="F30" s="6" t="s">
        <v>50</v>
      </c>
      <c r="G30" s="8">
        <v>1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12.75">
      <c r="E31" s="12" t="s">
        <v>51</v>
      </c>
    </row>
    <row r="32" ht="12.75">
      <c r="E32" s="12" t="s">
        <v>68</v>
      </c>
    </row>
    <row r="33" spans="1:16" ht="51">
      <c r="A33" s="6">
        <v>8</v>
      </c>
      <c r="B33" s="6" t="s">
        <v>46</v>
      </c>
      <c r="C33" s="6" t="s">
        <v>69</v>
      </c>
      <c r="D33" s="6" t="s">
        <v>48</v>
      </c>
      <c r="E33" s="6" t="s">
        <v>70</v>
      </c>
      <c r="F33" s="6" t="s">
        <v>50</v>
      </c>
      <c r="G33" s="8">
        <v>1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12.75">
      <c r="E34" s="12" t="s">
        <v>51</v>
      </c>
    </row>
    <row r="35" ht="12.75">
      <c r="E35" s="12" t="s">
        <v>68</v>
      </c>
    </row>
    <row r="36" spans="1:16" ht="12.75" customHeight="1">
      <c r="A36" s="13"/>
      <c r="B36" s="13"/>
      <c r="C36" s="13" t="s">
        <v>45</v>
      </c>
      <c r="D36" s="13"/>
      <c r="E36" s="13" t="s">
        <v>44</v>
      </c>
      <c r="F36" s="13"/>
      <c r="G36" s="13"/>
      <c r="H36" s="13"/>
      <c r="I36" s="13">
        <f>SUM(I12:I35)</f>
        <v>0</v>
      </c>
      <c r="P36">
        <f>ROUND(SUM(P12:P35),2)</f>
        <v>0</v>
      </c>
    </row>
    <row r="38" spans="1:16" ht="12.75" customHeight="1">
      <c r="A38" s="13"/>
      <c r="B38" s="13"/>
      <c r="C38" s="13"/>
      <c r="D38" s="13"/>
      <c r="E38" s="13" t="s">
        <v>71</v>
      </c>
      <c r="F38" s="13"/>
      <c r="G38" s="13"/>
      <c r="H38" s="13"/>
      <c r="I38" s="13">
        <f>+I36</f>
        <v>0</v>
      </c>
      <c r="P38">
        <f>+P36</f>
        <v>0</v>
      </c>
    </row>
    <row r="40" spans="1:9" ht="12.75" customHeight="1">
      <c r="A40" s="7" t="s">
        <v>72</v>
      </c>
      <c r="B40" s="7"/>
      <c r="C40" s="7"/>
      <c r="D40" s="7"/>
      <c r="E40" s="7"/>
      <c r="F40" s="7"/>
      <c r="G40" s="7"/>
      <c r="H40" s="7"/>
      <c r="I40" s="7"/>
    </row>
    <row r="41" spans="1:9" ht="12.75" customHeight="1">
      <c r="A41" s="7"/>
      <c r="B41" s="7"/>
      <c r="C41" s="7"/>
      <c r="D41" s="7"/>
      <c r="E41" s="7" t="s">
        <v>73</v>
      </c>
      <c r="F41" s="7"/>
      <c r="G41" s="7"/>
      <c r="H41" s="7"/>
      <c r="I41" s="7"/>
    </row>
    <row r="42" spans="1:16" ht="12.75" customHeight="1">
      <c r="A42" s="13"/>
      <c r="B42" s="13"/>
      <c r="C42" s="13"/>
      <c r="D42" s="13"/>
      <c r="E42" s="13" t="s">
        <v>74</v>
      </c>
      <c r="F42" s="13"/>
      <c r="G42" s="13"/>
      <c r="H42" s="13"/>
      <c r="I42" s="13">
        <v>0</v>
      </c>
      <c r="P42">
        <v>0</v>
      </c>
    </row>
    <row r="43" spans="1:9" ht="12.75" customHeight="1">
      <c r="A43" s="13"/>
      <c r="B43" s="13"/>
      <c r="C43" s="13"/>
      <c r="D43" s="13"/>
      <c r="E43" s="13" t="s">
        <v>75</v>
      </c>
      <c r="F43" s="13"/>
      <c r="G43" s="13"/>
      <c r="H43" s="13"/>
      <c r="I43" s="13"/>
    </row>
    <row r="44" spans="1:16" ht="12.75" customHeight="1">
      <c r="A44" s="13"/>
      <c r="B44" s="13"/>
      <c r="C44" s="13"/>
      <c r="D44" s="13"/>
      <c r="E44" s="13" t="s">
        <v>76</v>
      </c>
      <c r="F44" s="13"/>
      <c r="G44" s="13"/>
      <c r="H44" s="13"/>
      <c r="I44" s="13">
        <v>0</v>
      </c>
      <c r="P44">
        <v>0</v>
      </c>
    </row>
    <row r="45" spans="1:16" ht="12.75" customHeight="1">
      <c r="A45" s="13"/>
      <c r="B45" s="13"/>
      <c r="C45" s="13"/>
      <c r="D45" s="13"/>
      <c r="E45" s="13" t="s">
        <v>77</v>
      </c>
      <c r="F45" s="13"/>
      <c r="G45" s="13"/>
      <c r="H45" s="13"/>
      <c r="I45" s="13">
        <f>I42+I44</f>
        <v>0</v>
      </c>
      <c r="P45">
        <f>P42+P44</f>
        <v>0</v>
      </c>
    </row>
    <row r="47" spans="1:16" ht="12.75" customHeight="1">
      <c r="A47" s="13"/>
      <c r="B47" s="13"/>
      <c r="C47" s="13"/>
      <c r="D47" s="13"/>
      <c r="E47" s="13" t="s">
        <v>77</v>
      </c>
      <c r="F47" s="13"/>
      <c r="G47" s="13"/>
      <c r="H47" s="13"/>
      <c r="I47" s="13">
        <f>I38+I45</f>
        <v>0</v>
      </c>
      <c r="P47">
        <f>P38+P45</f>
        <v>0</v>
      </c>
    </row>
  </sheetData>
  <sheetProtection formatColumns="0"/>
  <protectedRanges>
    <protectedRange sqref="H12 H15 H18 H21 H24 H27 H30 H33" name="Oblast1"/>
  </protectedRanges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pane ySplit="10" topLeftCell="A50" activePane="bottomLeft" state="frozen"/>
      <selection pane="topLeft" activeCell="A1" sqref="A1"/>
      <selection pane="bottomLeft" activeCell="H48" activeCellId="10" sqref="H12 H15 H18 H21 H24 H30 H33 H39 H42 H45 H48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19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78</v>
      </c>
      <c r="D5" s="5"/>
      <c r="E5" s="5" t="s">
        <v>79</v>
      </c>
    </row>
    <row r="6" spans="1:5" ht="12.75" customHeight="1">
      <c r="A6" t="s">
        <v>18</v>
      </c>
      <c r="C6" s="5" t="s">
        <v>78</v>
      </c>
      <c r="D6" s="5"/>
      <c r="E6" s="5" t="s">
        <v>79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20" t="s">
        <v>24</v>
      </c>
      <c r="B8" s="20" t="s">
        <v>26</v>
      </c>
      <c r="C8" s="20" t="s">
        <v>27</v>
      </c>
      <c r="D8" s="20" t="s">
        <v>28</v>
      </c>
      <c r="E8" s="20" t="s">
        <v>29</v>
      </c>
      <c r="F8" s="20" t="s">
        <v>30</v>
      </c>
      <c r="G8" s="20" t="s">
        <v>31</v>
      </c>
      <c r="H8" s="20" t="s">
        <v>32</v>
      </c>
      <c r="I8" s="20"/>
      <c r="O8" t="s">
        <v>35</v>
      </c>
      <c r="P8" t="s">
        <v>11</v>
      </c>
    </row>
    <row r="9" spans="1:15" ht="14.25">
      <c r="A9" s="20"/>
      <c r="B9" s="20"/>
      <c r="C9" s="20"/>
      <c r="D9" s="20"/>
      <c r="E9" s="20"/>
      <c r="F9" s="20"/>
      <c r="G9" s="20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63.75">
      <c r="A12" s="6">
        <v>1</v>
      </c>
      <c r="B12" s="6" t="s">
        <v>46</v>
      </c>
      <c r="C12" s="6" t="s">
        <v>80</v>
      </c>
      <c r="D12" s="6" t="s">
        <v>38</v>
      </c>
      <c r="E12" s="6" t="s">
        <v>81</v>
      </c>
      <c r="F12" s="6" t="s">
        <v>82</v>
      </c>
      <c r="G12" s="8">
        <v>22.035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38.25">
      <c r="E13" s="12" t="s">
        <v>83</v>
      </c>
    </row>
    <row r="14" ht="25.5">
      <c r="E14" s="12" t="s">
        <v>84</v>
      </c>
    </row>
    <row r="15" spans="1:16" ht="63.75">
      <c r="A15" s="6">
        <v>2</v>
      </c>
      <c r="B15" s="6" t="s">
        <v>46</v>
      </c>
      <c r="C15" s="6" t="s">
        <v>80</v>
      </c>
      <c r="D15" s="6" t="s">
        <v>41</v>
      </c>
      <c r="E15" s="6" t="s">
        <v>85</v>
      </c>
      <c r="F15" s="6" t="s">
        <v>82</v>
      </c>
      <c r="G15" s="8">
        <v>61.2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ht="12.75">
      <c r="E16" s="12" t="s">
        <v>86</v>
      </c>
    </row>
    <row r="17" ht="25.5">
      <c r="E17" s="12" t="s">
        <v>84</v>
      </c>
    </row>
    <row r="18" spans="1:16" ht="51">
      <c r="A18" s="6">
        <v>3</v>
      </c>
      <c r="B18" s="6" t="s">
        <v>46</v>
      </c>
      <c r="C18" s="6" t="s">
        <v>80</v>
      </c>
      <c r="D18" s="6" t="s">
        <v>42</v>
      </c>
      <c r="E18" s="6" t="s">
        <v>87</v>
      </c>
      <c r="F18" s="6" t="s">
        <v>82</v>
      </c>
      <c r="G18" s="8">
        <v>811.884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88</v>
      </c>
    </row>
    <row r="20" ht="25.5">
      <c r="E20" s="12" t="s">
        <v>84</v>
      </c>
    </row>
    <row r="21" spans="1:16" ht="76.5">
      <c r="A21" s="6">
        <v>4</v>
      </c>
      <c r="B21" s="6" t="s">
        <v>46</v>
      </c>
      <c r="C21" s="6" t="s">
        <v>80</v>
      </c>
      <c r="D21" s="6" t="s">
        <v>43</v>
      </c>
      <c r="E21" s="6" t="s">
        <v>89</v>
      </c>
      <c r="F21" s="6" t="s">
        <v>82</v>
      </c>
      <c r="G21" s="8">
        <v>135.314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12.75">
      <c r="E22" s="12" t="s">
        <v>90</v>
      </c>
    </row>
    <row r="23" ht="25.5">
      <c r="E23" s="12" t="s">
        <v>84</v>
      </c>
    </row>
    <row r="24" spans="1:16" ht="51">
      <c r="A24" s="6">
        <v>5</v>
      </c>
      <c r="B24" s="6" t="s">
        <v>46</v>
      </c>
      <c r="C24" s="6" t="s">
        <v>91</v>
      </c>
      <c r="D24" s="6" t="s">
        <v>48</v>
      </c>
      <c r="E24" s="6" t="s">
        <v>92</v>
      </c>
      <c r="F24" s="6" t="s">
        <v>82</v>
      </c>
      <c r="G24" s="8">
        <v>20.352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12.75">
      <c r="E25" s="12" t="s">
        <v>93</v>
      </c>
    </row>
    <row r="26" ht="25.5">
      <c r="E26" s="12" t="s">
        <v>84</v>
      </c>
    </row>
    <row r="27" spans="1:16" ht="12.75" customHeight="1">
      <c r="A27" s="13"/>
      <c r="B27" s="13"/>
      <c r="C27" s="13" t="s">
        <v>45</v>
      </c>
      <c r="D27" s="13"/>
      <c r="E27" s="13" t="s">
        <v>44</v>
      </c>
      <c r="F27" s="13"/>
      <c r="G27" s="13"/>
      <c r="H27" s="13"/>
      <c r="I27" s="13">
        <f>SUM(I12:I26)</f>
        <v>0</v>
      </c>
      <c r="P27">
        <f>ROUND(SUM(P12:P26),2)</f>
        <v>0</v>
      </c>
    </row>
    <row r="29" spans="1:9" ht="12.75" customHeight="1">
      <c r="A29" s="7"/>
      <c r="B29" s="7"/>
      <c r="C29" s="7" t="s">
        <v>25</v>
      </c>
      <c r="D29" s="7"/>
      <c r="E29" s="7" t="s">
        <v>94</v>
      </c>
      <c r="F29" s="7"/>
      <c r="G29" s="9"/>
      <c r="H29" s="7"/>
      <c r="I29" s="9"/>
    </row>
    <row r="30" spans="1:16" ht="25.5">
      <c r="A30" s="6">
        <v>6</v>
      </c>
      <c r="B30" s="6" t="s">
        <v>46</v>
      </c>
      <c r="C30" s="6" t="s">
        <v>95</v>
      </c>
      <c r="D30" s="6" t="s">
        <v>48</v>
      </c>
      <c r="E30" s="6" t="s">
        <v>96</v>
      </c>
      <c r="F30" s="6" t="s">
        <v>97</v>
      </c>
      <c r="G30" s="8">
        <v>78.5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12.75">
      <c r="E31" s="12" t="s">
        <v>98</v>
      </c>
    </row>
    <row r="32" ht="63.75">
      <c r="E32" s="12" t="s">
        <v>99</v>
      </c>
    </row>
    <row r="33" spans="1:16" ht="51">
      <c r="A33" s="6">
        <v>7</v>
      </c>
      <c r="B33" s="6" t="s">
        <v>46</v>
      </c>
      <c r="C33" s="6" t="s">
        <v>100</v>
      </c>
      <c r="D33" s="6" t="s">
        <v>48</v>
      </c>
      <c r="E33" s="6" t="s">
        <v>101</v>
      </c>
      <c r="F33" s="6" t="s">
        <v>102</v>
      </c>
      <c r="G33" s="8">
        <v>162.495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12.75">
      <c r="E34" s="12" t="s">
        <v>103</v>
      </c>
    </row>
    <row r="35" ht="25.5">
      <c r="E35" s="12" t="s">
        <v>104</v>
      </c>
    </row>
    <row r="36" spans="1:16" ht="12.75" customHeight="1">
      <c r="A36" s="13"/>
      <c r="B36" s="13"/>
      <c r="C36" s="13" t="s">
        <v>25</v>
      </c>
      <c r="D36" s="13"/>
      <c r="E36" s="13" t="s">
        <v>94</v>
      </c>
      <c r="F36" s="13"/>
      <c r="G36" s="13"/>
      <c r="H36" s="13"/>
      <c r="I36" s="13">
        <f>SUM(I30:I35)</f>
        <v>0</v>
      </c>
      <c r="P36">
        <f>ROUND(SUM(P30:P35),2)</f>
        <v>0</v>
      </c>
    </row>
    <row r="38" spans="1:9" ht="12.75" customHeight="1">
      <c r="A38" s="7"/>
      <c r="B38" s="7"/>
      <c r="C38" s="7" t="s">
        <v>43</v>
      </c>
      <c r="D38" s="7"/>
      <c r="E38" s="7" t="s">
        <v>105</v>
      </c>
      <c r="F38" s="7"/>
      <c r="G38" s="9"/>
      <c r="H38" s="7"/>
      <c r="I38" s="9"/>
    </row>
    <row r="39" spans="1:16" ht="38.25">
      <c r="A39" s="6">
        <v>8</v>
      </c>
      <c r="B39" s="6" t="s">
        <v>46</v>
      </c>
      <c r="C39" s="6" t="s">
        <v>106</v>
      </c>
      <c r="D39" s="6" t="s">
        <v>48</v>
      </c>
      <c r="E39" s="6" t="s">
        <v>107</v>
      </c>
      <c r="F39" s="6" t="s">
        <v>108</v>
      </c>
      <c r="G39" s="8">
        <v>6.048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12.75">
      <c r="E40" s="12" t="s">
        <v>109</v>
      </c>
    </row>
    <row r="41" ht="102">
      <c r="E41" s="12" t="s">
        <v>110</v>
      </c>
    </row>
    <row r="42" spans="1:16" ht="38.25">
      <c r="A42" s="6">
        <v>9</v>
      </c>
      <c r="B42" s="6" t="s">
        <v>46</v>
      </c>
      <c r="C42" s="6" t="s">
        <v>111</v>
      </c>
      <c r="D42" s="6" t="s">
        <v>48</v>
      </c>
      <c r="E42" s="6" t="s">
        <v>112</v>
      </c>
      <c r="F42" s="6" t="s">
        <v>108</v>
      </c>
      <c r="G42" s="8">
        <v>24.48</v>
      </c>
      <c r="H42" s="11"/>
      <c r="I42" s="10">
        <f>ROUND((H42*G42),2)</f>
        <v>0</v>
      </c>
      <c r="O42">
        <f>rekapitulace!H8</f>
        <v>21</v>
      </c>
      <c r="P42">
        <f>O42/100*I42</f>
        <v>0</v>
      </c>
    </row>
    <row r="43" ht="38.25">
      <c r="E43" s="12" t="s">
        <v>113</v>
      </c>
    </row>
    <row r="44" ht="102">
      <c r="E44" s="12" t="s">
        <v>110</v>
      </c>
    </row>
    <row r="45" spans="1:16" ht="25.5">
      <c r="A45" s="6">
        <v>10</v>
      </c>
      <c r="B45" s="6" t="s">
        <v>46</v>
      </c>
      <c r="C45" s="6" t="s">
        <v>114</v>
      </c>
      <c r="D45" s="6" t="s">
        <v>48</v>
      </c>
      <c r="E45" s="6" t="s">
        <v>115</v>
      </c>
      <c r="F45" s="6" t="s">
        <v>82</v>
      </c>
      <c r="G45" s="8">
        <v>2.5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12.75">
      <c r="E46" s="12" t="s">
        <v>116</v>
      </c>
    </row>
    <row r="47" ht="76.5">
      <c r="E47" s="12" t="s">
        <v>117</v>
      </c>
    </row>
    <row r="48" spans="1:16" ht="76.5">
      <c r="A48" s="6">
        <v>11</v>
      </c>
      <c r="B48" s="6" t="s">
        <v>46</v>
      </c>
      <c r="C48" s="6" t="s">
        <v>118</v>
      </c>
      <c r="D48" s="6" t="s">
        <v>48</v>
      </c>
      <c r="E48" s="6" t="s">
        <v>119</v>
      </c>
      <c r="F48" s="6" t="s">
        <v>120</v>
      </c>
      <c r="G48" s="8">
        <v>644.352</v>
      </c>
      <c r="H48" s="11"/>
      <c r="I48" s="10">
        <f>ROUND((H48*G48),2)</f>
        <v>0</v>
      </c>
      <c r="O48">
        <f>rekapitulace!H8</f>
        <v>21</v>
      </c>
      <c r="P48">
        <f>O48/100*I48</f>
        <v>0</v>
      </c>
    </row>
    <row r="49" ht="12.75">
      <c r="E49" s="12" t="s">
        <v>121</v>
      </c>
    </row>
    <row r="50" ht="216.75">
      <c r="E50" s="12" t="s">
        <v>122</v>
      </c>
    </row>
    <row r="51" spans="1:16" ht="12.75" customHeight="1">
      <c r="A51" s="13"/>
      <c r="B51" s="13"/>
      <c r="C51" s="13" t="s">
        <v>43</v>
      </c>
      <c r="D51" s="13"/>
      <c r="E51" s="13" t="s">
        <v>105</v>
      </c>
      <c r="F51" s="13"/>
      <c r="G51" s="13"/>
      <c r="H51" s="13"/>
      <c r="I51" s="13">
        <f>SUM(I39:I50)</f>
        <v>0</v>
      </c>
      <c r="P51">
        <f>ROUND(SUM(P39:P50),2)</f>
        <v>0</v>
      </c>
    </row>
    <row r="53" spans="1:16" ht="12.75" customHeight="1">
      <c r="A53" s="13"/>
      <c r="B53" s="13"/>
      <c r="C53" s="13"/>
      <c r="D53" s="13"/>
      <c r="E53" s="13" t="s">
        <v>71</v>
      </c>
      <c r="F53" s="13"/>
      <c r="G53" s="13"/>
      <c r="H53" s="13"/>
      <c r="I53" s="13">
        <f>+I27+I36+I51</f>
        <v>0</v>
      </c>
      <c r="P53">
        <f>+P27+P36+P51</f>
        <v>0</v>
      </c>
    </row>
    <row r="55" spans="1:9" ht="12.75" customHeight="1">
      <c r="A55" s="7" t="s">
        <v>72</v>
      </c>
      <c r="B55" s="7"/>
      <c r="C55" s="7"/>
      <c r="D55" s="7"/>
      <c r="E55" s="7"/>
      <c r="F55" s="7"/>
      <c r="G55" s="7"/>
      <c r="H55" s="7"/>
      <c r="I55" s="7"/>
    </row>
    <row r="56" spans="1:9" ht="12.75" customHeight="1">
      <c r="A56" s="7"/>
      <c r="B56" s="7"/>
      <c r="C56" s="7"/>
      <c r="D56" s="7"/>
      <c r="E56" s="7" t="s">
        <v>73</v>
      </c>
      <c r="F56" s="7"/>
      <c r="G56" s="7"/>
      <c r="H56" s="7"/>
      <c r="I56" s="7"/>
    </row>
    <row r="57" spans="1:16" ht="12.75" customHeight="1">
      <c r="A57" s="13"/>
      <c r="B57" s="13"/>
      <c r="C57" s="13"/>
      <c r="D57" s="13"/>
      <c r="E57" s="13" t="s">
        <v>74</v>
      </c>
      <c r="F57" s="13"/>
      <c r="G57" s="13"/>
      <c r="H57" s="13"/>
      <c r="I57" s="13">
        <v>0</v>
      </c>
      <c r="P57">
        <v>0</v>
      </c>
    </row>
    <row r="58" spans="1:9" ht="12.75" customHeight="1">
      <c r="A58" s="13"/>
      <c r="B58" s="13"/>
      <c r="C58" s="13"/>
      <c r="D58" s="13"/>
      <c r="E58" s="13" t="s">
        <v>75</v>
      </c>
      <c r="F58" s="13"/>
      <c r="G58" s="13"/>
      <c r="H58" s="13"/>
      <c r="I58" s="13"/>
    </row>
    <row r="59" spans="1:16" ht="12.75" customHeight="1">
      <c r="A59" s="13"/>
      <c r="B59" s="13"/>
      <c r="C59" s="13"/>
      <c r="D59" s="13"/>
      <c r="E59" s="13" t="s">
        <v>76</v>
      </c>
      <c r="F59" s="13"/>
      <c r="G59" s="13"/>
      <c r="H59" s="13"/>
      <c r="I59" s="13">
        <v>0</v>
      </c>
      <c r="P59">
        <v>0</v>
      </c>
    </row>
    <row r="60" spans="1:16" ht="12.75" customHeight="1">
      <c r="A60" s="13"/>
      <c r="B60" s="13"/>
      <c r="C60" s="13"/>
      <c r="D60" s="13"/>
      <c r="E60" s="13" t="s">
        <v>77</v>
      </c>
      <c r="F60" s="13"/>
      <c r="G60" s="13"/>
      <c r="H60" s="13"/>
      <c r="I60" s="13">
        <f>I57+I59</f>
        <v>0</v>
      </c>
      <c r="P60">
        <f>P57+P59</f>
        <v>0</v>
      </c>
    </row>
    <row r="62" spans="1:16" ht="12.75" customHeight="1">
      <c r="A62" s="13"/>
      <c r="B62" s="13"/>
      <c r="C62" s="13"/>
      <c r="D62" s="13"/>
      <c r="E62" s="13" t="s">
        <v>77</v>
      </c>
      <c r="F62" s="13"/>
      <c r="G62" s="13"/>
      <c r="H62" s="13"/>
      <c r="I62" s="13">
        <f>I53+I60</f>
        <v>0</v>
      </c>
      <c r="P62">
        <f>P53+P60</f>
        <v>0</v>
      </c>
    </row>
  </sheetData>
  <sheetProtection formatColumns="0"/>
  <protectedRanges>
    <protectedRange sqref="H12 H15 H18 H21 H24 H30 H33 H39 H42 H45 H48" name="Oblast1"/>
  </protectedRanges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17"/>
  <sheetViews>
    <sheetView zoomScalePageLayoutView="0" workbookViewId="0" topLeftCell="A27">
      <selection activeCell="H104" activeCellId="20" sqref="H57 H59 H61 H63 H65 H67 H69 H71 H73 H75 H78 H82 H84 H86 H90 H92 H94 H96 H98 H102 H104"/>
    </sheetView>
  </sheetViews>
  <sheetFormatPr defaultColWidth="9.140625" defaultRowHeight="12.75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</cols>
  <sheetData>
    <row r="2" ht="15">
      <c r="C2" s="1" t="s">
        <v>15</v>
      </c>
    </row>
    <row r="4" spans="1:5" ht="15">
      <c r="A4" t="s">
        <v>16</v>
      </c>
      <c r="C4" s="5" t="s">
        <v>19</v>
      </c>
      <c r="D4" s="5"/>
      <c r="E4" s="5" t="s">
        <v>20</v>
      </c>
    </row>
    <row r="5" spans="1:5" ht="15">
      <c r="A5" t="s">
        <v>17</v>
      </c>
      <c r="C5" s="5" t="s">
        <v>588</v>
      </c>
      <c r="D5" s="5"/>
      <c r="E5" s="5" t="s">
        <v>589</v>
      </c>
    </row>
    <row r="6" spans="1:5" ht="15">
      <c r="A6" t="s">
        <v>18</v>
      </c>
      <c r="C6" s="5" t="s">
        <v>588</v>
      </c>
      <c r="D6" s="5"/>
      <c r="E6" s="5" t="s">
        <v>589</v>
      </c>
    </row>
    <row r="7" spans="1:5" ht="15">
      <c r="A7" t="s">
        <v>23</v>
      </c>
      <c r="C7" s="5"/>
      <c r="D7" s="5"/>
      <c r="E7" s="5"/>
    </row>
    <row r="9" spans="1:9" ht="14.25" customHeight="1">
      <c r="A9" s="20" t="s">
        <v>24</v>
      </c>
      <c r="B9" s="20" t="s">
        <v>26</v>
      </c>
      <c r="C9" s="20" t="s">
        <v>27</v>
      </c>
      <c r="D9" s="20" t="s">
        <v>28</v>
      </c>
      <c r="E9" s="21" t="s">
        <v>29</v>
      </c>
      <c r="F9" s="21" t="s">
        <v>30</v>
      </c>
      <c r="G9" s="21" t="s">
        <v>31</v>
      </c>
      <c r="H9" s="23" t="s">
        <v>32</v>
      </c>
      <c r="I9" s="24"/>
    </row>
    <row r="10" spans="1:9" ht="14.25">
      <c r="A10" s="20"/>
      <c r="B10" s="20"/>
      <c r="C10" s="20"/>
      <c r="D10" s="20"/>
      <c r="E10" s="22"/>
      <c r="F10" s="22"/>
      <c r="G10" s="22"/>
      <c r="H10" s="4" t="s">
        <v>33</v>
      </c>
      <c r="I10" s="4" t="s">
        <v>34</v>
      </c>
    </row>
    <row r="11" spans="1:9" ht="14.25">
      <c r="A11" s="4" t="s">
        <v>25</v>
      </c>
      <c r="B11" s="4" t="s">
        <v>36</v>
      </c>
      <c r="C11" s="4" t="s">
        <v>37</v>
      </c>
      <c r="D11" s="4" t="s">
        <v>38</v>
      </c>
      <c r="E11" s="4" t="s">
        <v>39</v>
      </c>
      <c r="F11" s="4" t="s">
        <v>40</v>
      </c>
      <c r="G11" s="4" t="s">
        <v>41</v>
      </c>
      <c r="H11" s="4" t="s">
        <v>42</v>
      </c>
      <c r="I11" s="4" t="s">
        <v>43</v>
      </c>
    </row>
    <row r="12" spans="1:9" ht="12.75">
      <c r="A12" s="7"/>
      <c r="B12" s="7"/>
      <c r="C12" s="7" t="s">
        <v>45</v>
      </c>
      <c r="D12" s="7"/>
      <c r="E12" s="7" t="s">
        <v>105</v>
      </c>
      <c r="F12" s="7"/>
      <c r="G12" s="9"/>
      <c r="H12" s="7"/>
      <c r="I12" s="14">
        <f>I13+I15+I17+I19+I21+I23+I25+I27+I29+I31+I33+I35+I37+I39+I41+I43+I45+I47+I49+I51+I53</f>
        <v>0</v>
      </c>
    </row>
    <row r="13" spans="1:9" ht="25.5">
      <c r="A13" s="6">
        <v>1</v>
      </c>
      <c r="B13" s="6"/>
      <c r="C13" s="6">
        <v>962023391</v>
      </c>
      <c r="D13" s="6"/>
      <c r="E13" s="6" t="s">
        <v>590</v>
      </c>
      <c r="F13" s="6" t="s">
        <v>592</v>
      </c>
      <c r="G13" s="8">
        <v>59.224</v>
      </c>
      <c r="H13" s="11"/>
      <c r="I13" s="10">
        <f>ROUND((H13*G13),2)</f>
        <v>0</v>
      </c>
    </row>
    <row r="14" ht="38.25">
      <c r="E14" s="12" t="s">
        <v>591</v>
      </c>
    </row>
    <row r="15" spans="1:9" ht="38.25">
      <c r="A15" s="6">
        <v>2</v>
      </c>
      <c r="B15" s="6"/>
      <c r="C15" s="6">
        <v>978012191</v>
      </c>
      <c r="D15" s="6"/>
      <c r="E15" s="6" t="s">
        <v>593</v>
      </c>
      <c r="F15" s="6" t="s">
        <v>594</v>
      </c>
      <c r="G15" s="8">
        <v>42.15</v>
      </c>
      <c r="H15" s="11"/>
      <c r="I15" s="10">
        <f>ROUND((H15*G15),2)</f>
        <v>0</v>
      </c>
    </row>
    <row r="16" ht="38.25">
      <c r="E16" s="12" t="s">
        <v>595</v>
      </c>
    </row>
    <row r="17" spans="1:9" ht="12.75">
      <c r="A17" s="6">
        <v>3</v>
      </c>
      <c r="B17" s="6"/>
      <c r="C17" s="6">
        <v>962031132</v>
      </c>
      <c r="D17" s="6"/>
      <c r="E17" s="6" t="s">
        <v>596</v>
      </c>
      <c r="F17" s="6" t="s">
        <v>594</v>
      </c>
      <c r="G17" s="8">
        <v>14.625</v>
      </c>
      <c r="H17" s="11"/>
      <c r="I17" s="10">
        <f>ROUND((H17*G17),2)</f>
        <v>0</v>
      </c>
    </row>
    <row r="18" ht="25.5">
      <c r="E18" s="12" t="s">
        <v>597</v>
      </c>
    </row>
    <row r="19" spans="1:9" ht="25.5">
      <c r="A19" s="6">
        <v>4</v>
      </c>
      <c r="B19" s="6"/>
      <c r="C19" s="6">
        <v>962032231</v>
      </c>
      <c r="D19" s="6"/>
      <c r="E19" s="6" t="s">
        <v>598</v>
      </c>
      <c r="F19" s="6" t="s">
        <v>592</v>
      </c>
      <c r="G19" s="8">
        <v>133.286</v>
      </c>
      <c r="H19" s="11"/>
      <c r="I19" s="10">
        <f>ROUND((H19*G19),2)</f>
        <v>0</v>
      </c>
    </row>
    <row r="20" ht="38.25">
      <c r="E20" s="12" t="s">
        <v>599</v>
      </c>
    </row>
    <row r="21" spans="1:9" ht="38.25">
      <c r="A21" s="6">
        <v>5</v>
      </c>
      <c r="B21" s="6"/>
      <c r="C21" s="6">
        <v>978015391</v>
      </c>
      <c r="D21" s="6"/>
      <c r="E21" s="6" t="s">
        <v>600</v>
      </c>
      <c r="F21" s="6" t="s">
        <v>594</v>
      </c>
      <c r="G21" s="8">
        <v>31.704</v>
      </c>
      <c r="H21" s="11"/>
      <c r="I21" s="10">
        <f>ROUND((H21*G21),2)</f>
        <v>0</v>
      </c>
    </row>
    <row r="22" ht="38.25">
      <c r="E22" s="12" t="s">
        <v>601</v>
      </c>
    </row>
    <row r="23" spans="1:9" ht="12.75">
      <c r="A23" s="6">
        <v>6</v>
      </c>
      <c r="B23" s="6"/>
      <c r="C23" s="6">
        <v>966071121</v>
      </c>
      <c r="D23" s="6"/>
      <c r="E23" s="6" t="s">
        <v>602</v>
      </c>
      <c r="F23" s="6" t="s">
        <v>603</v>
      </c>
      <c r="G23" s="8">
        <v>1.08</v>
      </c>
      <c r="H23" s="11"/>
      <c r="I23" s="10">
        <f>ROUND((H23*G23),2)</f>
        <v>0</v>
      </c>
    </row>
    <row r="24" ht="25.5">
      <c r="E24" s="12" t="s">
        <v>604</v>
      </c>
    </row>
    <row r="25" spans="1:9" ht="12.75">
      <c r="A25" s="6">
        <v>7</v>
      </c>
      <c r="B25" s="6"/>
      <c r="C25" s="6">
        <v>966071131</v>
      </c>
      <c r="D25" s="6"/>
      <c r="E25" s="6" t="s">
        <v>605</v>
      </c>
      <c r="F25" s="6" t="s">
        <v>603</v>
      </c>
      <c r="G25" s="8">
        <v>1.266</v>
      </c>
      <c r="H25" s="11"/>
      <c r="I25" s="10">
        <f>ROUND((H25*G25),2)</f>
        <v>0</v>
      </c>
    </row>
    <row r="26" ht="25.5">
      <c r="E26" s="12" t="s">
        <v>606</v>
      </c>
    </row>
    <row r="27" spans="1:9" ht="12.75">
      <c r="A27" s="6">
        <v>8</v>
      </c>
      <c r="B27" s="6"/>
      <c r="C27" s="6" t="s">
        <v>607</v>
      </c>
      <c r="D27" s="6"/>
      <c r="E27" s="6" t="s">
        <v>608</v>
      </c>
      <c r="F27" s="6" t="s">
        <v>609</v>
      </c>
      <c r="G27" s="8">
        <v>4</v>
      </c>
      <c r="H27" s="11"/>
      <c r="I27" s="10">
        <f>ROUND((H27*G27),2)</f>
        <v>0</v>
      </c>
    </row>
    <row r="28" ht="12.75">
      <c r="E28" s="12"/>
    </row>
    <row r="29" spans="1:9" ht="12.75">
      <c r="A29" s="6">
        <v>9</v>
      </c>
      <c r="B29" s="6"/>
      <c r="C29" s="6" t="s">
        <v>610</v>
      </c>
      <c r="D29" s="6"/>
      <c r="E29" s="6" t="s">
        <v>611</v>
      </c>
      <c r="F29" s="6" t="s">
        <v>609</v>
      </c>
      <c r="G29" s="8">
        <v>1</v>
      </c>
      <c r="H29" s="11"/>
      <c r="I29" s="10">
        <f>ROUND((H29*G29),2)</f>
        <v>0</v>
      </c>
    </row>
    <row r="30" ht="12.75">
      <c r="E30" s="12"/>
    </row>
    <row r="31" spans="1:9" ht="12.75">
      <c r="A31" s="6">
        <v>10</v>
      </c>
      <c r="B31" s="6"/>
      <c r="C31" s="6" t="s">
        <v>612</v>
      </c>
      <c r="D31" s="6"/>
      <c r="E31" s="6" t="s">
        <v>613</v>
      </c>
      <c r="F31" s="6" t="s">
        <v>594</v>
      </c>
      <c r="G31" s="8">
        <v>119.273</v>
      </c>
      <c r="H31" s="11"/>
      <c r="I31" s="10">
        <f>ROUND((H31*G31),2)</f>
        <v>0</v>
      </c>
    </row>
    <row r="32" ht="12.75">
      <c r="E32" s="12" t="s">
        <v>614</v>
      </c>
    </row>
    <row r="33" spans="1:9" ht="12.75">
      <c r="A33" s="6">
        <v>11</v>
      </c>
      <c r="B33" s="6"/>
      <c r="C33" s="6" t="s">
        <v>615</v>
      </c>
      <c r="D33" s="6"/>
      <c r="E33" s="6" t="s">
        <v>616</v>
      </c>
      <c r="F33" s="6" t="s">
        <v>594</v>
      </c>
      <c r="G33" s="8">
        <v>119.273</v>
      </c>
      <c r="H33" s="11"/>
      <c r="I33" s="10">
        <f>ROUND((H33*G33),2)</f>
        <v>0</v>
      </c>
    </row>
    <row r="35" spans="1:9" ht="25.5">
      <c r="A35" s="6">
        <v>12</v>
      </c>
      <c r="B35" s="6"/>
      <c r="C35" s="6">
        <v>965042241</v>
      </c>
      <c r="D35" s="6"/>
      <c r="E35" s="6" t="s">
        <v>617</v>
      </c>
      <c r="F35" s="6" t="s">
        <v>592</v>
      </c>
      <c r="G35" s="8">
        <v>14.945</v>
      </c>
      <c r="H35" s="11"/>
      <c r="I35" s="10">
        <f>ROUND((H35*G35),2)</f>
        <v>0</v>
      </c>
    </row>
    <row r="36" ht="12.75">
      <c r="E36" s="12" t="s">
        <v>618</v>
      </c>
    </row>
    <row r="37" spans="1:9" ht="12.75">
      <c r="A37" s="6">
        <v>13</v>
      </c>
      <c r="B37" s="6"/>
      <c r="C37" s="6" t="s">
        <v>619</v>
      </c>
      <c r="D37" s="6"/>
      <c r="E37" s="6" t="s">
        <v>620</v>
      </c>
      <c r="F37" s="6" t="s">
        <v>621</v>
      </c>
      <c r="G37" s="8">
        <v>4.28</v>
      </c>
      <c r="H37" s="11"/>
      <c r="I37" s="10">
        <f>ROUND((H37*G37),2)</f>
        <v>0</v>
      </c>
    </row>
    <row r="38" ht="12.75">
      <c r="E38" s="12"/>
    </row>
    <row r="39" spans="1:9" ht="12.75">
      <c r="A39" s="6">
        <v>14</v>
      </c>
      <c r="B39" s="6"/>
      <c r="C39" s="6" t="s">
        <v>622</v>
      </c>
      <c r="D39" s="6"/>
      <c r="E39" s="6" t="s">
        <v>623</v>
      </c>
      <c r="F39" s="6" t="s">
        <v>621</v>
      </c>
      <c r="G39" s="8">
        <v>6.78</v>
      </c>
      <c r="H39" s="11"/>
      <c r="I39" s="10">
        <f>ROUND((H39*G39),2)</f>
        <v>0</v>
      </c>
    </row>
    <row r="40" ht="12.75">
      <c r="E40" s="12"/>
    </row>
    <row r="41" spans="1:9" ht="25.5">
      <c r="A41" s="6">
        <v>15</v>
      </c>
      <c r="B41" s="6"/>
      <c r="C41" s="6">
        <v>941111121</v>
      </c>
      <c r="D41" s="6"/>
      <c r="E41" s="6" t="s">
        <v>624</v>
      </c>
      <c r="F41" s="6" t="s">
        <v>594</v>
      </c>
      <c r="G41" s="8">
        <v>248.612</v>
      </c>
      <c r="H41" s="11"/>
      <c r="I41" s="10">
        <f>ROUND((H41*G41),2)</f>
        <v>0</v>
      </c>
    </row>
    <row r="42" ht="25.5">
      <c r="E42" s="12" t="s">
        <v>625</v>
      </c>
    </row>
    <row r="43" spans="1:9" ht="25.5">
      <c r="A43" s="6">
        <v>16</v>
      </c>
      <c r="B43" s="6"/>
      <c r="C43" s="6">
        <v>941111221</v>
      </c>
      <c r="D43" s="6"/>
      <c r="E43" s="6" t="s">
        <v>626</v>
      </c>
      <c r="F43" s="6" t="s">
        <v>594</v>
      </c>
      <c r="G43" s="8">
        <v>4972.24</v>
      </c>
      <c r="H43" s="11"/>
      <c r="I43" s="10">
        <f>ROUND((H43*G43),2)</f>
        <v>0</v>
      </c>
    </row>
    <row r="44" ht="25.5">
      <c r="E44" s="12" t="s">
        <v>627</v>
      </c>
    </row>
    <row r="45" spans="1:9" ht="25.5">
      <c r="A45" s="6">
        <v>17</v>
      </c>
      <c r="B45" s="6"/>
      <c r="C45" s="6">
        <v>941111821</v>
      </c>
      <c r="D45" s="6"/>
      <c r="E45" s="6" t="s">
        <v>628</v>
      </c>
      <c r="F45" s="6" t="s">
        <v>594</v>
      </c>
      <c r="G45" s="8">
        <v>248.612</v>
      </c>
      <c r="H45" s="11"/>
      <c r="I45" s="10">
        <f>ROUND((H45*G45),2)</f>
        <v>0</v>
      </c>
    </row>
    <row r="46" ht="25.5">
      <c r="E46" s="12" t="s">
        <v>629</v>
      </c>
    </row>
    <row r="47" spans="1:9" ht="12.75">
      <c r="A47" s="6">
        <v>18</v>
      </c>
      <c r="B47" s="6"/>
      <c r="C47" s="6">
        <v>949121112</v>
      </c>
      <c r="D47" s="6"/>
      <c r="E47" s="6" t="s">
        <v>630</v>
      </c>
      <c r="F47" s="6" t="s">
        <v>631</v>
      </c>
      <c r="G47" s="8">
        <v>2</v>
      </c>
      <c r="H47" s="11"/>
      <c r="I47" s="10">
        <f>ROUND((H47*G47),2)</f>
        <v>0</v>
      </c>
    </row>
    <row r="48" ht="12.75">
      <c r="E48" s="12" t="s">
        <v>632</v>
      </c>
    </row>
    <row r="49" spans="1:9" ht="12.75">
      <c r="A49" s="6">
        <v>19</v>
      </c>
      <c r="B49" s="6"/>
      <c r="C49" s="6">
        <v>949121212</v>
      </c>
      <c r="D49" s="6"/>
      <c r="E49" s="6" t="s">
        <v>633</v>
      </c>
      <c r="F49" s="6" t="s">
        <v>631</v>
      </c>
      <c r="G49" s="8">
        <v>30</v>
      </c>
      <c r="H49" s="11"/>
      <c r="I49" s="10">
        <f>ROUND((H49*G49),2)</f>
        <v>0</v>
      </c>
    </row>
    <row r="50" ht="25.5">
      <c r="E50" s="12" t="s">
        <v>634</v>
      </c>
    </row>
    <row r="51" spans="1:9" ht="12.75">
      <c r="A51" s="6">
        <v>20</v>
      </c>
      <c r="B51" s="6"/>
      <c r="C51" s="6">
        <v>949121812</v>
      </c>
      <c r="D51" s="6"/>
      <c r="E51" s="6" t="s">
        <v>635</v>
      </c>
      <c r="F51" s="6" t="s">
        <v>631</v>
      </c>
      <c r="G51" s="8">
        <v>2</v>
      </c>
      <c r="H51" s="11"/>
      <c r="I51" s="10">
        <f>ROUND((H51*G51),2)</f>
        <v>0</v>
      </c>
    </row>
    <row r="52" ht="25.5">
      <c r="E52" s="12" t="s">
        <v>636</v>
      </c>
    </row>
    <row r="53" spans="1:9" ht="25.5">
      <c r="A53" s="6">
        <v>21</v>
      </c>
      <c r="B53" s="6"/>
      <c r="C53" s="6">
        <v>945421110</v>
      </c>
      <c r="D53" s="6"/>
      <c r="E53" s="6" t="s">
        <v>637</v>
      </c>
      <c r="F53" s="6" t="s">
        <v>638</v>
      </c>
      <c r="G53" s="8">
        <v>50</v>
      </c>
      <c r="H53" s="11"/>
      <c r="I53" s="10">
        <f>ROUND((H53*G53),2)</f>
        <v>0</v>
      </c>
    </row>
    <row r="54" ht="25.5">
      <c r="E54" s="12" t="s">
        <v>639</v>
      </c>
    </row>
    <row r="55" ht="12.75">
      <c r="E55" s="12"/>
    </row>
    <row r="56" spans="1:9" ht="12.75">
      <c r="A56" s="7"/>
      <c r="B56" s="7"/>
      <c r="C56" s="15">
        <v>1</v>
      </c>
      <c r="D56" s="7"/>
      <c r="E56" s="7" t="s">
        <v>640</v>
      </c>
      <c r="F56" s="7"/>
      <c r="G56" s="9"/>
      <c r="H56" s="7"/>
      <c r="I56" s="14">
        <f>I57+I59+I61+I63+I65+I67+I69+I71+I73+I75</f>
        <v>0</v>
      </c>
    </row>
    <row r="57" spans="1:9" ht="12.75">
      <c r="A57" s="6">
        <v>22</v>
      </c>
      <c r="B57" s="6"/>
      <c r="C57" s="6">
        <v>997013821</v>
      </c>
      <c r="D57" s="6"/>
      <c r="E57" s="6" t="s">
        <v>641</v>
      </c>
      <c r="F57" s="6" t="s">
        <v>603</v>
      </c>
      <c r="G57" s="8">
        <v>2.243</v>
      </c>
      <c r="H57" s="11"/>
      <c r="I57" s="10">
        <f>ROUND((H57*G57),2)</f>
        <v>0</v>
      </c>
    </row>
    <row r="58" ht="12.75">
      <c r="E58" s="12" t="s">
        <v>642</v>
      </c>
    </row>
    <row r="59" spans="1:9" ht="12.75">
      <c r="A59" s="6">
        <v>23</v>
      </c>
      <c r="B59" s="6"/>
      <c r="C59" s="6">
        <v>997013011</v>
      </c>
      <c r="D59" s="6"/>
      <c r="E59" s="6" t="s">
        <v>643</v>
      </c>
      <c r="F59" s="6" t="s">
        <v>592</v>
      </c>
      <c r="G59" s="8">
        <v>19.926</v>
      </c>
      <c r="H59" s="11"/>
      <c r="I59" s="10">
        <f>ROUND((H59*G59),2)</f>
        <v>0</v>
      </c>
    </row>
    <row r="60" ht="38.25">
      <c r="E60" s="12" t="s">
        <v>644</v>
      </c>
    </row>
    <row r="61" spans="1:9" ht="12.75">
      <c r="A61" s="6">
        <v>24</v>
      </c>
      <c r="B61" s="6"/>
      <c r="C61" s="6">
        <v>997013501</v>
      </c>
      <c r="D61" s="6"/>
      <c r="E61" s="6" t="s">
        <v>645</v>
      </c>
      <c r="F61" s="6" t="s">
        <v>603</v>
      </c>
      <c r="G61" s="8">
        <v>454.915</v>
      </c>
      <c r="H61" s="11"/>
      <c r="I61" s="10">
        <f>ROUND((H61*G61),2)</f>
        <v>0</v>
      </c>
    </row>
    <row r="62" ht="25.5">
      <c r="E62" s="12" t="s">
        <v>646</v>
      </c>
    </row>
    <row r="63" spans="1:9" ht="12.75">
      <c r="A63" s="6">
        <v>25</v>
      </c>
      <c r="B63" s="6"/>
      <c r="C63" s="6">
        <v>997013509</v>
      </c>
      <c r="D63" s="6"/>
      <c r="E63" s="6" t="s">
        <v>647</v>
      </c>
      <c r="F63" s="6" t="s">
        <v>603</v>
      </c>
      <c r="G63" s="8">
        <v>4094.235</v>
      </c>
      <c r="H63" s="11"/>
      <c r="I63" s="10">
        <f>ROUND((H63*G63),2)</f>
        <v>0</v>
      </c>
    </row>
    <row r="64" ht="25.5">
      <c r="E64" s="12" t="s">
        <v>648</v>
      </c>
    </row>
    <row r="65" spans="1:9" ht="12.75">
      <c r="A65" s="6">
        <v>26</v>
      </c>
      <c r="B65" s="6"/>
      <c r="C65" s="6">
        <v>997013801</v>
      </c>
      <c r="D65" s="6"/>
      <c r="E65" s="6" t="s">
        <v>649</v>
      </c>
      <c r="F65" s="6" t="s">
        <v>603</v>
      </c>
      <c r="G65" s="8">
        <v>3.978</v>
      </c>
      <c r="H65" s="11"/>
      <c r="I65" s="10">
        <f>ROUND((H65*G65),2)</f>
        <v>0</v>
      </c>
    </row>
    <row r="66" ht="12.75">
      <c r="E66" s="12" t="s">
        <v>650</v>
      </c>
    </row>
    <row r="67" spans="1:9" ht="25.5">
      <c r="A67" s="6">
        <v>27</v>
      </c>
      <c r="B67" s="6"/>
      <c r="C67" s="6">
        <v>997013803</v>
      </c>
      <c r="D67" s="6"/>
      <c r="E67" s="6" t="s">
        <v>651</v>
      </c>
      <c r="F67" s="6" t="s">
        <v>603</v>
      </c>
      <c r="G67" s="8">
        <v>376.268</v>
      </c>
      <c r="H67" s="11"/>
      <c r="I67" s="10">
        <f>ROUND((H67*G67),2)</f>
        <v>0</v>
      </c>
    </row>
    <row r="68" ht="25.5">
      <c r="E68" s="12" t="s">
        <v>656</v>
      </c>
    </row>
    <row r="69" spans="1:9" ht="12.75">
      <c r="A69" s="6">
        <v>28</v>
      </c>
      <c r="B69" s="6"/>
      <c r="C69" s="6">
        <v>997013811</v>
      </c>
      <c r="D69" s="6"/>
      <c r="E69" s="6" t="s">
        <v>652</v>
      </c>
      <c r="F69" s="6" t="s">
        <v>603</v>
      </c>
      <c r="G69" s="8">
        <v>6.004</v>
      </c>
      <c r="H69" s="11"/>
      <c r="I69" s="10">
        <f>ROUND((H69*G69),2)</f>
        <v>0</v>
      </c>
    </row>
    <row r="70" ht="12.75">
      <c r="E70" s="12" t="s">
        <v>653</v>
      </c>
    </row>
    <row r="71" spans="1:9" ht="12.75">
      <c r="A71" s="6">
        <v>29</v>
      </c>
      <c r="B71" s="6"/>
      <c r="C71" s="6">
        <v>997013831</v>
      </c>
      <c r="D71" s="6"/>
      <c r="E71" s="6" t="s">
        <v>654</v>
      </c>
      <c r="F71" s="6" t="s">
        <v>603</v>
      </c>
      <c r="G71" s="8">
        <v>29.89</v>
      </c>
      <c r="H71" s="11"/>
      <c r="I71" s="10">
        <f>ROUND((H71*G71),2)</f>
        <v>0</v>
      </c>
    </row>
    <row r="72" ht="12.75">
      <c r="E72" s="12" t="s">
        <v>655</v>
      </c>
    </row>
    <row r="73" spans="1:9" ht="12.75">
      <c r="A73" s="6">
        <v>30</v>
      </c>
      <c r="B73" s="6"/>
      <c r="C73" s="6">
        <v>997221845</v>
      </c>
      <c r="D73" s="6"/>
      <c r="E73" s="6" t="s">
        <v>657</v>
      </c>
      <c r="F73" s="6" t="s">
        <v>603</v>
      </c>
      <c r="G73" s="8">
        <v>0.716</v>
      </c>
      <c r="H73" s="11"/>
      <c r="I73" s="10">
        <f>ROUND((H73*G73),2)</f>
        <v>0</v>
      </c>
    </row>
    <row r="74" ht="12.75">
      <c r="E74" s="12" t="s">
        <v>658</v>
      </c>
    </row>
    <row r="75" spans="1:9" ht="12.75">
      <c r="A75" s="6">
        <v>31</v>
      </c>
      <c r="B75" s="6"/>
      <c r="C75" s="6" t="s">
        <v>659</v>
      </c>
      <c r="D75" s="6"/>
      <c r="E75" s="6" t="s">
        <v>660</v>
      </c>
      <c r="F75" s="6" t="s">
        <v>603</v>
      </c>
      <c r="G75" s="8">
        <v>2.839</v>
      </c>
      <c r="H75" s="11"/>
      <c r="I75" s="10">
        <f>ROUND((H75*G75),2)</f>
        <v>0</v>
      </c>
    </row>
    <row r="76" ht="12.75">
      <c r="E76" s="12"/>
    </row>
    <row r="77" spans="1:9" ht="12.75">
      <c r="A77" s="7"/>
      <c r="B77" s="7"/>
      <c r="C77" s="15">
        <v>2</v>
      </c>
      <c r="D77" s="7"/>
      <c r="E77" s="7" t="s">
        <v>661</v>
      </c>
      <c r="F77" s="7"/>
      <c r="G77" s="9"/>
      <c r="H77" s="7"/>
      <c r="I77" s="14">
        <f>I78</f>
        <v>0</v>
      </c>
    </row>
    <row r="78" spans="1:9" ht="14.25">
      <c r="A78" s="6">
        <v>32</v>
      </c>
      <c r="B78" s="6"/>
      <c r="C78" s="6">
        <v>712300831</v>
      </c>
      <c r="D78" s="6"/>
      <c r="E78" s="16" t="s">
        <v>662</v>
      </c>
      <c r="F78" s="16" t="s">
        <v>594</v>
      </c>
      <c r="G78" s="8">
        <v>119.273</v>
      </c>
      <c r="H78" s="11"/>
      <c r="I78" s="10">
        <f>ROUND((H78*G78),2)</f>
        <v>0</v>
      </c>
    </row>
    <row r="79" ht="12.75">
      <c r="E79" s="17" t="s">
        <v>668</v>
      </c>
    </row>
    <row r="80" ht="12.75">
      <c r="E80" s="17"/>
    </row>
    <row r="81" spans="1:9" ht="12.75">
      <c r="A81" s="7"/>
      <c r="B81" s="7"/>
      <c r="C81" s="15">
        <v>3</v>
      </c>
      <c r="D81" s="7"/>
      <c r="E81" s="18" t="s">
        <v>663</v>
      </c>
      <c r="F81" s="7"/>
      <c r="G81" s="9"/>
      <c r="H81" s="7"/>
      <c r="I81" s="14">
        <f>I82+I84+I86</f>
        <v>0</v>
      </c>
    </row>
    <row r="82" spans="1:9" ht="12.75">
      <c r="A82" s="6">
        <v>33</v>
      </c>
      <c r="B82" s="6"/>
      <c r="C82" s="6">
        <v>762341831</v>
      </c>
      <c r="D82" s="6"/>
      <c r="E82" s="16" t="s">
        <v>664</v>
      </c>
      <c r="F82" s="16" t="s">
        <v>594</v>
      </c>
      <c r="G82" s="8">
        <v>121.876</v>
      </c>
      <c r="H82" s="11"/>
      <c r="I82" s="10">
        <f>ROUND((H82*G82),2)</f>
        <v>0</v>
      </c>
    </row>
    <row r="83" ht="38.25">
      <c r="E83" s="17" t="s">
        <v>665</v>
      </c>
    </row>
    <row r="84" spans="1:9" ht="14.25">
      <c r="A84" s="6">
        <v>34</v>
      </c>
      <c r="B84" s="6"/>
      <c r="C84" s="6">
        <v>762841821</v>
      </c>
      <c r="D84" s="6"/>
      <c r="E84" s="16" t="s">
        <v>666</v>
      </c>
      <c r="F84" s="16" t="s">
        <v>594</v>
      </c>
      <c r="G84" s="8">
        <v>42.15</v>
      </c>
      <c r="H84" s="11"/>
      <c r="I84" s="10">
        <f>ROUND((H84*G84),2)</f>
        <v>0</v>
      </c>
    </row>
    <row r="85" ht="25.5">
      <c r="E85" s="17" t="s">
        <v>667</v>
      </c>
    </row>
    <row r="86" spans="1:9" ht="12.75">
      <c r="A86" s="6">
        <v>35</v>
      </c>
      <c r="B86" s="6"/>
      <c r="C86" s="6">
        <v>762711840</v>
      </c>
      <c r="D86" s="6"/>
      <c r="E86" s="16" t="s">
        <v>669</v>
      </c>
      <c r="F86" s="16" t="s">
        <v>621</v>
      </c>
      <c r="G86" s="8">
        <v>161.2</v>
      </c>
      <c r="H86" s="11"/>
      <c r="I86" s="10">
        <f>ROUND((H86*G86),2)</f>
        <v>0</v>
      </c>
    </row>
    <row r="87" ht="25.5">
      <c r="E87" s="17" t="s">
        <v>670</v>
      </c>
    </row>
    <row r="88" ht="12.75">
      <c r="E88" s="17"/>
    </row>
    <row r="89" spans="1:9" ht="12.75">
      <c r="A89" s="7"/>
      <c r="B89" s="7"/>
      <c r="C89" s="15">
        <v>4</v>
      </c>
      <c r="D89" s="7"/>
      <c r="E89" s="18" t="s">
        <v>671</v>
      </c>
      <c r="F89" s="7"/>
      <c r="G89" s="9"/>
      <c r="H89" s="7"/>
      <c r="I89" s="14">
        <f>I90+I92+I94+I96+I98</f>
        <v>0</v>
      </c>
    </row>
    <row r="90" spans="1:9" ht="12.75">
      <c r="A90" s="6">
        <v>36</v>
      </c>
      <c r="B90" s="6"/>
      <c r="C90" s="6">
        <v>764001821</v>
      </c>
      <c r="D90" s="6"/>
      <c r="E90" s="16" t="s">
        <v>672</v>
      </c>
      <c r="F90" s="16" t="s">
        <v>594</v>
      </c>
      <c r="G90" s="8">
        <v>4.228</v>
      </c>
      <c r="H90" s="11"/>
      <c r="I90" s="10">
        <f>ROUND((H90*G90),2)</f>
        <v>0</v>
      </c>
    </row>
    <row r="91" ht="12.75">
      <c r="E91" s="17" t="s">
        <v>673</v>
      </c>
    </row>
    <row r="92" spans="1:9" ht="12.75">
      <c r="A92" s="6">
        <v>37</v>
      </c>
      <c r="B92" s="6"/>
      <c r="C92" s="6">
        <v>764002801</v>
      </c>
      <c r="D92" s="6"/>
      <c r="E92" s="16" t="s">
        <v>674</v>
      </c>
      <c r="F92" s="16" t="s">
        <v>621</v>
      </c>
      <c r="G92" s="8">
        <v>3</v>
      </c>
      <c r="H92" s="11"/>
      <c r="I92" s="10">
        <f>ROUND((H92*G92),2)</f>
        <v>0</v>
      </c>
    </row>
    <row r="93" ht="12.75">
      <c r="E93" s="17" t="s">
        <v>675</v>
      </c>
    </row>
    <row r="94" spans="1:9" ht="12.75">
      <c r="A94" s="6">
        <v>38</v>
      </c>
      <c r="B94" s="6"/>
      <c r="C94" s="6">
        <v>764002812</v>
      </c>
      <c r="D94" s="6"/>
      <c r="E94" s="16" t="s">
        <v>676</v>
      </c>
      <c r="F94" s="16" t="s">
        <v>621</v>
      </c>
      <c r="G94" s="8">
        <v>4</v>
      </c>
      <c r="H94" s="11"/>
      <c r="I94" s="10">
        <f>ROUND((H94*G94),2)</f>
        <v>0</v>
      </c>
    </row>
    <row r="95" ht="12.75">
      <c r="E95" s="17" t="s">
        <v>677</v>
      </c>
    </row>
    <row r="96" spans="1:9" ht="12.75">
      <c r="A96" s="6">
        <v>39</v>
      </c>
      <c r="B96" s="6"/>
      <c r="C96" s="6">
        <v>764004801</v>
      </c>
      <c r="D96" s="6"/>
      <c r="E96" s="16" t="s">
        <v>678</v>
      </c>
      <c r="F96" s="16" t="s">
        <v>621</v>
      </c>
      <c r="G96" s="8">
        <v>6</v>
      </c>
      <c r="H96" s="11"/>
      <c r="I96" s="10">
        <f>ROUND((H96*G96),2)</f>
        <v>0</v>
      </c>
    </row>
    <row r="97" ht="12.75">
      <c r="E97" s="17" t="s">
        <v>679</v>
      </c>
    </row>
    <row r="98" spans="1:9" ht="12.75">
      <c r="A98" s="6">
        <v>40</v>
      </c>
      <c r="B98" s="6"/>
      <c r="C98" s="6">
        <v>764001871</v>
      </c>
      <c r="D98" s="6"/>
      <c r="E98" s="16" t="s">
        <v>680</v>
      </c>
      <c r="F98" s="16" t="s">
        <v>621</v>
      </c>
      <c r="G98" s="8">
        <v>4</v>
      </c>
      <c r="H98" s="11"/>
      <c r="I98" s="10">
        <f>ROUND((H98*G98),2)</f>
        <v>0</v>
      </c>
    </row>
    <row r="99" ht="25.5">
      <c r="E99" s="17" t="s">
        <v>681</v>
      </c>
    </row>
    <row r="100" ht="12.75">
      <c r="E100" s="17"/>
    </row>
    <row r="101" spans="1:9" ht="12.75">
      <c r="A101" s="7"/>
      <c r="B101" s="7"/>
      <c r="C101" s="15">
        <v>5</v>
      </c>
      <c r="D101" s="7"/>
      <c r="E101" s="18" t="s">
        <v>682</v>
      </c>
      <c r="F101" s="7"/>
      <c r="G101" s="9"/>
      <c r="H101" s="7"/>
      <c r="I101" s="14">
        <f>I102+I104</f>
        <v>0</v>
      </c>
    </row>
    <row r="102" spans="1:9" ht="14.25">
      <c r="A102" s="6">
        <v>41</v>
      </c>
      <c r="B102" s="6"/>
      <c r="C102" s="6">
        <v>765131801</v>
      </c>
      <c r="D102" s="6"/>
      <c r="E102" s="16" t="s">
        <v>683</v>
      </c>
      <c r="F102" s="16" t="s">
        <v>594</v>
      </c>
      <c r="G102" s="8">
        <v>119.273</v>
      </c>
      <c r="H102" s="11"/>
      <c r="I102" s="10">
        <f>ROUND((H102*G102),2)</f>
        <v>0</v>
      </c>
    </row>
    <row r="103" ht="12.75">
      <c r="E103" s="17" t="s">
        <v>684</v>
      </c>
    </row>
    <row r="104" spans="1:9" ht="27">
      <c r="A104" s="6">
        <v>42</v>
      </c>
      <c r="B104" s="6"/>
      <c r="C104" s="6">
        <v>765131821</v>
      </c>
      <c r="D104" s="6"/>
      <c r="E104" s="16" t="s">
        <v>685</v>
      </c>
      <c r="F104" s="16" t="s">
        <v>621</v>
      </c>
      <c r="G104" s="8">
        <v>26.36</v>
      </c>
      <c r="H104" s="11"/>
      <c r="I104" s="10">
        <f>ROUND((H104*G104),2)</f>
        <v>0</v>
      </c>
    </row>
    <row r="105" ht="25.5">
      <c r="E105" s="17" t="s">
        <v>686</v>
      </c>
    </row>
    <row r="108" spans="1:9" ht="12.75">
      <c r="A108" s="13"/>
      <c r="B108" s="13"/>
      <c r="C108" s="13"/>
      <c r="D108" s="13"/>
      <c r="E108" s="13" t="s">
        <v>71</v>
      </c>
      <c r="F108" s="13"/>
      <c r="G108" s="13"/>
      <c r="H108" s="13"/>
      <c r="I108" s="13">
        <f>I101+I89+I81+I77+I56+I12</f>
        <v>0</v>
      </c>
    </row>
    <row r="110" spans="1:9" ht="12.75">
      <c r="A110" s="7" t="s">
        <v>72</v>
      </c>
      <c r="B110" s="7"/>
      <c r="C110" s="7"/>
      <c r="D110" s="7"/>
      <c r="E110" s="7"/>
      <c r="F110" s="7"/>
      <c r="G110" s="7"/>
      <c r="H110" s="7"/>
      <c r="I110" s="7"/>
    </row>
    <row r="111" spans="1:9" ht="12.75">
      <c r="A111" s="7"/>
      <c r="B111" s="7"/>
      <c r="C111" s="7"/>
      <c r="D111" s="7"/>
      <c r="E111" s="7" t="s">
        <v>73</v>
      </c>
      <c r="F111" s="7"/>
      <c r="G111" s="7"/>
      <c r="H111" s="7"/>
      <c r="I111" s="7"/>
    </row>
    <row r="112" spans="1:9" ht="12.75">
      <c r="A112" s="13"/>
      <c r="B112" s="13"/>
      <c r="C112" s="13"/>
      <c r="D112" s="13"/>
      <c r="E112" s="13" t="s">
        <v>74</v>
      </c>
      <c r="F112" s="13"/>
      <c r="G112" s="13"/>
      <c r="H112" s="13"/>
      <c r="I112" s="13">
        <v>0</v>
      </c>
    </row>
    <row r="113" spans="1:9" ht="12.75">
      <c r="A113" s="13"/>
      <c r="B113" s="13"/>
      <c r="C113" s="13"/>
      <c r="D113" s="13"/>
      <c r="E113" s="13" t="s">
        <v>75</v>
      </c>
      <c r="F113" s="13"/>
      <c r="G113" s="13"/>
      <c r="H113" s="13"/>
      <c r="I113" s="13"/>
    </row>
    <row r="114" spans="1:9" ht="12.75">
      <c r="A114" s="13"/>
      <c r="B114" s="13"/>
      <c r="C114" s="13"/>
      <c r="D114" s="13"/>
      <c r="E114" s="13" t="s">
        <v>76</v>
      </c>
      <c r="F114" s="13"/>
      <c r="G114" s="13"/>
      <c r="H114" s="13"/>
      <c r="I114" s="13">
        <v>0</v>
      </c>
    </row>
    <row r="115" spans="1:9" ht="12.75">
      <c r="A115" s="13"/>
      <c r="B115" s="13"/>
      <c r="C115" s="13"/>
      <c r="D115" s="13"/>
      <c r="E115" s="13" t="s">
        <v>77</v>
      </c>
      <c r="F115" s="13"/>
      <c r="G115" s="13"/>
      <c r="H115" s="13"/>
      <c r="I115" s="13">
        <f>I112+I114</f>
        <v>0</v>
      </c>
    </row>
    <row r="117" spans="1:9" ht="12.75">
      <c r="A117" s="13"/>
      <c r="B117" s="13"/>
      <c r="C117" s="13"/>
      <c r="D117" s="13"/>
      <c r="E117" s="13" t="s">
        <v>77</v>
      </c>
      <c r="F117" s="13"/>
      <c r="G117" s="13"/>
      <c r="H117" s="13"/>
      <c r="I117" s="13">
        <f>I108+I115</f>
        <v>0</v>
      </c>
    </row>
  </sheetData>
  <sheetProtection/>
  <protectedRanges>
    <protectedRange sqref="H57 H59 H61 H63 H65 H67 H69 H71 H73 H75 H78 H82 H84 H86 H90 H92 H94 H96 H98 H102 H104" name="Oblast2"/>
    <protectedRange sqref="H13 H15 H17 H19 H21 H23 H25 H27 H29 H31 H33 H35 H37 H39 H41 H43 H45 H47 H49 H51 H53" name="Oblast1"/>
  </protectedRanges>
  <mergeCells count="8">
    <mergeCell ref="G9:G10"/>
    <mergeCell ref="H9:I9"/>
    <mergeCell ref="A9:A10"/>
    <mergeCell ref="B9:B10"/>
    <mergeCell ref="C9:C10"/>
    <mergeCell ref="D9:D10"/>
    <mergeCell ref="E9:E10"/>
    <mergeCell ref="F9:F10"/>
  </mergeCells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12" sqref="H12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123</v>
      </c>
      <c r="D5" s="5"/>
      <c r="E5" s="5" t="s">
        <v>124</v>
      </c>
    </row>
    <row r="6" spans="1:5" ht="12.75" customHeight="1">
      <c r="A6" t="s">
        <v>18</v>
      </c>
      <c r="C6" s="5" t="s">
        <v>123</v>
      </c>
      <c r="D6" s="5"/>
      <c r="E6" s="5" t="s">
        <v>124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20" t="s">
        <v>24</v>
      </c>
      <c r="B8" s="20" t="s">
        <v>26</v>
      </c>
      <c r="C8" s="20" t="s">
        <v>27</v>
      </c>
      <c r="D8" s="20" t="s">
        <v>28</v>
      </c>
      <c r="E8" s="20" t="s">
        <v>29</v>
      </c>
      <c r="F8" s="20" t="s">
        <v>30</v>
      </c>
      <c r="G8" s="20" t="s">
        <v>31</v>
      </c>
      <c r="H8" s="20" t="s">
        <v>32</v>
      </c>
      <c r="I8" s="20"/>
      <c r="O8" t="s">
        <v>35</v>
      </c>
      <c r="P8" t="s">
        <v>11</v>
      </c>
    </row>
    <row r="9" spans="1:15" ht="14.25">
      <c r="A9" s="20"/>
      <c r="B9" s="20"/>
      <c r="C9" s="20"/>
      <c r="D9" s="20"/>
      <c r="E9" s="20"/>
      <c r="F9" s="20"/>
      <c r="G9" s="20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63.75">
      <c r="A12" s="6">
        <v>1</v>
      </c>
      <c r="B12" s="6" t="s">
        <v>46</v>
      </c>
      <c r="C12" s="6" t="s">
        <v>80</v>
      </c>
      <c r="D12" s="6" t="s">
        <v>25</v>
      </c>
      <c r="E12" s="6" t="s">
        <v>125</v>
      </c>
      <c r="F12" s="6" t="s">
        <v>82</v>
      </c>
      <c r="G12" s="8">
        <v>258.7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126</v>
      </c>
    </row>
    <row r="14" ht="25.5">
      <c r="E14" s="12" t="s">
        <v>84</v>
      </c>
    </row>
    <row r="15" spans="1:16" ht="51">
      <c r="A15" s="6">
        <v>2</v>
      </c>
      <c r="B15" s="6" t="s">
        <v>46</v>
      </c>
      <c r="C15" s="6" t="s">
        <v>80</v>
      </c>
      <c r="D15" s="6" t="s">
        <v>36</v>
      </c>
      <c r="E15" s="6" t="s">
        <v>127</v>
      </c>
      <c r="F15" s="6" t="s">
        <v>82</v>
      </c>
      <c r="G15" s="8">
        <v>73.73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ht="12.75">
      <c r="E16" s="12" t="s">
        <v>128</v>
      </c>
    </row>
    <row r="17" ht="25.5">
      <c r="E17" s="12" t="s">
        <v>84</v>
      </c>
    </row>
    <row r="18" spans="1:16" ht="12.75" customHeight="1">
      <c r="A18" s="13"/>
      <c r="B18" s="13"/>
      <c r="C18" s="13" t="s">
        <v>45</v>
      </c>
      <c r="D18" s="13"/>
      <c r="E18" s="13" t="s">
        <v>44</v>
      </c>
      <c r="F18" s="13"/>
      <c r="G18" s="13"/>
      <c r="H18" s="13"/>
      <c r="I18" s="13">
        <f>SUM(I12:I17)</f>
        <v>0</v>
      </c>
      <c r="P18">
        <f>ROUND(SUM(P12:P17),2)</f>
        <v>0</v>
      </c>
    </row>
    <row r="20" spans="1:9" ht="12.75" customHeight="1">
      <c r="A20" s="7"/>
      <c r="B20" s="7"/>
      <c r="C20" s="7" t="s">
        <v>25</v>
      </c>
      <c r="D20" s="7"/>
      <c r="E20" s="7" t="s">
        <v>94</v>
      </c>
      <c r="F20" s="7"/>
      <c r="G20" s="9"/>
      <c r="H20" s="7"/>
      <c r="I20" s="9"/>
    </row>
    <row r="21" spans="1:16" ht="51">
      <c r="A21" s="6">
        <v>3</v>
      </c>
      <c r="B21" s="6" t="s">
        <v>46</v>
      </c>
      <c r="C21" s="6" t="s">
        <v>129</v>
      </c>
      <c r="D21" s="6" t="s">
        <v>48</v>
      </c>
      <c r="E21" s="6" t="s">
        <v>130</v>
      </c>
      <c r="F21" s="6" t="s">
        <v>108</v>
      </c>
      <c r="G21" s="8">
        <v>38.805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12.75">
      <c r="E22" s="12" t="s">
        <v>131</v>
      </c>
    </row>
    <row r="23" ht="63.75">
      <c r="E23" s="12" t="s">
        <v>132</v>
      </c>
    </row>
    <row r="24" spans="1:16" ht="51">
      <c r="A24" s="6">
        <v>4</v>
      </c>
      <c r="B24" s="6" t="s">
        <v>46</v>
      </c>
      <c r="C24" s="6" t="s">
        <v>133</v>
      </c>
      <c r="D24" s="6" t="s">
        <v>48</v>
      </c>
      <c r="E24" s="6" t="s">
        <v>134</v>
      </c>
      <c r="F24" s="6" t="s">
        <v>108</v>
      </c>
      <c r="G24" s="8">
        <v>38.805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12.75">
      <c r="E25" s="12" t="s">
        <v>131</v>
      </c>
    </row>
    <row r="26" ht="63.75">
      <c r="E26" s="12" t="s">
        <v>132</v>
      </c>
    </row>
    <row r="27" spans="1:16" ht="51">
      <c r="A27" s="6">
        <v>5</v>
      </c>
      <c r="B27" s="6" t="s">
        <v>46</v>
      </c>
      <c r="C27" s="6" t="s">
        <v>135</v>
      </c>
      <c r="D27" s="6" t="s">
        <v>48</v>
      </c>
      <c r="E27" s="6" t="s">
        <v>136</v>
      </c>
      <c r="F27" s="6" t="s">
        <v>108</v>
      </c>
      <c r="G27" s="8">
        <v>129.35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12.75">
      <c r="E28" s="12" t="s">
        <v>137</v>
      </c>
    </row>
    <row r="29" ht="369.75">
      <c r="E29" s="12" t="s">
        <v>138</v>
      </c>
    </row>
    <row r="30" spans="1:16" ht="38.25">
      <c r="A30" s="6">
        <v>6</v>
      </c>
      <c r="B30" s="6" t="s">
        <v>46</v>
      </c>
      <c r="C30" s="6" t="s">
        <v>139</v>
      </c>
      <c r="D30" s="6" t="s">
        <v>48</v>
      </c>
      <c r="E30" s="6" t="s">
        <v>140</v>
      </c>
      <c r="F30" s="6" t="s">
        <v>108</v>
      </c>
      <c r="G30" s="8">
        <v>129.35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12.75">
      <c r="E31" s="12" t="s">
        <v>137</v>
      </c>
    </row>
    <row r="32" ht="280.5">
      <c r="E32" s="12" t="s">
        <v>141</v>
      </c>
    </row>
    <row r="33" spans="1:16" ht="12.75">
      <c r="A33" s="6">
        <v>7</v>
      </c>
      <c r="B33" s="6" t="s">
        <v>46</v>
      </c>
      <c r="C33" s="6" t="s">
        <v>142</v>
      </c>
      <c r="D33" s="6" t="s">
        <v>48</v>
      </c>
      <c r="E33" s="6" t="s">
        <v>143</v>
      </c>
      <c r="F33" s="6" t="s">
        <v>144</v>
      </c>
      <c r="G33" s="8">
        <v>284.57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12.75">
      <c r="E34" s="12" t="s">
        <v>145</v>
      </c>
    </row>
    <row r="35" ht="25.5">
      <c r="E35" s="12" t="s">
        <v>146</v>
      </c>
    </row>
    <row r="36" spans="1:16" ht="12.75" customHeight="1">
      <c r="A36" s="13"/>
      <c r="B36" s="13"/>
      <c r="C36" s="13" t="s">
        <v>25</v>
      </c>
      <c r="D36" s="13"/>
      <c r="E36" s="13" t="s">
        <v>94</v>
      </c>
      <c r="F36" s="13"/>
      <c r="G36" s="13"/>
      <c r="H36" s="13"/>
      <c r="I36" s="13">
        <f>SUM(I21:I35)</f>
        <v>0</v>
      </c>
      <c r="P36">
        <f>ROUND(SUM(P21:P35),2)</f>
        <v>0</v>
      </c>
    </row>
    <row r="38" spans="1:9" ht="12.75" customHeight="1">
      <c r="A38" s="7"/>
      <c r="B38" s="7"/>
      <c r="C38" s="7" t="s">
        <v>39</v>
      </c>
      <c r="D38" s="7"/>
      <c r="E38" s="7" t="s">
        <v>147</v>
      </c>
      <c r="F38" s="7"/>
      <c r="G38" s="9"/>
      <c r="H38" s="7"/>
      <c r="I38" s="9"/>
    </row>
    <row r="39" spans="1:16" ht="51">
      <c r="A39" s="6">
        <v>8</v>
      </c>
      <c r="B39" s="6" t="s">
        <v>46</v>
      </c>
      <c r="C39" s="6" t="s">
        <v>148</v>
      </c>
      <c r="D39" s="6" t="s">
        <v>48</v>
      </c>
      <c r="E39" s="6" t="s">
        <v>149</v>
      </c>
      <c r="F39" s="6" t="s">
        <v>108</v>
      </c>
      <c r="G39" s="8">
        <v>77.61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12.75">
      <c r="E40" s="12" t="s">
        <v>150</v>
      </c>
    </row>
    <row r="41" ht="51">
      <c r="E41" s="12" t="s">
        <v>151</v>
      </c>
    </row>
    <row r="42" spans="1:16" ht="12.75">
      <c r="A42" s="6">
        <v>9</v>
      </c>
      <c r="B42" s="6" t="s">
        <v>46</v>
      </c>
      <c r="C42" s="6" t="s">
        <v>152</v>
      </c>
      <c r="D42" s="6" t="s">
        <v>48</v>
      </c>
      <c r="E42" s="6" t="s">
        <v>153</v>
      </c>
      <c r="F42" s="6" t="s">
        <v>144</v>
      </c>
      <c r="G42" s="8">
        <v>271.635</v>
      </c>
      <c r="H42" s="11"/>
      <c r="I42" s="10">
        <f>ROUND((H42*G42),2)</f>
        <v>0</v>
      </c>
      <c r="O42">
        <f>rekapitulace!H8</f>
        <v>21</v>
      </c>
      <c r="P42">
        <f>O42/100*I42</f>
        <v>0</v>
      </c>
    </row>
    <row r="43" ht="12.75">
      <c r="E43" s="12" t="s">
        <v>154</v>
      </c>
    </row>
    <row r="44" ht="51">
      <c r="E44" s="12" t="s">
        <v>155</v>
      </c>
    </row>
    <row r="45" spans="1:16" ht="12.75">
      <c r="A45" s="6">
        <v>10</v>
      </c>
      <c r="B45" s="6" t="s">
        <v>46</v>
      </c>
      <c r="C45" s="6" t="s">
        <v>156</v>
      </c>
      <c r="D45" s="6" t="s">
        <v>48</v>
      </c>
      <c r="E45" s="6" t="s">
        <v>157</v>
      </c>
      <c r="F45" s="6" t="s">
        <v>144</v>
      </c>
      <c r="G45" s="8">
        <v>263.874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12.75">
      <c r="E46" s="12" t="s">
        <v>158</v>
      </c>
    </row>
    <row r="47" ht="51">
      <c r="E47" s="12" t="s">
        <v>155</v>
      </c>
    </row>
    <row r="48" spans="1:16" ht="51">
      <c r="A48" s="6">
        <v>11</v>
      </c>
      <c r="B48" s="6" t="s">
        <v>46</v>
      </c>
      <c r="C48" s="6" t="s">
        <v>159</v>
      </c>
      <c r="D48" s="6" t="s">
        <v>48</v>
      </c>
      <c r="E48" s="6" t="s">
        <v>160</v>
      </c>
      <c r="F48" s="6" t="s">
        <v>108</v>
      </c>
      <c r="G48" s="8">
        <v>10.348</v>
      </c>
      <c r="H48" s="11"/>
      <c r="I48" s="10">
        <f>ROUND((H48*G48),2)</f>
        <v>0</v>
      </c>
      <c r="O48">
        <f>rekapitulace!H8</f>
        <v>21</v>
      </c>
      <c r="P48">
        <f>O48/100*I48</f>
        <v>0</v>
      </c>
    </row>
    <row r="49" ht="12.75">
      <c r="E49" s="12" t="s">
        <v>161</v>
      </c>
    </row>
    <row r="50" ht="140.25">
      <c r="E50" s="12" t="s">
        <v>162</v>
      </c>
    </row>
    <row r="51" spans="1:16" ht="25.5">
      <c r="A51" s="6">
        <v>12</v>
      </c>
      <c r="B51" s="6" t="s">
        <v>46</v>
      </c>
      <c r="C51" s="6" t="s">
        <v>163</v>
      </c>
      <c r="D51" s="6" t="s">
        <v>48</v>
      </c>
      <c r="E51" s="6" t="s">
        <v>164</v>
      </c>
      <c r="F51" s="6" t="s">
        <v>108</v>
      </c>
      <c r="G51" s="8">
        <v>18.109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ht="12.75">
      <c r="E52" s="12" t="s">
        <v>165</v>
      </c>
    </row>
    <row r="53" ht="140.25">
      <c r="E53" s="12" t="s">
        <v>162</v>
      </c>
    </row>
    <row r="54" spans="1:16" ht="12.75" customHeight="1">
      <c r="A54" s="13"/>
      <c r="B54" s="13"/>
      <c r="C54" s="13" t="s">
        <v>39</v>
      </c>
      <c r="D54" s="13"/>
      <c r="E54" s="13" t="s">
        <v>147</v>
      </c>
      <c r="F54" s="13"/>
      <c r="G54" s="13"/>
      <c r="H54" s="13"/>
      <c r="I54" s="13">
        <f>SUM(I39:I53)</f>
        <v>0</v>
      </c>
      <c r="P54">
        <f>ROUND(SUM(P39:P53),2)</f>
        <v>0</v>
      </c>
    </row>
    <row r="56" spans="1:9" ht="12.75" customHeight="1">
      <c r="A56" s="7"/>
      <c r="B56" s="7"/>
      <c r="C56" s="7" t="s">
        <v>41</v>
      </c>
      <c r="D56" s="7"/>
      <c r="E56" s="7" t="s">
        <v>166</v>
      </c>
      <c r="F56" s="7"/>
      <c r="G56" s="9"/>
      <c r="H56" s="7"/>
      <c r="I56" s="9"/>
    </row>
    <row r="57" spans="1:16" ht="12.75">
      <c r="A57" s="6">
        <v>13</v>
      </c>
      <c r="B57" s="6" t="s">
        <v>46</v>
      </c>
      <c r="C57" s="6" t="s">
        <v>167</v>
      </c>
      <c r="D57" s="6" t="s">
        <v>48</v>
      </c>
      <c r="E57" s="6" t="s">
        <v>168</v>
      </c>
      <c r="F57" s="6" t="s">
        <v>169</v>
      </c>
      <c r="G57" s="8">
        <v>1</v>
      </c>
      <c r="H57" s="11"/>
      <c r="I57" s="10">
        <f>ROUND((H57*G57),2)</f>
        <v>0</v>
      </c>
      <c r="O57">
        <f>rekapitulace!H8</f>
        <v>21</v>
      </c>
      <c r="P57">
        <f>O57/100*I57</f>
        <v>0</v>
      </c>
    </row>
    <row r="58" ht="12.75">
      <c r="E58" s="12" t="s">
        <v>51</v>
      </c>
    </row>
    <row r="59" ht="102">
      <c r="E59" s="12" t="s">
        <v>170</v>
      </c>
    </row>
    <row r="60" spans="1:16" ht="12.75">
      <c r="A60" s="6">
        <v>14</v>
      </c>
      <c r="B60" s="6" t="s">
        <v>46</v>
      </c>
      <c r="C60" s="6" t="s">
        <v>171</v>
      </c>
      <c r="D60" s="6" t="s">
        <v>48</v>
      </c>
      <c r="E60" s="6" t="s">
        <v>172</v>
      </c>
      <c r="F60" s="6" t="s">
        <v>169</v>
      </c>
      <c r="G60" s="8">
        <v>1</v>
      </c>
      <c r="H60" s="11"/>
      <c r="I60" s="10">
        <f>ROUND((H60*G60),2)</f>
        <v>0</v>
      </c>
      <c r="O60">
        <f>rekapitulace!H8</f>
        <v>21</v>
      </c>
      <c r="P60">
        <f>O60/100*I60</f>
        <v>0</v>
      </c>
    </row>
    <row r="61" ht="12.75">
      <c r="E61" s="12" t="s">
        <v>51</v>
      </c>
    </row>
    <row r="62" ht="114.75">
      <c r="E62" s="12" t="s">
        <v>173</v>
      </c>
    </row>
    <row r="63" spans="1:16" ht="12.75" customHeight="1">
      <c r="A63" s="13"/>
      <c r="B63" s="13"/>
      <c r="C63" s="13" t="s">
        <v>41</v>
      </c>
      <c r="D63" s="13"/>
      <c r="E63" s="13" t="s">
        <v>166</v>
      </c>
      <c r="F63" s="13"/>
      <c r="G63" s="13"/>
      <c r="H63" s="13"/>
      <c r="I63" s="13">
        <f>SUM(I57:I62)</f>
        <v>0</v>
      </c>
      <c r="P63">
        <f>ROUND(SUM(P57:P62),2)</f>
        <v>0</v>
      </c>
    </row>
    <row r="65" spans="1:9" ht="12.75" customHeight="1">
      <c r="A65" s="7"/>
      <c r="B65" s="7"/>
      <c r="C65" s="7" t="s">
        <v>43</v>
      </c>
      <c r="D65" s="7"/>
      <c r="E65" s="7" t="s">
        <v>105</v>
      </c>
      <c r="F65" s="7"/>
      <c r="G65" s="9"/>
      <c r="H65" s="7"/>
      <c r="I65" s="9"/>
    </row>
    <row r="66" spans="1:16" ht="76.5">
      <c r="A66" s="6">
        <v>15</v>
      </c>
      <c r="B66" s="6" t="s">
        <v>46</v>
      </c>
      <c r="C66" s="6" t="s">
        <v>174</v>
      </c>
      <c r="D66" s="6" t="s">
        <v>48</v>
      </c>
      <c r="E66" s="6" t="s">
        <v>175</v>
      </c>
      <c r="F66" s="6" t="s">
        <v>169</v>
      </c>
      <c r="G66" s="8">
        <v>12</v>
      </c>
      <c r="H66" s="11"/>
      <c r="I66" s="10">
        <f>ROUND((H66*G66),2)</f>
        <v>0</v>
      </c>
      <c r="O66">
        <f>rekapitulace!H8</f>
        <v>21</v>
      </c>
      <c r="P66">
        <f>O66/100*I66</f>
        <v>0</v>
      </c>
    </row>
    <row r="67" ht="12.75">
      <c r="E67" s="12" t="s">
        <v>176</v>
      </c>
    </row>
    <row r="68" ht="25.5">
      <c r="E68" s="12" t="s">
        <v>177</v>
      </c>
    </row>
    <row r="69" spans="1:16" ht="25.5">
      <c r="A69" s="6">
        <v>16</v>
      </c>
      <c r="B69" s="6" t="s">
        <v>46</v>
      </c>
      <c r="C69" s="6" t="s">
        <v>178</v>
      </c>
      <c r="D69" s="6" t="s">
        <v>48</v>
      </c>
      <c r="E69" s="6" t="s">
        <v>179</v>
      </c>
      <c r="F69" s="6" t="s">
        <v>169</v>
      </c>
      <c r="G69" s="8">
        <v>12</v>
      </c>
      <c r="H69" s="11"/>
      <c r="I69" s="10">
        <f>ROUND((H69*G69),2)</f>
        <v>0</v>
      </c>
      <c r="O69">
        <f>rekapitulace!H8</f>
        <v>21</v>
      </c>
      <c r="P69">
        <f>O69/100*I69</f>
        <v>0</v>
      </c>
    </row>
    <row r="70" ht="12.75">
      <c r="E70" s="12" t="s">
        <v>180</v>
      </c>
    </row>
    <row r="71" ht="25.5">
      <c r="E71" s="12" t="s">
        <v>181</v>
      </c>
    </row>
    <row r="72" spans="1:16" ht="12.75">
      <c r="A72" s="6">
        <v>17</v>
      </c>
      <c r="B72" s="6" t="s">
        <v>46</v>
      </c>
      <c r="C72" s="6" t="s">
        <v>182</v>
      </c>
      <c r="D72" s="6" t="s">
        <v>48</v>
      </c>
      <c r="E72" s="6" t="s">
        <v>183</v>
      </c>
      <c r="F72" s="6" t="s">
        <v>144</v>
      </c>
      <c r="G72" s="8">
        <v>4.663</v>
      </c>
      <c r="H72" s="11"/>
      <c r="I72" s="10">
        <f>ROUND((H72*G72),2)</f>
        <v>0</v>
      </c>
      <c r="O72">
        <f>rekapitulace!H8</f>
        <v>21</v>
      </c>
      <c r="P72">
        <f>O72/100*I72</f>
        <v>0</v>
      </c>
    </row>
    <row r="73" ht="38.25">
      <c r="E73" s="12" t="s">
        <v>184</v>
      </c>
    </row>
    <row r="74" ht="38.25">
      <c r="E74" s="12" t="s">
        <v>185</v>
      </c>
    </row>
    <row r="75" spans="1:16" ht="38.25">
      <c r="A75" s="6">
        <v>18</v>
      </c>
      <c r="B75" s="6" t="s">
        <v>46</v>
      </c>
      <c r="C75" s="6" t="s">
        <v>186</v>
      </c>
      <c r="D75" s="6" t="s">
        <v>48</v>
      </c>
      <c r="E75" s="6" t="s">
        <v>187</v>
      </c>
      <c r="F75" s="6" t="s">
        <v>97</v>
      </c>
      <c r="G75" s="8">
        <v>78.4</v>
      </c>
      <c r="H75" s="11"/>
      <c r="I75" s="10">
        <f>ROUND((H75*G75),2)</f>
        <v>0</v>
      </c>
      <c r="O75">
        <f>rekapitulace!H8</f>
        <v>21</v>
      </c>
      <c r="P75">
        <f>O75/100*I75</f>
        <v>0</v>
      </c>
    </row>
    <row r="76" ht="12.75">
      <c r="E76" s="12" t="s">
        <v>188</v>
      </c>
    </row>
    <row r="77" ht="51">
      <c r="E77" s="12" t="s">
        <v>189</v>
      </c>
    </row>
    <row r="78" spans="1:16" ht="12.75" customHeight="1">
      <c r="A78" s="13"/>
      <c r="B78" s="13"/>
      <c r="C78" s="13" t="s">
        <v>43</v>
      </c>
      <c r="D78" s="13"/>
      <c r="E78" s="13" t="s">
        <v>105</v>
      </c>
      <c r="F78" s="13"/>
      <c r="G78" s="13"/>
      <c r="H78" s="13"/>
      <c r="I78" s="13">
        <f>SUM(I66:I77)</f>
        <v>0</v>
      </c>
      <c r="P78">
        <f>ROUND(SUM(P66:P77),2)</f>
        <v>0</v>
      </c>
    </row>
    <row r="80" spans="1:16" ht="12.75" customHeight="1">
      <c r="A80" s="13"/>
      <c r="B80" s="13"/>
      <c r="C80" s="13"/>
      <c r="D80" s="13"/>
      <c r="E80" s="13" t="s">
        <v>71</v>
      </c>
      <c r="F80" s="13"/>
      <c r="G80" s="13"/>
      <c r="H80" s="13"/>
      <c r="I80" s="13">
        <f>+I18+I36+I54+I63+I78</f>
        <v>0</v>
      </c>
      <c r="P80">
        <f>+P18+P36+P54+P63+P78</f>
        <v>0</v>
      </c>
    </row>
    <row r="82" spans="1:9" ht="12.75" customHeight="1">
      <c r="A82" s="7" t="s">
        <v>72</v>
      </c>
      <c r="B82" s="7"/>
      <c r="C82" s="7"/>
      <c r="D82" s="7"/>
      <c r="E82" s="7"/>
      <c r="F82" s="7"/>
      <c r="G82" s="7"/>
      <c r="H82" s="7"/>
      <c r="I82" s="7"/>
    </row>
    <row r="83" spans="1:9" ht="12.75" customHeight="1">
      <c r="A83" s="7"/>
      <c r="B83" s="7"/>
      <c r="C83" s="7"/>
      <c r="D83" s="7"/>
      <c r="E83" s="7" t="s">
        <v>73</v>
      </c>
      <c r="F83" s="7"/>
      <c r="G83" s="7"/>
      <c r="H83" s="7"/>
      <c r="I83" s="7"/>
    </row>
    <row r="84" spans="1:16" ht="12.75" customHeight="1">
      <c r="A84" s="13"/>
      <c r="B84" s="13"/>
      <c r="C84" s="13"/>
      <c r="D84" s="13"/>
      <c r="E84" s="13" t="s">
        <v>74</v>
      </c>
      <c r="F84" s="13"/>
      <c r="G84" s="13"/>
      <c r="H84" s="13"/>
      <c r="I84" s="13">
        <v>0</v>
      </c>
      <c r="P84">
        <v>0</v>
      </c>
    </row>
    <row r="85" spans="1:9" ht="12.75" customHeight="1">
      <c r="A85" s="13"/>
      <c r="B85" s="13"/>
      <c r="C85" s="13"/>
      <c r="D85" s="13"/>
      <c r="E85" s="13" t="s">
        <v>75</v>
      </c>
      <c r="F85" s="13"/>
      <c r="G85" s="13"/>
      <c r="H85" s="13"/>
      <c r="I85" s="13"/>
    </row>
    <row r="86" spans="1:16" ht="12.75" customHeight="1">
      <c r="A86" s="13"/>
      <c r="B86" s="13"/>
      <c r="C86" s="13"/>
      <c r="D86" s="13"/>
      <c r="E86" s="13" t="s">
        <v>76</v>
      </c>
      <c r="F86" s="13"/>
      <c r="G86" s="13"/>
      <c r="H86" s="13"/>
      <c r="I86" s="13">
        <v>0</v>
      </c>
      <c r="P86">
        <v>0</v>
      </c>
    </row>
    <row r="87" spans="1:16" ht="12.75" customHeight="1">
      <c r="A87" s="13"/>
      <c r="B87" s="13"/>
      <c r="C87" s="13"/>
      <c r="D87" s="13"/>
      <c r="E87" s="13" t="s">
        <v>77</v>
      </c>
      <c r="F87" s="13"/>
      <c r="G87" s="13"/>
      <c r="H87" s="13"/>
      <c r="I87" s="13">
        <f>I84+I86</f>
        <v>0</v>
      </c>
      <c r="P87">
        <f>P84+P86</f>
        <v>0</v>
      </c>
    </row>
    <row r="89" spans="1:16" ht="12.75" customHeight="1">
      <c r="A89" s="13"/>
      <c r="B89" s="13"/>
      <c r="C89" s="13"/>
      <c r="D89" s="13"/>
      <c r="E89" s="13" t="s">
        <v>77</v>
      </c>
      <c r="F89" s="13"/>
      <c r="G89" s="13"/>
      <c r="H89" s="13"/>
      <c r="I89" s="13">
        <f>I80+I87</f>
        <v>0</v>
      </c>
      <c r="P89">
        <f>P80+P87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8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E14" sqref="E14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190</v>
      </c>
      <c r="D5" s="5"/>
      <c r="E5" s="5" t="s">
        <v>191</v>
      </c>
    </row>
    <row r="6" spans="1:5" ht="12.75" customHeight="1">
      <c r="A6" t="s">
        <v>18</v>
      </c>
      <c r="C6" s="5" t="s">
        <v>190</v>
      </c>
      <c r="D6" s="5"/>
      <c r="E6" s="5" t="s">
        <v>191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20" t="s">
        <v>24</v>
      </c>
      <c r="B8" s="20" t="s">
        <v>26</v>
      </c>
      <c r="C8" s="20" t="s">
        <v>27</v>
      </c>
      <c r="D8" s="20" t="s">
        <v>28</v>
      </c>
      <c r="E8" s="20" t="s">
        <v>29</v>
      </c>
      <c r="F8" s="20" t="s">
        <v>30</v>
      </c>
      <c r="G8" s="20" t="s">
        <v>31</v>
      </c>
      <c r="H8" s="20" t="s">
        <v>32</v>
      </c>
      <c r="I8" s="20"/>
      <c r="O8" t="s">
        <v>35</v>
      </c>
      <c r="P8" t="s">
        <v>11</v>
      </c>
    </row>
    <row r="9" spans="1:15" ht="14.25">
      <c r="A9" s="20"/>
      <c r="B9" s="20"/>
      <c r="C9" s="20"/>
      <c r="D9" s="20"/>
      <c r="E9" s="20"/>
      <c r="F9" s="20"/>
      <c r="G9" s="20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51">
      <c r="A12" s="6">
        <v>1</v>
      </c>
      <c r="B12" s="6" t="s">
        <v>46</v>
      </c>
      <c r="C12" s="6" t="s">
        <v>80</v>
      </c>
      <c r="D12" s="6" t="s">
        <v>25</v>
      </c>
      <c r="E12" s="6" t="s">
        <v>192</v>
      </c>
      <c r="F12" s="6" t="s">
        <v>82</v>
      </c>
      <c r="G12" s="8">
        <v>2023.3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193</v>
      </c>
    </row>
    <row r="14" ht="25.5">
      <c r="E14" s="12" t="s">
        <v>84</v>
      </c>
    </row>
    <row r="15" spans="1:16" ht="51">
      <c r="A15" s="6">
        <v>2</v>
      </c>
      <c r="B15" s="6" t="s">
        <v>46</v>
      </c>
      <c r="C15" s="6" t="s">
        <v>80</v>
      </c>
      <c r="D15" s="6" t="s">
        <v>36</v>
      </c>
      <c r="E15" s="6" t="s">
        <v>127</v>
      </c>
      <c r="F15" s="6" t="s">
        <v>82</v>
      </c>
      <c r="G15" s="8">
        <v>576.641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ht="12.75">
      <c r="E16" s="12" t="s">
        <v>194</v>
      </c>
    </row>
    <row r="17" ht="25.5">
      <c r="E17" s="12" t="s">
        <v>84</v>
      </c>
    </row>
    <row r="18" spans="1:16" ht="12.75">
      <c r="A18" s="6">
        <v>3</v>
      </c>
      <c r="B18" s="6" t="s">
        <v>46</v>
      </c>
      <c r="C18" s="6" t="s">
        <v>195</v>
      </c>
      <c r="D18" s="6" t="s">
        <v>48</v>
      </c>
      <c r="E18" s="6" t="s">
        <v>196</v>
      </c>
      <c r="F18" s="6" t="s">
        <v>108</v>
      </c>
      <c r="G18" s="8">
        <v>128.28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197</v>
      </c>
    </row>
    <row r="20" ht="25.5">
      <c r="E20" s="12" t="s">
        <v>198</v>
      </c>
    </row>
    <row r="21" spans="1:16" ht="12.75" customHeight="1">
      <c r="A21" s="13"/>
      <c r="B21" s="13"/>
      <c r="C21" s="13" t="s">
        <v>45</v>
      </c>
      <c r="D21" s="13"/>
      <c r="E21" s="13" t="s">
        <v>44</v>
      </c>
      <c r="F21" s="13"/>
      <c r="G21" s="13"/>
      <c r="H21" s="13"/>
      <c r="I21" s="13">
        <f>SUM(I12:I20)</f>
        <v>0</v>
      </c>
      <c r="P21">
        <f>ROUND(SUM(P12:P20),2)</f>
        <v>0</v>
      </c>
    </row>
    <row r="23" spans="1:9" ht="12.75" customHeight="1">
      <c r="A23" s="7"/>
      <c r="B23" s="7"/>
      <c r="C23" s="7" t="s">
        <v>25</v>
      </c>
      <c r="D23" s="7"/>
      <c r="E23" s="7" t="s">
        <v>94</v>
      </c>
      <c r="F23" s="7"/>
      <c r="G23" s="9"/>
      <c r="H23" s="7"/>
      <c r="I23" s="9"/>
    </row>
    <row r="24" spans="1:16" ht="38.25">
      <c r="A24" s="6">
        <v>4</v>
      </c>
      <c r="B24" s="6" t="s">
        <v>46</v>
      </c>
      <c r="C24" s="6" t="s">
        <v>129</v>
      </c>
      <c r="D24" s="6" t="s">
        <v>48</v>
      </c>
      <c r="E24" s="6" t="s">
        <v>199</v>
      </c>
      <c r="F24" s="6" t="s">
        <v>108</v>
      </c>
      <c r="G24" s="8">
        <v>303.495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12.75">
      <c r="E25" s="12" t="s">
        <v>200</v>
      </c>
    </row>
    <row r="26" ht="63.75">
      <c r="E26" s="12" t="s">
        <v>132</v>
      </c>
    </row>
    <row r="27" spans="1:16" ht="38.25">
      <c r="A27" s="6">
        <v>5</v>
      </c>
      <c r="B27" s="6" t="s">
        <v>46</v>
      </c>
      <c r="C27" s="6" t="s">
        <v>133</v>
      </c>
      <c r="D27" s="6" t="s">
        <v>48</v>
      </c>
      <c r="E27" s="6" t="s">
        <v>201</v>
      </c>
      <c r="F27" s="6" t="s">
        <v>108</v>
      </c>
      <c r="G27" s="8">
        <v>153.285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12.75">
      <c r="E28" s="12" t="s">
        <v>202</v>
      </c>
    </row>
    <row r="29" ht="63.75">
      <c r="E29" s="12" t="s">
        <v>132</v>
      </c>
    </row>
    <row r="30" spans="1:16" ht="51">
      <c r="A30" s="6">
        <v>6</v>
      </c>
      <c r="B30" s="6" t="s">
        <v>46</v>
      </c>
      <c r="C30" s="6" t="s">
        <v>135</v>
      </c>
      <c r="D30" s="6" t="s">
        <v>48</v>
      </c>
      <c r="E30" s="6" t="s">
        <v>136</v>
      </c>
      <c r="F30" s="6" t="s">
        <v>108</v>
      </c>
      <c r="G30" s="8">
        <v>1011.65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12.75">
      <c r="E31" s="12" t="s">
        <v>203</v>
      </c>
    </row>
    <row r="32" ht="369.75">
      <c r="E32" s="12" t="s">
        <v>138</v>
      </c>
    </row>
    <row r="33" spans="1:16" ht="12.75">
      <c r="A33" s="6">
        <v>7</v>
      </c>
      <c r="B33" s="6" t="s">
        <v>46</v>
      </c>
      <c r="C33" s="6" t="s">
        <v>204</v>
      </c>
      <c r="D33" s="6" t="s">
        <v>48</v>
      </c>
      <c r="E33" s="6" t="s">
        <v>205</v>
      </c>
      <c r="F33" s="6" t="s">
        <v>108</v>
      </c>
      <c r="G33" s="8">
        <v>128.28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12.75">
      <c r="E34" s="12" t="s">
        <v>197</v>
      </c>
    </row>
    <row r="35" ht="306">
      <c r="E35" s="12" t="s">
        <v>206</v>
      </c>
    </row>
    <row r="36" spans="1:16" ht="12.75">
      <c r="A36" s="6">
        <v>8</v>
      </c>
      <c r="B36" s="6" t="s">
        <v>46</v>
      </c>
      <c r="C36" s="6" t="s">
        <v>207</v>
      </c>
      <c r="D36" s="6" t="s">
        <v>48</v>
      </c>
      <c r="E36" s="6" t="s">
        <v>208</v>
      </c>
      <c r="F36" s="6" t="s">
        <v>108</v>
      </c>
      <c r="G36" s="8">
        <v>1011.65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ht="12.75">
      <c r="E37" s="12" t="s">
        <v>209</v>
      </c>
    </row>
    <row r="38" ht="191.25">
      <c r="E38" s="12" t="s">
        <v>210</v>
      </c>
    </row>
    <row r="39" spans="1:16" ht="51">
      <c r="A39" s="6">
        <v>9</v>
      </c>
      <c r="B39" s="6" t="s">
        <v>46</v>
      </c>
      <c r="C39" s="6" t="s">
        <v>139</v>
      </c>
      <c r="D39" s="6" t="s">
        <v>48</v>
      </c>
      <c r="E39" s="6" t="s">
        <v>211</v>
      </c>
      <c r="F39" s="6" t="s">
        <v>108</v>
      </c>
      <c r="G39" s="8">
        <v>1011.65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12.75">
      <c r="E40" s="12" t="s">
        <v>203</v>
      </c>
    </row>
    <row r="41" ht="280.5">
      <c r="E41" s="12" t="s">
        <v>141</v>
      </c>
    </row>
    <row r="42" spans="1:16" ht="12.75">
      <c r="A42" s="6">
        <v>10</v>
      </c>
      <c r="B42" s="6" t="s">
        <v>46</v>
      </c>
      <c r="C42" s="6" t="s">
        <v>142</v>
      </c>
      <c r="D42" s="6" t="s">
        <v>48</v>
      </c>
      <c r="E42" s="6" t="s">
        <v>143</v>
      </c>
      <c r="F42" s="6" t="s">
        <v>144</v>
      </c>
      <c r="G42" s="8">
        <v>2225.3</v>
      </c>
      <c r="H42" s="11"/>
      <c r="I42" s="10">
        <f>ROUND((H42*G42),2)</f>
        <v>0</v>
      </c>
      <c r="O42">
        <f>rekapitulace!H8</f>
        <v>21</v>
      </c>
      <c r="P42">
        <f>O42/100*I42</f>
        <v>0</v>
      </c>
    </row>
    <row r="43" ht="12.75">
      <c r="E43" s="12" t="s">
        <v>212</v>
      </c>
    </row>
    <row r="44" ht="25.5">
      <c r="E44" s="12" t="s">
        <v>146</v>
      </c>
    </row>
    <row r="45" spans="1:16" ht="12.75">
      <c r="A45" s="6">
        <v>11</v>
      </c>
      <c r="B45" s="6" t="s">
        <v>46</v>
      </c>
      <c r="C45" s="6" t="s">
        <v>213</v>
      </c>
      <c r="D45" s="6" t="s">
        <v>48</v>
      </c>
      <c r="E45" s="6" t="s">
        <v>214</v>
      </c>
      <c r="F45" s="6" t="s">
        <v>144</v>
      </c>
      <c r="G45" s="8">
        <v>855.2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12.75">
      <c r="E46" s="12" t="s">
        <v>215</v>
      </c>
    </row>
    <row r="47" ht="38.25">
      <c r="E47" s="12" t="s">
        <v>216</v>
      </c>
    </row>
    <row r="48" spans="1:16" ht="12.75">
      <c r="A48" s="6">
        <v>12</v>
      </c>
      <c r="B48" s="6" t="s">
        <v>46</v>
      </c>
      <c r="C48" s="6" t="s">
        <v>217</v>
      </c>
      <c r="D48" s="6" t="s">
        <v>48</v>
      </c>
      <c r="E48" s="6" t="s">
        <v>218</v>
      </c>
      <c r="F48" s="6" t="s">
        <v>144</v>
      </c>
      <c r="G48" s="8">
        <v>855.2</v>
      </c>
      <c r="H48" s="11"/>
      <c r="I48" s="10">
        <f>ROUND((H48*G48),2)</f>
        <v>0</v>
      </c>
      <c r="O48">
        <f>rekapitulace!H8</f>
        <v>21</v>
      </c>
      <c r="P48">
        <f>O48/100*I48</f>
        <v>0</v>
      </c>
    </row>
    <row r="49" ht="12.75">
      <c r="E49" s="12" t="s">
        <v>219</v>
      </c>
    </row>
    <row r="50" ht="25.5">
      <c r="E50" s="12" t="s">
        <v>220</v>
      </c>
    </row>
    <row r="51" spans="1:16" ht="12.75">
      <c r="A51" s="6">
        <v>13</v>
      </c>
      <c r="B51" s="6" t="s">
        <v>46</v>
      </c>
      <c r="C51" s="6" t="s">
        <v>221</v>
      </c>
      <c r="D51" s="6" t="s">
        <v>48</v>
      </c>
      <c r="E51" s="6" t="s">
        <v>222</v>
      </c>
      <c r="F51" s="6" t="s">
        <v>144</v>
      </c>
      <c r="G51" s="8">
        <v>855.2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ht="12.75">
      <c r="E52" s="12" t="s">
        <v>219</v>
      </c>
    </row>
    <row r="53" ht="38.25">
      <c r="E53" s="12" t="s">
        <v>223</v>
      </c>
    </row>
    <row r="54" spans="1:16" ht="12.75">
      <c r="A54" s="6">
        <v>14</v>
      </c>
      <c r="B54" s="6" t="s">
        <v>46</v>
      </c>
      <c r="C54" s="6" t="s">
        <v>224</v>
      </c>
      <c r="D54" s="6" t="s">
        <v>48</v>
      </c>
      <c r="E54" s="6" t="s">
        <v>225</v>
      </c>
      <c r="F54" s="6" t="s">
        <v>144</v>
      </c>
      <c r="G54" s="8">
        <v>855.2</v>
      </c>
      <c r="H54" s="11"/>
      <c r="I54" s="10">
        <f>ROUND((H54*G54),2)</f>
        <v>0</v>
      </c>
      <c r="O54">
        <f>rekapitulace!H8</f>
        <v>21</v>
      </c>
      <c r="P54">
        <f>O54/100*I54</f>
        <v>0</v>
      </c>
    </row>
    <row r="55" ht="12.75">
      <c r="E55" s="12" t="s">
        <v>219</v>
      </c>
    </row>
    <row r="56" ht="25.5">
      <c r="E56" s="12" t="s">
        <v>226</v>
      </c>
    </row>
    <row r="57" spans="1:16" ht="12.75" customHeight="1">
      <c r="A57" s="13"/>
      <c r="B57" s="13"/>
      <c r="C57" s="13" t="s">
        <v>25</v>
      </c>
      <c r="D57" s="13"/>
      <c r="E57" s="13" t="s">
        <v>94</v>
      </c>
      <c r="F57" s="13"/>
      <c r="G57" s="13"/>
      <c r="H57" s="13"/>
      <c r="I57" s="13">
        <f>SUM(I24:I56)</f>
        <v>0</v>
      </c>
      <c r="P57">
        <f>ROUND(SUM(P24:P56),2)</f>
        <v>0</v>
      </c>
    </row>
    <row r="59" spans="1:9" ht="12.75" customHeight="1">
      <c r="A59" s="7"/>
      <c r="B59" s="7"/>
      <c r="C59" s="7" t="s">
        <v>39</v>
      </c>
      <c r="D59" s="7"/>
      <c r="E59" s="7" t="s">
        <v>147</v>
      </c>
      <c r="F59" s="7"/>
      <c r="G59" s="9"/>
      <c r="H59" s="7"/>
      <c r="I59" s="9"/>
    </row>
    <row r="60" spans="1:16" ht="38.25">
      <c r="A60" s="6">
        <v>15</v>
      </c>
      <c r="B60" s="6" t="s">
        <v>46</v>
      </c>
      <c r="C60" s="6" t="s">
        <v>148</v>
      </c>
      <c r="D60" s="6" t="s">
        <v>25</v>
      </c>
      <c r="E60" s="6" t="s">
        <v>227</v>
      </c>
      <c r="F60" s="6" t="s">
        <v>108</v>
      </c>
      <c r="G60" s="8">
        <v>606.99</v>
      </c>
      <c r="H60" s="11"/>
      <c r="I60" s="10">
        <f>ROUND((H60*G60),2)</f>
        <v>0</v>
      </c>
      <c r="O60">
        <f>rekapitulace!H8</f>
        <v>21</v>
      </c>
      <c r="P60">
        <f>O60/100*I60</f>
        <v>0</v>
      </c>
    </row>
    <row r="61" ht="12.75">
      <c r="E61" s="12" t="s">
        <v>228</v>
      </c>
    </row>
    <row r="62" ht="51">
      <c r="E62" s="12" t="s">
        <v>151</v>
      </c>
    </row>
    <row r="63" spans="1:16" ht="63.75">
      <c r="A63" s="6">
        <v>16</v>
      </c>
      <c r="B63" s="6" t="s">
        <v>46</v>
      </c>
      <c r="C63" s="6" t="s">
        <v>148</v>
      </c>
      <c r="D63" s="6" t="s">
        <v>36</v>
      </c>
      <c r="E63" s="6" t="s">
        <v>229</v>
      </c>
      <c r="F63" s="6" t="s">
        <v>108</v>
      </c>
      <c r="G63" s="8">
        <v>8.46</v>
      </c>
      <c r="H63" s="11"/>
      <c r="I63" s="10">
        <f>ROUND((H63*G63),2)</f>
        <v>0</v>
      </c>
      <c r="O63">
        <f>rekapitulace!H8</f>
        <v>21</v>
      </c>
      <c r="P63">
        <f>O63/100*I63</f>
        <v>0</v>
      </c>
    </row>
    <row r="64" ht="12.75">
      <c r="E64" s="12" t="s">
        <v>230</v>
      </c>
    </row>
    <row r="65" ht="51">
      <c r="E65" s="12" t="s">
        <v>151</v>
      </c>
    </row>
    <row r="66" spans="1:16" ht="12.75">
      <c r="A66" s="6">
        <v>17</v>
      </c>
      <c r="B66" s="6" t="s">
        <v>46</v>
      </c>
      <c r="C66" s="6" t="s">
        <v>152</v>
      </c>
      <c r="D66" s="6" t="s">
        <v>48</v>
      </c>
      <c r="E66" s="6" t="s">
        <v>153</v>
      </c>
      <c r="F66" s="6" t="s">
        <v>144</v>
      </c>
      <c r="G66" s="8">
        <v>2124.465</v>
      </c>
      <c r="H66" s="11"/>
      <c r="I66" s="10">
        <f>ROUND((H66*G66),2)</f>
        <v>0</v>
      </c>
      <c r="O66">
        <f>rekapitulace!H8</f>
        <v>21</v>
      </c>
      <c r="P66">
        <f>O66/100*I66</f>
        <v>0</v>
      </c>
    </row>
    <row r="67" ht="12.75">
      <c r="E67" s="12" t="s">
        <v>231</v>
      </c>
    </row>
    <row r="68" ht="51">
      <c r="E68" s="12" t="s">
        <v>155</v>
      </c>
    </row>
    <row r="69" spans="1:16" ht="12.75">
      <c r="A69" s="6">
        <v>18</v>
      </c>
      <c r="B69" s="6" t="s">
        <v>46</v>
      </c>
      <c r="C69" s="6" t="s">
        <v>156</v>
      </c>
      <c r="D69" s="6" t="s">
        <v>48</v>
      </c>
      <c r="E69" s="6" t="s">
        <v>157</v>
      </c>
      <c r="F69" s="6" t="s">
        <v>144</v>
      </c>
      <c r="G69" s="8">
        <v>2063.766</v>
      </c>
      <c r="H69" s="11"/>
      <c r="I69" s="10">
        <f>ROUND((H69*G69),2)</f>
        <v>0</v>
      </c>
      <c r="O69">
        <f>rekapitulace!H8</f>
        <v>21</v>
      </c>
      <c r="P69">
        <f>O69/100*I69</f>
        <v>0</v>
      </c>
    </row>
    <row r="70" ht="12.75">
      <c r="E70" s="12" t="s">
        <v>232</v>
      </c>
    </row>
    <row r="71" ht="51">
      <c r="E71" s="12" t="s">
        <v>155</v>
      </c>
    </row>
    <row r="72" spans="1:16" ht="51">
      <c r="A72" s="6">
        <v>19</v>
      </c>
      <c r="B72" s="6" t="s">
        <v>46</v>
      </c>
      <c r="C72" s="6" t="s">
        <v>159</v>
      </c>
      <c r="D72" s="6" t="s">
        <v>48</v>
      </c>
      <c r="E72" s="6" t="s">
        <v>160</v>
      </c>
      <c r="F72" s="6" t="s">
        <v>108</v>
      </c>
      <c r="G72" s="8">
        <v>80.932</v>
      </c>
      <c r="H72" s="11"/>
      <c r="I72" s="10">
        <f>ROUND((H72*G72),2)</f>
        <v>0</v>
      </c>
      <c r="O72">
        <f>rekapitulace!H8</f>
        <v>21</v>
      </c>
      <c r="P72">
        <f>O72/100*I72</f>
        <v>0</v>
      </c>
    </row>
    <row r="73" ht="12.75">
      <c r="E73" s="12" t="s">
        <v>233</v>
      </c>
    </row>
    <row r="74" ht="140.25">
      <c r="E74" s="12" t="s">
        <v>162</v>
      </c>
    </row>
    <row r="75" spans="1:16" ht="38.25">
      <c r="A75" s="6">
        <v>20</v>
      </c>
      <c r="B75" s="6" t="s">
        <v>46</v>
      </c>
      <c r="C75" s="6" t="s">
        <v>163</v>
      </c>
      <c r="D75" s="6" t="s">
        <v>48</v>
      </c>
      <c r="E75" s="6" t="s">
        <v>234</v>
      </c>
      <c r="F75" s="6" t="s">
        <v>108</v>
      </c>
      <c r="G75" s="8">
        <v>148.713</v>
      </c>
      <c r="H75" s="11"/>
      <c r="I75" s="10">
        <f>ROUND((H75*G75),2)</f>
        <v>0</v>
      </c>
      <c r="O75">
        <f>rekapitulace!H8</f>
        <v>21</v>
      </c>
      <c r="P75">
        <f>O75/100*I75</f>
        <v>0</v>
      </c>
    </row>
    <row r="76" ht="12.75">
      <c r="E76" s="12" t="s">
        <v>235</v>
      </c>
    </row>
    <row r="77" ht="140.25">
      <c r="E77" s="12" t="s">
        <v>162</v>
      </c>
    </row>
    <row r="78" spans="1:16" ht="12.75">
      <c r="A78" s="6">
        <v>21</v>
      </c>
      <c r="B78" s="6" t="s">
        <v>46</v>
      </c>
      <c r="C78" s="6" t="s">
        <v>236</v>
      </c>
      <c r="D78" s="6" t="s">
        <v>48</v>
      </c>
      <c r="E78" s="6" t="s">
        <v>237</v>
      </c>
      <c r="F78" s="6" t="s">
        <v>144</v>
      </c>
      <c r="G78" s="8">
        <v>37.86</v>
      </c>
      <c r="H78" s="11"/>
      <c r="I78" s="10">
        <f>ROUND((H78*G78),2)</f>
        <v>0</v>
      </c>
      <c r="O78">
        <f>rekapitulace!H8</f>
        <v>21</v>
      </c>
      <c r="P78">
        <f>O78/100*I78</f>
        <v>0</v>
      </c>
    </row>
    <row r="79" ht="12.75">
      <c r="E79" s="12" t="s">
        <v>238</v>
      </c>
    </row>
    <row r="80" ht="140.25">
      <c r="E80" s="12" t="s">
        <v>239</v>
      </c>
    </row>
    <row r="81" spans="1:16" ht="12.75">
      <c r="A81" s="6">
        <v>22</v>
      </c>
      <c r="B81" s="6" t="s">
        <v>46</v>
      </c>
      <c r="C81" s="6" t="s">
        <v>240</v>
      </c>
      <c r="D81" s="6" t="s">
        <v>48</v>
      </c>
      <c r="E81" s="6" t="s">
        <v>241</v>
      </c>
      <c r="F81" s="6" t="s">
        <v>144</v>
      </c>
      <c r="G81" s="8">
        <v>6.182</v>
      </c>
      <c r="H81" s="11"/>
      <c r="I81" s="10">
        <f>ROUND((H81*G81),2)</f>
        <v>0</v>
      </c>
      <c r="O81">
        <f>rekapitulace!H8</f>
        <v>21</v>
      </c>
      <c r="P81">
        <f>O81/100*I81</f>
        <v>0</v>
      </c>
    </row>
    <row r="82" ht="12.75">
      <c r="E82" s="12" t="s">
        <v>242</v>
      </c>
    </row>
    <row r="83" ht="140.25">
      <c r="E83" s="12" t="s">
        <v>239</v>
      </c>
    </row>
    <row r="84" spans="1:16" ht="12.75">
      <c r="A84" s="6">
        <v>23</v>
      </c>
      <c r="B84" s="6" t="s">
        <v>46</v>
      </c>
      <c r="C84" s="6" t="s">
        <v>243</v>
      </c>
      <c r="D84" s="6" t="s">
        <v>48</v>
      </c>
      <c r="E84" s="6" t="s">
        <v>244</v>
      </c>
      <c r="F84" s="6" t="s">
        <v>144</v>
      </c>
      <c r="G84" s="8">
        <v>12.364</v>
      </c>
      <c r="H84" s="11"/>
      <c r="I84" s="10">
        <f>ROUND((H84*G84),2)</f>
        <v>0</v>
      </c>
      <c r="O84">
        <f>rekapitulace!H8</f>
        <v>21</v>
      </c>
      <c r="P84">
        <f>O84/100*I84</f>
        <v>0</v>
      </c>
    </row>
    <row r="85" ht="12.75">
      <c r="E85" s="12" t="s">
        <v>245</v>
      </c>
    </row>
    <row r="86" ht="140.25">
      <c r="E86" s="12" t="s">
        <v>239</v>
      </c>
    </row>
    <row r="87" spans="1:16" ht="12.75" customHeight="1">
      <c r="A87" s="13"/>
      <c r="B87" s="13"/>
      <c r="C87" s="13" t="s">
        <v>39</v>
      </c>
      <c r="D87" s="13"/>
      <c r="E87" s="13" t="s">
        <v>147</v>
      </c>
      <c r="F87" s="13"/>
      <c r="G87" s="13"/>
      <c r="H87" s="13"/>
      <c r="I87" s="13">
        <f>SUM(I60:I86)</f>
        <v>0</v>
      </c>
      <c r="P87">
        <f>ROUND(SUM(P60:P86),2)</f>
        <v>0</v>
      </c>
    </row>
    <row r="89" spans="1:9" ht="12.75" customHeight="1">
      <c r="A89" s="7"/>
      <c r="B89" s="7"/>
      <c r="C89" s="7" t="s">
        <v>43</v>
      </c>
      <c r="D89" s="7"/>
      <c r="E89" s="7" t="s">
        <v>105</v>
      </c>
      <c r="F89" s="7"/>
      <c r="G89" s="9"/>
      <c r="H89" s="7"/>
      <c r="I89" s="9"/>
    </row>
    <row r="90" spans="1:16" ht="38.25">
      <c r="A90" s="6">
        <v>24</v>
      </c>
      <c r="B90" s="6" t="s">
        <v>46</v>
      </c>
      <c r="C90" s="6" t="s">
        <v>174</v>
      </c>
      <c r="D90" s="6" t="s">
        <v>48</v>
      </c>
      <c r="E90" s="6" t="s">
        <v>246</v>
      </c>
      <c r="F90" s="6" t="s">
        <v>169</v>
      </c>
      <c r="G90" s="8">
        <v>2</v>
      </c>
      <c r="H90" s="11"/>
      <c r="I90" s="10">
        <f>ROUND((H90*G90),2)</f>
        <v>0</v>
      </c>
      <c r="O90">
        <f>rekapitulace!H8</f>
        <v>21</v>
      </c>
      <c r="P90">
        <f>O90/100*I90</f>
        <v>0</v>
      </c>
    </row>
    <row r="91" ht="12.75">
      <c r="E91" s="12" t="s">
        <v>247</v>
      </c>
    </row>
    <row r="92" ht="25.5">
      <c r="E92" s="12" t="s">
        <v>177</v>
      </c>
    </row>
    <row r="93" spans="1:16" ht="38.25">
      <c r="A93" s="6">
        <v>25</v>
      </c>
      <c r="B93" s="6" t="s">
        <v>46</v>
      </c>
      <c r="C93" s="6" t="s">
        <v>248</v>
      </c>
      <c r="D93" s="6" t="s">
        <v>48</v>
      </c>
      <c r="E93" s="6" t="s">
        <v>249</v>
      </c>
      <c r="F93" s="6" t="s">
        <v>169</v>
      </c>
      <c r="G93" s="8">
        <v>1</v>
      </c>
      <c r="H93" s="11"/>
      <c r="I93" s="10">
        <f>ROUND((H93*G93),2)</f>
        <v>0</v>
      </c>
      <c r="O93">
        <f>rekapitulace!H8</f>
        <v>21</v>
      </c>
      <c r="P93">
        <f>O93/100*I93</f>
        <v>0</v>
      </c>
    </row>
    <row r="94" ht="12.75">
      <c r="E94" s="12" t="s">
        <v>51</v>
      </c>
    </row>
    <row r="95" ht="25.5">
      <c r="E95" s="12" t="s">
        <v>250</v>
      </c>
    </row>
    <row r="96" spans="1:16" ht="12.75">
      <c r="A96" s="6">
        <v>26</v>
      </c>
      <c r="B96" s="6" t="s">
        <v>46</v>
      </c>
      <c r="C96" s="6" t="s">
        <v>251</v>
      </c>
      <c r="D96" s="6" t="s">
        <v>48</v>
      </c>
      <c r="E96" s="6" t="s">
        <v>252</v>
      </c>
      <c r="F96" s="6" t="s">
        <v>169</v>
      </c>
      <c r="G96" s="8">
        <v>1</v>
      </c>
      <c r="H96" s="11"/>
      <c r="I96" s="10">
        <f>ROUND((H96*G96),2)</f>
        <v>0</v>
      </c>
      <c r="O96">
        <f>rekapitulace!H8</f>
        <v>21</v>
      </c>
      <c r="P96">
        <f>O96/100*I96</f>
        <v>0</v>
      </c>
    </row>
    <row r="97" ht="12.75">
      <c r="E97" s="12" t="s">
        <v>51</v>
      </c>
    </row>
    <row r="98" ht="25.5">
      <c r="E98" s="12" t="s">
        <v>250</v>
      </c>
    </row>
    <row r="99" spans="1:16" ht="25.5">
      <c r="A99" s="6">
        <v>27</v>
      </c>
      <c r="B99" s="6" t="s">
        <v>46</v>
      </c>
      <c r="C99" s="6" t="s">
        <v>178</v>
      </c>
      <c r="D99" s="6" t="s">
        <v>48</v>
      </c>
      <c r="E99" s="6" t="s">
        <v>179</v>
      </c>
      <c r="F99" s="6" t="s">
        <v>169</v>
      </c>
      <c r="G99" s="8">
        <v>1</v>
      </c>
      <c r="H99" s="11"/>
      <c r="I99" s="10">
        <f>ROUND((H99*G99),2)</f>
        <v>0</v>
      </c>
      <c r="O99">
        <f>rekapitulace!H8</f>
        <v>21</v>
      </c>
      <c r="P99">
        <f>O99/100*I99</f>
        <v>0</v>
      </c>
    </row>
    <row r="100" ht="12.75">
      <c r="E100" s="12" t="s">
        <v>51</v>
      </c>
    </row>
    <row r="101" ht="25.5">
      <c r="E101" s="12" t="s">
        <v>181</v>
      </c>
    </row>
    <row r="102" spans="1:16" ht="12.75">
      <c r="A102" s="6">
        <v>28</v>
      </c>
      <c r="B102" s="6" t="s">
        <v>46</v>
      </c>
      <c r="C102" s="6" t="s">
        <v>182</v>
      </c>
      <c r="D102" s="6" t="s">
        <v>48</v>
      </c>
      <c r="E102" s="6" t="s">
        <v>183</v>
      </c>
      <c r="F102" s="6" t="s">
        <v>144</v>
      </c>
      <c r="G102" s="8">
        <v>51.75</v>
      </c>
      <c r="H102" s="11"/>
      <c r="I102" s="10">
        <f>ROUND((H102*G102),2)</f>
        <v>0</v>
      </c>
      <c r="O102">
        <f>rekapitulace!H8</f>
        <v>21</v>
      </c>
      <c r="P102">
        <f>O102/100*I102</f>
        <v>0</v>
      </c>
    </row>
    <row r="103" ht="51">
      <c r="E103" s="12" t="s">
        <v>253</v>
      </c>
    </row>
    <row r="104" ht="38.25">
      <c r="E104" s="12" t="s">
        <v>185</v>
      </c>
    </row>
    <row r="105" spans="1:16" ht="38.25">
      <c r="A105" s="6">
        <v>29</v>
      </c>
      <c r="B105" s="6" t="s">
        <v>46</v>
      </c>
      <c r="C105" s="6" t="s">
        <v>254</v>
      </c>
      <c r="D105" s="6" t="s">
        <v>48</v>
      </c>
      <c r="E105" s="6" t="s">
        <v>255</v>
      </c>
      <c r="F105" s="6" t="s">
        <v>169</v>
      </c>
      <c r="G105" s="8">
        <v>5</v>
      </c>
      <c r="H105" s="11"/>
      <c r="I105" s="10">
        <f>ROUND((H105*G105),2)</f>
        <v>0</v>
      </c>
      <c r="O105">
        <f>rekapitulace!H8</f>
        <v>21</v>
      </c>
      <c r="P105">
        <f>O105/100*I105</f>
        <v>0</v>
      </c>
    </row>
    <row r="106" ht="12.75">
      <c r="E106" s="12" t="s">
        <v>256</v>
      </c>
    </row>
    <row r="107" ht="38.25">
      <c r="E107" s="12" t="s">
        <v>257</v>
      </c>
    </row>
    <row r="108" spans="1:16" ht="25.5">
      <c r="A108" s="6">
        <v>30</v>
      </c>
      <c r="B108" s="6" t="s">
        <v>46</v>
      </c>
      <c r="C108" s="6" t="s">
        <v>258</v>
      </c>
      <c r="D108" s="6" t="s">
        <v>48</v>
      </c>
      <c r="E108" s="6" t="s">
        <v>259</v>
      </c>
      <c r="F108" s="6" t="s">
        <v>169</v>
      </c>
      <c r="G108" s="8">
        <v>34</v>
      </c>
      <c r="H108" s="11"/>
      <c r="I108" s="10">
        <f>ROUND((H108*G108),2)</f>
        <v>0</v>
      </c>
      <c r="O108">
        <f>rekapitulace!H8</f>
        <v>21</v>
      </c>
      <c r="P108">
        <f>O108/100*I108</f>
        <v>0</v>
      </c>
    </row>
    <row r="109" ht="12.75">
      <c r="E109" s="12" t="s">
        <v>260</v>
      </c>
    </row>
    <row r="110" ht="12.75">
      <c r="E110" s="12" t="s">
        <v>261</v>
      </c>
    </row>
    <row r="111" spans="1:16" ht="25.5">
      <c r="A111" s="6">
        <v>31</v>
      </c>
      <c r="B111" s="6" t="s">
        <v>46</v>
      </c>
      <c r="C111" s="6" t="s">
        <v>262</v>
      </c>
      <c r="D111" s="6" t="s">
        <v>48</v>
      </c>
      <c r="E111" s="6" t="s">
        <v>263</v>
      </c>
      <c r="F111" s="6" t="s">
        <v>97</v>
      </c>
      <c r="G111" s="8">
        <v>185.6</v>
      </c>
      <c r="H111" s="11"/>
      <c r="I111" s="10">
        <f>ROUND((H111*G111),2)</f>
        <v>0</v>
      </c>
      <c r="O111">
        <f>rekapitulace!H8</f>
        <v>21</v>
      </c>
      <c r="P111">
        <f>O111/100*I111</f>
        <v>0</v>
      </c>
    </row>
    <row r="112" ht="12.75">
      <c r="E112" s="12" t="s">
        <v>264</v>
      </c>
    </row>
    <row r="113" ht="51">
      <c r="E113" s="12" t="s">
        <v>189</v>
      </c>
    </row>
    <row r="114" spans="1:16" ht="25.5">
      <c r="A114" s="6">
        <v>32</v>
      </c>
      <c r="B114" s="6" t="s">
        <v>46</v>
      </c>
      <c r="C114" s="6" t="s">
        <v>186</v>
      </c>
      <c r="D114" s="6" t="s">
        <v>48</v>
      </c>
      <c r="E114" s="6" t="s">
        <v>265</v>
      </c>
      <c r="F114" s="6" t="s">
        <v>97</v>
      </c>
      <c r="G114" s="8">
        <v>205.95</v>
      </c>
      <c r="H114" s="11"/>
      <c r="I114" s="10">
        <f>ROUND((H114*G114),2)</f>
        <v>0</v>
      </c>
      <c r="O114">
        <f>rekapitulace!H8</f>
        <v>21</v>
      </c>
      <c r="P114">
        <f>O114/100*I114</f>
        <v>0</v>
      </c>
    </row>
    <row r="115" ht="12.75">
      <c r="E115" s="12" t="s">
        <v>266</v>
      </c>
    </row>
    <row r="116" ht="51">
      <c r="E116" s="12" t="s">
        <v>189</v>
      </c>
    </row>
    <row r="117" spans="1:16" ht="12.75" customHeight="1">
      <c r="A117" s="13"/>
      <c r="B117" s="13"/>
      <c r="C117" s="13" t="s">
        <v>43</v>
      </c>
      <c r="D117" s="13"/>
      <c r="E117" s="13" t="s">
        <v>105</v>
      </c>
      <c r="F117" s="13"/>
      <c r="G117" s="13"/>
      <c r="H117" s="13"/>
      <c r="I117" s="13">
        <f>SUM(I90:I116)</f>
        <v>0</v>
      </c>
      <c r="P117">
        <f>ROUND(SUM(P90:P116),2)</f>
        <v>0</v>
      </c>
    </row>
    <row r="119" spans="1:16" ht="12.75" customHeight="1">
      <c r="A119" s="13"/>
      <c r="B119" s="13"/>
      <c r="C119" s="13"/>
      <c r="D119" s="13"/>
      <c r="E119" s="13" t="s">
        <v>71</v>
      </c>
      <c r="F119" s="13"/>
      <c r="G119" s="13"/>
      <c r="H119" s="13"/>
      <c r="I119" s="13">
        <f>+I21+I57+I87+I117</f>
        <v>0</v>
      </c>
      <c r="P119">
        <f>+P21+P57+P87+P117</f>
        <v>0</v>
      </c>
    </row>
    <row r="121" spans="1:9" ht="12.75" customHeight="1">
      <c r="A121" s="7" t="s">
        <v>72</v>
      </c>
      <c r="B121" s="7"/>
      <c r="C121" s="7"/>
      <c r="D121" s="7"/>
      <c r="E121" s="7"/>
      <c r="F121" s="7"/>
      <c r="G121" s="7"/>
      <c r="H121" s="7"/>
      <c r="I121" s="7"/>
    </row>
    <row r="122" spans="1:9" ht="12.75" customHeight="1">
      <c r="A122" s="7"/>
      <c r="B122" s="7"/>
      <c r="C122" s="7"/>
      <c r="D122" s="7"/>
      <c r="E122" s="7" t="s">
        <v>73</v>
      </c>
      <c r="F122" s="7"/>
      <c r="G122" s="7"/>
      <c r="H122" s="7"/>
      <c r="I122" s="7"/>
    </row>
    <row r="123" spans="1:16" ht="12.75" customHeight="1">
      <c r="A123" s="13"/>
      <c r="B123" s="13"/>
      <c r="C123" s="13"/>
      <c r="D123" s="13"/>
      <c r="E123" s="13" t="s">
        <v>74</v>
      </c>
      <c r="F123" s="13"/>
      <c r="G123" s="13"/>
      <c r="H123" s="13"/>
      <c r="I123" s="13">
        <v>0</v>
      </c>
      <c r="P123">
        <v>0</v>
      </c>
    </row>
    <row r="124" spans="1:9" ht="12.75" customHeight="1">
      <c r="A124" s="13"/>
      <c r="B124" s="13"/>
      <c r="C124" s="13"/>
      <c r="D124" s="13"/>
      <c r="E124" s="13" t="s">
        <v>75</v>
      </c>
      <c r="F124" s="13"/>
      <c r="G124" s="13"/>
      <c r="H124" s="13"/>
      <c r="I124" s="13"/>
    </row>
    <row r="125" spans="1:16" ht="12.75" customHeight="1">
      <c r="A125" s="13"/>
      <c r="B125" s="13"/>
      <c r="C125" s="13"/>
      <c r="D125" s="13"/>
      <c r="E125" s="13" t="s">
        <v>76</v>
      </c>
      <c r="F125" s="13"/>
      <c r="G125" s="13"/>
      <c r="H125" s="13"/>
      <c r="I125" s="13">
        <v>0</v>
      </c>
      <c r="P125">
        <v>0</v>
      </c>
    </row>
    <row r="126" spans="1:16" ht="12.75" customHeight="1">
      <c r="A126" s="13"/>
      <c r="B126" s="13"/>
      <c r="C126" s="13"/>
      <c r="D126" s="13"/>
      <c r="E126" s="13" t="s">
        <v>77</v>
      </c>
      <c r="F126" s="13"/>
      <c r="G126" s="13"/>
      <c r="H126" s="13"/>
      <c r="I126" s="13">
        <f>I123+I125</f>
        <v>0</v>
      </c>
      <c r="P126">
        <f>P123+P125</f>
        <v>0</v>
      </c>
    </row>
    <row r="128" spans="1:16" ht="12.75" customHeight="1">
      <c r="A128" s="13"/>
      <c r="B128" s="13"/>
      <c r="C128" s="13"/>
      <c r="D128" s="13"/>
      <c r="E128" s="13" t="s">
        <v>77</v>
      </c>
      <c r="F128" s="13"/>
      <c r="G128" s="13"/>
      <c r="H128" s="13"/>
      <c r="I128" s="13">
        <f>I119+I126</f>
        <v>0</v>
      </c>
      <c r="P128">
        <f>P119+P126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zoomScalePageLayoutView="0" workbookViewId="0" topLeftCell="F1">
      <pane ySplit="10" topLeftCell="A56" activePane="bottomLeft" state="frozen"/>
      <selection pane="topLeft" activeCell="A1" sqref="A1"/>
      <selection pane="bottomLeft" activeCell="H63" sqref="H63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267</v>
      </c>
      <c r="D5" s="5"/>
      <c r="E5" s="5" t="s">
        <v>268</v>
      </c>
    </row>
    <row r="6" spans="1:5" ht="12.75" customHeight="1">
      <c r="A6" t="s">
        <v>18</v>
      </c>
      <c r="C6" s="5" t="s">
        <v>267</v>
      </c>
      <c r="D6" s="5"/>
      <c r="E6" s="5" t="s">
        <v>268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20" t="s">
        <v>24</v>
      </c>
      <c r="B8" s="20" t="s">
        <v>26</v>
      </c>
      <c r="C8" s="20" t="s">
        <v>27</v>
      </c>
      <c r="D8" s="20" t="s">
        <v>28</v>
      </c>
      <c r="E8" s="20" t="s">
        <v>29</v>
      </c>
      <c r="F8" s="20" t="s">
        <v>30</v>
      </c>
      <c r="G8" s="20" t="s">
        <v>31</v>
      </c>
      <c r="H8" s="20" t="s">
        <v>32</v>
      </c>
      <c r="I8" s="20"/>
      <c r="O8" t="s">
        <v>35</v>
      </c>
      <c r="P8" t="s">
        <v>11</v>
      </c>
    </row>
    <row r="9" spans="1:15" ht="14.25">
      <c r="A9" s="20"/>
      <c r="B9" s="20"/>
      <c r="C9" s="20"/>
      <c r="D9" s="20"/>
      <c r="E9" s="20"/>
      <c r="F9" s="20"/>
      <c r="G9" s="20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51">
      <c r="A12" s="6">
        <v>1</v>
      </c>
      <c r="B12" s="6" t="s">
        <v>46</v>
      </c>
      <c r="C12" s="6" t="s">
        <v>80</v>
      </c>
      <c r="D12" s="6" t="s">
        <v>25</v>
      </c>
      <c r="E12" s="6" t="s">
        <v>192</v>
      </c>
      <c r="F12" s="6" t="s">
        <v>82</v>
      </c>
      <c r="G12" s="8">
        <v>65.016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38.25">
      <c r="E13" s="12" t="s">
        <v>269</v>
      </c>
    </row>
    <row r="14" ht="25.5">
      <c r="E14" s="12" t="s">
        <v>84</v>
      </c>
    </row>
    <row r="15" spans="1:16" ht="12.75" customHeight="1">
      <c r="A15" s="13"/>
      <c r="B15" s="13"/>
      <c r="C15" s="13" t="s">
        <v>45</v>
      </c>
      <c r="D15" s="13"/>
      <c r="E15" s="13" t="s">
        <v>44</v>
      </c>
      <c r="F15" s="13"/>
      <c r="G15" s="13"/>
      <c r="H15" s="13"/>
      <c r="I15" s="13">
        <f>SUM(I12:I14)</f>
        <v>0</v>
      </c>
      <c r="P15">
        <f>ROUND(SUM(P12:P14),2)</f>
        <v>0</v>
      </c>
    </row>
    <row r="17" spans="1:9" ht="12.75" customHeight="1">
      <c r="A17" s="7"/>
      <c r="B17" s="7"/>
      <c r="C17" s="7" t="s">
        <v>25</v>
      </c>
      <c r="D17" s="7"/>
      <c r="E17" s="7" t="s">
        <v>94</v>
      </c>
      <c r="F17" s="7"/>
      <c r="G17" s="9"/>
      <c r="H17" s="7"/>
      <c r="I17" s="9"/>
    </row>
    <row r="18" spans="1:16" ht="25.5">
      <c r="A18" s="6">
        <v>2</v>
      </c>
      <c r="B18" s="6" t="s">
        <v>46</v>
      </c>
      <c r="C18" s="6" t="s">
        <v>270</v>
      </c>
      <c r="D18" s="6" t="s">
        <v>48</v>
      </c>
      <c r="E18" s="6" t="s">
        <v>271</v>
      </c>
      <c r="F18" s="6" t="s">
        <v>108</v>
      </c>
      <c r="G18" s="8">
        <v>5.928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272</v>
      </c>
    </row>
    <row r="20" ht="306">
      <c r="E20" s="12" t="s">
        <v>206</v>
      </c>
    </row>
    <row r="21" spans="1:16" ht="38.25">
      <c r="A21" s="6">
        <v>3</v>
      </c>
      <c r="B21" s="6" t="s">
        <v>46</v>
      </c>
      <c r="C21" s="6" t="s">
        <v>273</v>
      </c>
      <c r="D21" s="6" t="s">
        <v>48</v>
      </c>
      <c r="E21" s="6" t="s">
        <v>274</v>
      </c>
      <c r="F21" s="6" t="s">
        <v>108</v>
      </c>
      <c r="G21" s="8">
        <v>24.3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12.75">
      <c r="E22" s="12" t="s">
        <v>275</v>
      </c>
    </row>
    <row r="23" ht="318.75">
      <c r="E23" s="12" t="s">
        <v>276</v>
      </c>
    </row>
    <row r="24" spans="1:16" ht="38.25">
      <c r="A24" s="6">
        <v>4</v>
      </c>
      <c r="B24" s="6" t="s">
        <v>46</v>
      </c>
      <c r="C24" s="6" t="s">
        <v>277</v>
      </c>
      <c r="D24" s="6" t="s">
        <v>48</v>
      </c>
      <c r="E24" s="6" t="s">
        <v>278</v>
      </c>
      <c r="F24" s="6" t="s">
        <v>108</v>
      </c>
      <c r="G24" s="8">
        <v>8.208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12.75">
      <c r="E25" s="12" t="s">
        <v>279</v>
      </c>
    </row>
    <row r="26" ht="318.75">
      <c r="E26" s="12" t="s">
        <v>276</v>
      </c>
    </row>
    <row r="27" spans="1:16" ht="12.75">
      <c r="A27" s="6">
        <v>5</v>
      </c>
      <c r="B27" s="6" t="s">
        <v>46</v>
      </c>
      <c r="C27" s="6" t="s">
        <v>207</v>
      </c>
      <c r="D27" s="6" t="s">
        <v>48</v>
      </c>
      <c r="E27" s="6" t="s">
        <v>208</v>
      </c>
      <c r="F27" s="6" t="s">
        <v>108</v>
      </c>
      <c r="G27" s="8">
        <v>32.508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12.75">
      <c r="E28" s="12" t="s">
        <v>280</v>
      </c>
    </row>
    <row r="29" ht="191.25">
      <c r="E29" s="12" t="s">
        <v>210</v>
      </c>
    </row>
    <row r="30" spans="1:16" ht="12.75">
      <c r="A30" s="6">
        <v>6</v>
      </c>
      <c r="B30" s="6" t="s">
        <v>46</v>
      </c>
      <c r="C30" s="6" t="s">
        <v>281</v>
      </c>
      <c r="D30" s="6" t="s">
        <v>48</v>
      </c>
      <c r="E30" s="6" t="s">
        <v>282</v>
      </c>
      <c r="F30" s="6" t="s">
        <v>108</v>
      </c>
      <c r="G30" s="8">
        <v>5.928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12.75">
      <c r="E31" s="12" t="s">
        <v>272</v>
      </c>
    </row>
    <row r="32" ht="229.5">
      <c r="E32" s="12" t="s">
        <v>283</v>
      </c>
    </row>
    <row r="33" spans="1:16" ht="12.75">
      <c r="A33" s="6">
        <v>7</v>
      </c>
      <c r="B33" s="6" t="s">
        <v>46</v>
      </c>
      <c r="C33" s="6" t="s">
        <v>284</v>
      </c>
      <c r="D33" s="6" t="s">
        <v>48</v>
      </c>
      <c r="E33" s="6" t="s">
        <v>285</v>
      </c>
      <c r="F33" s="6" t="s">
        <v>108</v>
      </c>
      <c r="G33" s="8">
        <v>14.16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38.25">
      <c r="E34" s="12" t="s">
        <v>286</v>
      </c>
    </row>
    <row r="35" ht="293.25">
      <c r="E35" s="12" t="s">
        <v>287</v>
      </c>
    </row>
    <row r="36" spans="1:16" ht="12.75" customHeight="1">
      <c r="A36" s="13"/>
      <c r="B36" s="13"/>
      <c r="C36" s="13" t="s">
        <v>25</v>
      </c>
      <c r="D36" s="13"/>
      <c r="E36" s="13" t="s">
        <v>94</v>
      </c>
      <c r="F36" s="13"/>
      <c r="G36" s="13"/>
      <c r="H36" s="13"/>
      <c r="I36" s="13">
        <f>SUM(I18:I35)</f>
        <v>0</v>
      </c>
      <c r="P36">
        <f>ROUND(SUM(P18:P35),2)</f>
        <v>0</v>
      </c>
    </row>
    <row r="38" spans="1:9" ht="12.75" customHeight="1">
      <c r="A38" s="7"/>
      <c r="B38" s="7"/>
      <c r="C38" s="7" t="s">
        <v>38</v>
      </c>
      <c r="D38" s="7"/>
      <c r="E38" s="7" t="s">
        <v>288</v>
      </c>
      <c r="F38" s="7"/>
      <c r="G38" s="9"/>
      <c r="H38" s="7"/>
      <c r="I38" s="9"/>
    </row>
    <row r="39" spans="1:16" ht="12.75">
      <c r="A39" s="6">
        <v>8</v>
      </c>
      <c r="B39" s="6" t="s">
        <v>46</v>
      </c>
      <c r="C39" s="6" t="s">
        <v>289</v>
      </c>
      <c r="D39" s="6" t="s">
        <v>48</v>
      </c>
      <c r="E39" s="6" t="s">
        <v>290</v>
      </c>
      <c r="F39" s="6" t="s">
        <v>108</v>
      </c>
      <c r="G39" s="8">
        <v>1.472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12.75">
      <c r="E40" s="12" t="s">
        <v>291</v>
      </c>
    </row>
    <row r="41" ht="357">
      <c r="E41" s="12" t="s">
        <v>292</v>
      </c>
    </row>
    <row r="42" spans="1:16" ht="12.75">
      <c r="A42" s="6">
        <v>9</v>
      </c>
      <c r="B42" s="6" t="s">
        <v>46</v>
      </c>
      <c r="C42" s="6" t="s">
        <v>293</v>
      </c>
      <c r="D42" s="6" t="s">
        <v>48</v>
      </c>
      <c r="E42" s="6" t="s">
        <v>294</v>
      </c>
      <c r="F42" s="6" t="s">
        <v>108</v>
      </c>
      <c r="G42" s="8">
        <v>1.42</v>
      </c>
      <c r="H42" s="11"/>
      <c r="I42" s="10">
        <f>ROUND((H42*G42),2)</f>
        <v>0</v>
      </c>
      <c r="O42">
        <f>rekapitulace!H8</f>
        <v>21</v>
      </c>
      <c r="P42">
        <f>O42/100*I42</f>
        <v>0</v>
      </c>
    </row>
    <row r="43" ht="38.25">
      <c r="E43" s="12" t="s">
        <v>295</v>
      </c>
    </row>
    <row r="44" ht="38.25">
      <c r="E44" s="12" t="s">
        <v>296</v>
      </c>
    </row>
    <row r="45" spans="1:16" ht="12.75" customHeight="1">
      <c r="A45" s="13"/>
      <c r="B45" s="13"/>
      <c r="C45" s="13" t="s">
        <v>38</v>
      </c>
      <c r="D45" s="13"/>
      <c r="E45" s="13" t="s">
        <v>288</v>
      </c>
      <c r="F45" s="13"/>
      <c r="G45" s="13"/>
      <c r="H45" s="13"/>
      <c r="I45" s="13">
        <f>SUM(I39:I44)</f>
        <v>0</v>
      </c>
      <c r="P45">
        <f>ROUND(SUM(P39:P44),2)</f>
        <v>0</v>
      </c>
    </row>
    <row r="47" spans="1:9" ht="12.75" customHeight="1">
      <c r="A47" s="7"/>
      <c r="B47" s="7"/>
      <c r="C47" s="7" t="s">
        <v>42</v>
      </c>
      <c r="D47" s="7"/>
      <c r="E47" s="7" t="s">
        <v>297</v>
      </c>
      <c r="F47" s="7"/>
      <c r="G47" s="9"/>
      <c r="H47" s="7"/>
      <c r="I47" s="9"/>
    </row>
    <row r="48" spans="1:16" ht="12.75">
      <c r="A48" s="6">
        <v>10</v>
      </c>
      <c r="B48" s="6" t="s">
        <v>46</v>
      </c>
      <c r="C48" s="6" t="s">
        <v>298</v>
      </c>
      <c r="D48" s="6" t="s">
        <v>48</v>
      </c>
      <c r="E48" s="6" t="s">
        <v>299</v>
      </c>
      <c r="F48" s="6" t="s">
        <v>97</v>
      </c>
      <c r="G48" s="8">
        <v>5.7</v>
      </c>
      <c r="H48" s="11"/>
      <c r="I48" s="10">
        <f>ROUND((H48*G48),2)</f>
        <v>0</v>
      </c>
      <c r="O48">
        <f>rekapitulace!H8</f>
        <v>21</v>
      </c>
      <c r="P48">
        <f>O48/100*I48</f>
        <v>0</v>
      </c>
    </row>
    <row r="49" ht="12.75">
      <c r="E49" s="12" t="s">
        <v>300</v>
      </c>
    </row>
    <row r="50" ht="255">
      <c r="E50" s="12" t="s">
        <v>301</v>
      </c>
    </row>
    <row r="51" spans="1:16" ht="38.25">
      <c r="A51" s="6">
        <v>11</v>
      </c>
      <c r="B51" s="6" t="s">
        <v>46</v>
      </c>
      <c r="C51" s="6" t="s">
        <v>302</v>
      </c>
      <c r="D51" s="6" t="s">
        <v>48</v>
      </c>
      <c r="E51" s="6" t="s">
        <v>303</v>
      </c>
      <c r="F51" s="6" t="s">
        <v>169</v>
      </c>
      <c r="G51" s="8">
        <v>1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ht="12.75">
      <c r="E52" s="12" t="s">
        <v>51</v>
      </c>
    </row>
    <row r="53" ht="255">
      <c r="E53" s="12" t="s">
        <v>304</v>
      </c>
    </row>
    <row r="54" spans="1:16" ht="12.75">
      <c r="A54" s="6">
        <v>12</v>
      </c>
      <c r="B54" s="6" t="s">
        <v>46</v>
      </c>
      <c r="C54" s="6" t="s">
        <v>305</v>
      </c>
      <c r="D54" s="6" t="s">
        <v>48</v>
      </c>
      <c r="E54" s="6" t="s">
        <v>306</v>
      </c>
      <c r="F54" s="6" t="s">
        <v>169</v>
      </c>
      <c r="G54" s="8">
        <v>1</v>
      </c>
      <c r="H54" s="11"/>
      <c r="I54" s="10">
        <f>ROUND((H54*G54),2)</f>
        <v>0</v>
      </c>
      <c r="O54">
        <f>rekapitulace!H8</f>
        <v>21</v>
      </c>
      <c r="P54">
        <f>O54/100*I54</f>
        <v>0</v>
      </c>
    </row>
    <row r="55" ht="12.75">
      <c r="E55" s="12" t="s">
        <v>51</v>
      </c>
    </row>
    <row r="56" ht="76.5">
      <c r="E56" s="12" t="s">
        <v>307</v>
      </c>
    </row>
    <row r="57" spans="1:16" ht="12.75">
      <c r="A57" s="6">
        <v>13</v>
      </c>
      <c r="B57" s="6" t="s">
        <v>46</v>
      </c>
      <c r="C57" s="6" t="s">
        <v>308</v>
      </c>
      <c r="D57" s="6" t="s">
        <v>48</v>
      </c>
      <c r="E57" s="6" t="s">
        <v>309</v>
      </c>
      <c r="F57" s="6" t="s">
        <v>97</v>
      </c>
      <c r="G57" s="8">
        <v>5.7</v>
      </c>
      <c r="H57" s="11"/>
      <c r="I57" s="10">
        <f>ROUND((H57*G57),2)</f>
        <v>0</v>
      </c>
      <c r="O57">
        <f>rekapitulace!H8</f>
        <v>21</v>
      </c>
      <c r="P57">
        <f>O57/100*I57</f>
        <v>0</v>
      </c>
    </row>
    <row r="58" ht="12.75">
      <c r="E58" s="12" t="s">
        <v>300</v>
      </c>
    </row>
    <row r="59" ht="51">
      <c r="E59" s="12" t="s">
        <v>310</v>
      </c>
    </row>
    <row r="60" spans="1:16" ht="12.75">
      <c r="A60" s="6">
        <v>14</v>
      </c>
      <c r="B60" s="6" t="s">
        <v>46</v>
      </c>
      <c r="C60" s="6" t="s">
        <v>311</v>
      </c>
      <c r="D60" s="6" t="s">
        <v>48</v>
      </c>
      <c r="E60" s="6" t="s">
        <v>312</v>
      </c>
      <c r="F60" s="6" t="s">
        <v>97</v>
      </c>
      <c r="G60" s="8">
        <v>5.7</v>
      </c>
      <c r="H60" s="11"/>
      <c r="I60" s="10">
        <f>ROUND((H60*G60),2)</f>
        <v>0</v>
      </c>
      <c r="O60">
        <f>rekapitulace!H8</f>
        <v>21</v>
      </c>
      <c r="P60">
        <f>O60/100*I60</f>
        <v>0</v>
      </c>
    </row>
    <row r="61" ht="12.75">
      <c r="E61" s="12" t="s">
        <v>300</v>
      </c>
    </row>
    <row r="62" ht="25.5">
      <c r="E62" s="12" t="s">
        <v>313</v>
      </c>
    </row>
    <row r="63" spans="1:16" ht="12.75">
      <c r="A63" s="6">
        <v>15</v>
      </c>
      <c r="B63" s="6" t="s">
        <v>46</v>
      </c>
      <c r="C63" s="6" t="s">
        <v>314</v>
      </c>
      <c r="D63" s="6" t="s">
        <v>48</v>
      </c>
      <c r="E63" s="6" t="s">
        <v>315</v>
      </c>
      <c r="F63" s="6" t="s">
        <v>169</v>
      </c>
      <c r="G63" s="8">
        <v>2</v>
      </c>
      <c r="H63" s="11"/>
      <c r="I63" s="10">
        <f>ROUND((H63*G63),2)</f>
        <v>0</v>
      </c>
      <c r="O63">
        <f>rekapitulace!H8</f>
        <v>21</v>
      </c>
      <c r="P63">
        <f>O63/100*I63</f>
        <v>0</v>
      </c>
    </row>
    <row r="64" ht="12.75">
      <c r="E64" s="12" t="s">
        <v>247</v>
      </c>
    </row>
    <row r="65" ht="12.75">
      <c r="E65" s="12" t="s">
        <v>316</v>
      </c>
    </row>
    <row r="66" spans="1:16" ht="12.75" customHeight="1">
      <c r="A66" s="13"/>
      <c r="B66" s="13"/>
      <c r="C66" s="13" t="s">
        <v>42</v>
      </c>
      <c r="D66" s="13"/>
      <c r="E66" s="13" t="s">
        <v>317</v>
      </c>
      <c r="F66" s="13"/>
      <c r="G66" s="13"/>
      <c r="H66" s="13"/>
      <c r="I66" s="13">
        <f>SUM(I48:I65)</f>
        <v>0</v>
      </c>
      <c r="P66">
        <f>ROUND(SUM(P48:P65),2)</f>
        <v>0</v>
      </c>
    </row>
    <row r="68" spans="1:16" ht="12.75" customHeight="1">
      <c r="A68" s="13"/>
      <c r="B68" s="13"/>
      <c r="C68" s="13"/>
      <c r="D68" s="13"/>
      <c r="E68" s="13" t="s">
        <v>71</v>
      </c>
      <c r="F68" s="13"/>
      <c r="G68" s="13"/>
      <c r="H68" s="13"/>
      <c r="I68" s="13">
        <f>+I15+I36+I45+I66</f>
        <v>0</v>
      </c>
      <c r="P68">
        <f>+P15+P36+P45+P66</f>
        <v>0</v>
      </c>
    </row>
    <row r="70" spans="1:9" ht="12.75" customHeight="1">
      <c r="A70" s="7" t="s">
        <v>72</v>
      </c>
      <c r="B70" s="7"/>
      <c r="C70" s="7"/>
      <c r="D70" s="7"/>
      <c r="E70" s="7"/>
      <c r="F70" s="7"/>
      <c r="G70" s="7"/>
      <c r="H70" s="7"/>
      <c r="I70" s="7"/>
    </row>
    <row r="71" spans="1:9" ht="12.75" customHeight="1">
      <c r="A71" s="7"/>
      <c r="B71" s="7"/>
      <c r="C71" s="7"/>
      <c r="D71" s="7"/>
      <c r="E71" s="7" t="s">
        <v>73</v>
      </c>
      <c r="F71" s="7"/>
      <c r="G71" s="7"/>
      <c r="H71" s="7"/>
      <c r="I71" s="7"/>
    </row>
    <row r="72" spans="1:16" ht="12.75" customHeight="1">
      <c r="A72" s="13"/>
      <c r="B72" s="13"/>
      <c r="C72" s="13"/>
      <c r="D72" s="13"/>
      <c r="E72" s="13" t="s">
        <v>74</v>
      </c>
      <c r="F72" s="13"/>
      <c r="G72" s="13"/>
      <c r="H72" s="13"/>
      <c r="I72" s="13">
        <v>0</v>
      </c>
      <c r="P72">
        <v>0</v>
      </c>
    </row>
    <row r="73" spans="1:9" ht="12.75" customHeight="1">
      <c r="A73" s="13"/>
      <c r="B73" s="13"/>
      <c r="C73" s="13"/>
      <c r="D73" s="13"/>
      <c r="E73" s="13" t="s">
        <v>75</v>
      </c>
      <c r="F73" s="13"/>
      <c r="G73" s="13"/>
      <c r="H73" s="13"/>
      <c r="I73" s="13"/>
    </row>
    <row r="74" spans="1:16" ht="12.75" customHeight="1">
      <c r="A74" s="13"/>
      <c r="B74" s="13"/>
      <c r="C74" s="13"/>
      <c r="D74" s="13"/>
      <c r="E74" s="13" t="s">
        <v>76</v>
      </c>
      <c r="F74" s="13"/>
      <c r="G74" s="13"/>
      <c r="H74" s="13"/>
      <c r="I74" s="13">
        <v>0</v>
      </c>
      <c r="P74">
        <v>0</v>
      </c>
    </row>
    <row r="75" spans="1:16" ht="12.75" customHeight="1">
      <c r="A75" s="13"/>
      <c r="B75" s="13"/>
      <c r="C75" s="13"/>
      <c r="D75" s="13"/>
      <c r="E75" s="13" t="s">
        <v>77</v>
      </c>
      <c r="F75" s="13"/>
      <c r="G75" s="13"/>
      <c r="H75" s="13"/>
      <c r="I75" s="13">
        <f>I72+I74</f>
        <v>0</v>
      </c>
      <c r="P75">
        <f>P72+P74</f>
        <v>0</v>
      </c>
    </row>
    <row r="77" spans="1:16" ht="12.75" customHeight="1">
      <c r="A77" s="13"/>
      <c r="B77" s="13"/>
      <c r="C77" s="13"/>
      <c r="D77" s="13"/>
      <c r="E77" s="13" t="s">
        <v>77</v>
      </c>
      <c r="F77" s="13"/>
      <c r="G77" s="13"/>
      <c r="H77" s="13"/>
      <c r="I77" s="13">
        <f>I68+I75</f>
        <v>0</v>
      </c>
      <c r="P77">
        <f>P68+P75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318</v>
      </c>
      <c r="D5" s="5"/>
      <c r="E5" s="5" t="s">
        <v>319</v>
      </c>
    </row>
    <row r="6" spans="1:5" ht="12.75" customHeight="1">
      <c r="A6" t="s">
        <v>18</v>
      </c>
      <c r="C6" s="5" t="s">
        <v>318</v>
      </c>
      <c r="D6" s="5"/>
      <c r="E6" s="5" t="s">
        <v>319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20" t="s">
        <v>24</v>
      </c>
      <c r="B8" s="20" t="s">
        <v>26</v>
      </c>
      <c r="C8" s="20" t="s">
        <v>27</v>
      </c>
      <c r="D8" s="20" t="s">
        <v>28</v>
      </c>
      <c r="E8" s="20" t="s">
        <v>29</v>
      </c>
      <c r="F8" s="20" t="s">
        <v>30</v>
      </c>
      <c r="G8" s="20" t="s">
        <v>31</v>
      </c>
      <c r="H8" s="20" t="s">
        <v>32</v>
      </c>
      <c r="I8" s="20"/>
      <c r="O8" t="s">
        <v>35</v>
      </c>
      <c r="P8" t="s">
        <v>11</v>
      </c>
    </row>
    <row r="9" spans="1:15" ht="14.25">
      <c r="A9" s="20"/>
      <c r="B9" s="20"/>
      <c r="C9" s="20"/>
      <c r="D9" s="20"/>
      <c r="E9" s="20"/>
      <c r="F9" s="20"/>
      <c r="G9" s="20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51">
      <c r="A12" s="6">
        <v>1</v>
      </c>
      <c r="B12" s="6" t="s">
        <v>46</v>
      </c>
      <c r="C12" s="6" t="s">
        <v>80</v>
      </c>
      <c r="D12" s="6" t="s">
        <v>25</v>
      </c>
      <c r="E12" s="6" t="s">
        <v>320</v>
      </c>
      <c r="F12" s="6" t="s">
        <v>82</v>
      </c>
      <c r="G12" s="8">
        <v>448.687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38.25">
      <c r="E13" s="12" t="s">
        <v>321</v>
      </c>
    </row>
    <row r="14" ht="25.5">
      <c r="E14" s="12" t="s">
        <v>84</v>
      </c>
    </row>
    <row r="15" spans="1:16" ht="51">
      <c r="A15" s="6">
        <v>2</v>
      </c>
      <c r="B15" s="6" t="s">
        <v>46</v>
      </c>
      <c r="C15" s="6" t="s">
        <v>80</v>
      </c>
      <c r="D15" s="6" t="s">
        <v>38</v>
      </c>
      <c r="E15" s="6" t="s">
        <v>322</v>
      </c>
      <c r="F15" s="6" t="s">
        <v>82</v>
      </c>
      <c r="G15" s="8">
        <v>17.25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ht="12.75">
      <c r="E16" s="12" t="s">
        <v>323</v>
      </c>
    </row>
    <row r="17" ht="25.5">
      <c r="E17" s="12" t="s">
        <v>84</v>
      </c>
    </row>
    <row r="18" spans="1:16" ht="12.75" customHeight="1">
      <c r="A18" s="13"/>
      <c r="B18" s="13"/>
      <c r="C18" s="13" t="s">
        <v>45</v>
      </c>
      <c r="D18" s="13"/>
      <c r="E18" s="13" t="s">
        <v>44</v>
      </c>
      <c r="F18" s="13"/>
      <c r="G18" s="13"/>
      <c r="H18" s="13"/>
      <c r="I18" s="13">
        <f>SUM(I12:I17)</f>
        <v>0</v>
      </c>
      <c r="P18">
        <f>ROUND(SUM(P12:P17),2)</f>
        <v>0</v>
      </c>
    </row>
    <row r="20" spans="1:9" ht="12.75" customHeight="1">
      <c r="A20" s="7"/>
      <c r="B20" s="7"/>
      <c r="C20" s="7" t="s">
        <v>25</v>
      </c>
      <c r="D20" s="7"/>
      <c r="E20" s="7" t="s">
        <v>94</v>
      </c>
      <c r="F20" s="7"/>
      <c r="G20" s="9"/>
      <c r="H20" s="7"/>
      <c r="I20" s="9"/>
    </row>
    <row r="21" spans="1:16" ht="38.25">
      <c r="A21" s="6">
        <v>3</v>
      </c>
      <c r="B21" s="6" t="s">
        <v>46</v>
      </c>
      <c r="C21" s="6" t="s">
        <v>270</v>
      </c>
      <c r="D21" s="6" t="s">
        <v>48</v>
      </c>
      <c r="E21" s="6" t="s">
        <v>324</v>
      </c>
      <c r="F21" s="6" t="s">
        <v>108</v>
      </c>
      <c r="G21" s="8">
        <v>47.904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12.75">
      <c r="E22" s="12" t="s">
        <v>325</v>
      </c>
    </row>
    <row r="23" ht="306">
      <c r="E23" s="12" t="s">
        <v>206</v>
      </c>
    </row>
    <row r="24" spans="1:16" ht="38.25">
      <c r="A24" s="6">
        <v>4</v>
      </c>
      <c r="B24" s="6" t="s">
        <v>46</v>
      </c>
      <c r="C24" s="6" t="s">
        <v>326</v>
      </c>
      <c r="D24" s="6" t="s">
        <v>48</v>
      </c>
      <c r="E24" s="6" t="s">
        <v>327</v>
      </c>
      <c r="F24" s="6" t="s">
        <v>97</v>
      </c>
      <c r="G24" s="8">
        <v>54.6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12.75">
      <c r="E25" s="12" t="s">
        <v>328</v>
      </c>
    </row>
    <row r="26" ht="63.75">
      <c r="E26" s="12" t="s">
        <v>329</v>
      </c>
    </row>
    <row r="27" spans="1:16" ht="25.5">
      <c r="A27" s="6">
        <v>5</v>
      </c>
      <c r="B27" s="6" t="s">
        <v>46</v>
      </c>
      <c r="C27" s="6" t="s">
        <v>277</v>
      </c>
      <c r="D27" s="6" t="s">
        <v>48</v>
      </c>
      <c r="E27" s="6" t="s">
        <v>330</v>
      </c>
      <c r="F27" s="6" t="s">
        <v>108</v>
      </c>
      <c r="G27" s="8">
        <v>220.486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63.75">
      <c r="E28" s="12" t="s">
        <v>331</v>
      </c>
    </row>
    <row r="29" ht="318.75">
      <c r="E29" s="12" t="s">
        <v>276</v>
      </c>
    </row>
    <row r="30" spans="1:16" ht="12.75">
      <c r="A30" s="6">
        <v>6</v>
      </c>
      <c r="B30" s="6" t="s">
        <v>46</v>
      </c>
      <c r="C30" s="6" t="s">
        <v>207</v>
      </c>
      <c r="D30" s="6" t="s">
        <v>48</v>
      </c>
      <c r="E30" s="6" t="s">
        <v>208</v>
      </c>
      <c r="F30" s="6" t="s">
        <v>108</v>
      </c>
      <c r="G30" s="8">
        <v>220.486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12.75">
      <c r="E31" s="12" t="s">
        <v>332</v>
      </c>
    </row>
    <row r="32" ht="191.25">
      <c r="E32" s="12" t="s">
        <v>210</v>
      </c>
    </row>
    <row r="33" spans="1:16" ht="12.75">
      <c r="A33" s="6">
        <v>7</v>
      </c>
      <c r="B33" s="6" t="s">
        <v>46</v>
      </c>
      <c r="C33" s="6" t="s">
        <v>281</v>
      </c>
      <c r="D33" s="6" t="s">
        <v>48</v>
      </c>
      <c r="E33" s="6" t="s">
        <v>282</v>
      </c>
      <c r="F33" s="6" t="s">
        <v>108</v>
      </c>
      <c r="G33" s="8">
        <v>47.904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38.25">
      <c r="E34" s="12" t="s">
        <v>333</v>
      </c>
    </row>
    <row r="35" ht="229.5">
      <c r="E35" s="12" t="s">
        <v>283</v>
      </c>
    </row>
    <row r="36" spans="1:16" ht="12.75">
      <c r="A36" s="6">
        <v>8</v>
      </c>
      <c r="B36" s="6" t="s">
        <v>46</v>
      </c>
      <c r="C36" s="6" t="s">
        <v>284</v>
      </c>
      <c r="D36" s="6" t="s">
        <v>48</v>
      </c>
      <c r="E36" s="6" t="s">
        <v>285</v>
      </c>
      <c r="F36" s="6" t="s">
        <v>108</v>
      </c>
      <c r="G36" s="8">
        <v>175.702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ht="76.5">
      <c r="E37" s="12" t="s">
        <v>334</v>
      </c>
    </row>
    <row r="38" ht="293.25">
      <c r="E38" s="12" t="s">
        <v>287</v>
      </c>
    </row>
    <row r="39" spans="1:16" ht="12.75" customHeight="1">
      <c r="A39" s="13"/>
      <c r="B39" s="13"/>
      <c r="C39" s="13" t="s">
        <v>25</v>
      </c>
      <c r="D39" s="13"/>
      <c r="E39" s="13" t="s">
        <v>94</v>
      </c>
      <c r="F39" s="13"/>
      <c r="G39" s="13"/>
      <c r="H39" s="13"/>
      <c r="I39" s="13">
        <f>SUM(I21:I38)</f>
        <v>0</v>
      </c>
      <c r="P39">
        <f>ROUND(SUM(P21:P38),2)</f>
        <v>0</v>
      </c>
    </row>
    <row r="41" spans="1:9" ht="12.75" customHeight="1">
      <c r="A41" s="7"/>
      <c r="B41" s="7"/>
      <c r="C41" s="7" t="s">
        <v>36</v>
      </c>
      <c r="D41" s="7"/>
      <c r="E41" s="7" t="s">
        <v>335</v>
      </c>
      <c r="F41" s="7"/>
      <c r="G41" s="9"/>
      <c r="H41" s="7"/>
      <c r="I41" s="9"/>
    </row>
    <row r="42" spans="1:16" ht="12.75">
      <c r="A42" s="6">
        <v>9</v>
      </c>
      <c r="B42" s="6" t="s">
        <v>46</v>
      </c>
      <c r="C42" s="6" t="s">
        <v>336</v>
      </c>
      <c r="D42" s="6" t="s">
        <v>48</v>
      </c>
      <c r="E42" s="6" t="s">
        <v>337</v>
      </c>
      <c r="F42" s="6" t="s">
        <v>144</v>
      </c>
      <c r="G42" s="8">
        <v>527.078</v>
      </c>
      <c r="H42" s="11"/>
      <c r="I42" s="10">
        <f>ROUND((H42*G42),2)</f>
        <v>0</v>
      </c>
      <c r="O42">
        <f>rekapitulace!H8</f>
        <v>21</v>
      </c>
      <c r="P42">
        <f>O42/100*I42</f>
        <v>0</v>
      </c>
    </row>
    <row r="43" ht="38.25">
      <c r="E43" s="12" t="s">
        <v>338</v>
      </c>
    </row>
    <row r="44" ht="102">
      <c r="E44" s="12" t="s">
        <v>339</v>
      </c>
    </row>
    <row r="45" spans="1:16" ht="12.75">
      <c r="A45" s="6">
        <v>10</v>
      </c>
      <c r="B45" s="6" t="s">
        <v>46</v>
      </c>
      <c r="C45" s="6" t="s">
        <v>340</v>
      </c>
      <c r="D45" s="6" t="s">
        <v>48</v>
      </c>
      <c r="E45" s="6" t="s">
        <v>341</v>
      </c>
      <c r="F45" s="6" t="s">
        <v>144</v>
      </c>
      <c r="G45" s="8">
        <v>328.911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38.25">
      <c r="E46" s="12" t="s">
        <v>342</v>
      </c>
    </row>
    <row r="47" ht="102">
      <c r="E47" s="12" t="s">
        <v>343</v>
      </c>
    </row>
    <row r="48" spans="1:16" ht="12.75" customHeight="1">
      <c r="A48" s="13"/>
      <c r="B48" s="13"/>
      <c r="C48" s="13" t="s">
        <v>36</v>
      </c>
      <c r="D48" s="13"/>
      <c r="E48" s="13" t="s">
        <v>335</v>
      </c>
      <c r="F48" s="13"/>
      <c r="G48" s="13"/>
      <c r="H48" s="13"/>
      <c r="I48" s="13">
        <f>SUM(I42:I47)</f>
        <v>0</v>
      </c>
      <c r="P48">
        <f>ROUND(SUM(P42:P47),2)</f>
        <v>0</v>
      </c>
    </row>
    <row r="50" spans="1:9" ht="12.75" customHeight="1">
      <c r="A50" s="7"/>
      <c r="B50" s="7"/>
      <c r="C50" s="7" t="s">
        <v>38</v>
      </c>
      <c r="D50" s="7"/>
      <c r="E50" s="7" t="s">
        <v>288</v>
      </c>
      <c r="F50" s="7"/>
      <c r="G50" s="9"/>
      <c r="H50" s="7"/>
      <c r="I50" s="9"/>
    </row>
    <row r="51" spans="1:16" ht="12.75">
      <c r="A51" s="6">
        <v>11</v>
      </c>
      <c r="B51" s="6" t="s">
        <v>46</v>
      </c>
      <c r="C51" s="6" t="s">
        <v>289</v>
      </c>
      <c r="D51" s="6" t="s">
        <v>48</v>
      </c>
      <c r="E51" s="6" t="s">
        <v>290</v>
      </c>
      <c r="F51" s="6" t="s">
        <v>108</v>
      </c>
      <c r="G51" s="8">
        <v>0.42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ht="12.75">
      <c r="E52" s="12" t="s">
        <v>344</v>
      </c>
    </row>
    <row r="53" ht="357">
      <c r="E53" s="12" t="s">
        <v>292</v>
      </c>
    </row>
    <row r="54" spans="1:16" ht="12.75">
      <c r="A54" s="6">
        <v>12</v>
      </c>
      <c r="B54" s="6" t="s">
        <v>46</v>
      </c>
      <c r="C54" s="6" t="s">
        <v>293</v>
      </c>
      <c r="D54" s="6" t="s">
        <v>48</v>
      </c>
      <c r="E54" s="6" t="s">
        <v>294</v>
      </c>
      <c r="F54" s="6" t="s">
        <v>108</v>
      </c>
      <c r="G54" s="8">
        <v>6.672</v>
      </c>
      <c r="H54" s="11"/>
      <c r="I54" s="10">
        <f>ROUND((H54*G54),2)</f>
        <v>0</v>
      </c>
      <c r="O54">
        <f>rekapitulace!H8</f>
        <v>21</v>
      </c>
      <c r="P54">
        <f>O54/100*I54</f>
        <v>0</v>
      </c>
    </row>
    <row r="55" ht="38.25">
      <c r="E55" s="12" t="s">
        <v>345</v>
      </c>
    </row>
    <row r="56" ht="38.25">
      <c r="E56" s="12" t="s">
        <v>296</v>
      </c>
    </row>
    <row r="57" spans="1:16" ht="12.75" customHeight="1">
      <c r="A57" s="13"/>
      <c r="B57" s="13"/>
      <c r="C57" s="13" t="s">
        <v>38</v>
      </c>
      <c r="D57" s="13"/>
      <c r="E57" s="13" t="s">
        <v>288</v>
      </c>
      <c r="F57" s="13"/>
      <c r="G57" s="13"/>
      <c r="H57" s="13"/>
      <c r="I57" s="13">
        <f>SUM(I51:I56)</f>
        <v>0</v>
      </c>
      <c r="P57">
        <f>ROUND(SUM(P51:P56),2)</f>
        <v>0</v>
      </c>
    </row>
    <row r="59" spans="1:9" ht="12.75" customHeight="1">
      <c r="A59" s="7"/>
      <c r="B59" s="7"/>
      <c r="C59" s="7" t="s">
        <v>42</v>
      </c>
      <c r="D59" s="7"/>
      <c r="E59" s="7" t="s">
        <v>297</v>
      </c>
      <c r="F59" s="7"/>
      <c r="G59" s="9"/>
      <c r="H59" s="7"/>
      <c r="I59" s="9"/>
    </row>
    <row r="60" spans="1:16" ht="38.25">
      <c r="A60" s="6">
        <v>13</v>
      </c>
      <c r="B60" s="6" t="s">
        <v>46</v>
      </c>
      <c r="C60" s="6" t="s">
        <v>298</v>
      </c>
      <c r="D60" s="6" t="s">
        <v>48</v>
      </c>
      <c r="E60" s="6" t="s">
        <v>346</v>
      </c>
      <c r="F60" s="6" t="s">
        <v>97</v>
      </c>
      <c r="G60" s="8">
        <v>30.4</v>
      </c>
      <c r="H60" s="11"/>
      <c r="I60" s="10">
        <f>ROUND((H60*G60),2)</f>
        <v>0</v>
      </c>
      <c r="O60">
        <f>rekapitulace!H8</f>
        <v>21</v>
      </c>
      <c r="P60">
        <f>O60/100*I60</f>
        <v>0</v>
      </c>
    </row>
    <row r="61" ht="12.75">
      <c r="E61" s="12" t="s">
        <v>347</v>
      </c>
    </row>
    <row r="62" ht="255">
      <c r="E62" s="12" t="s">
        <v>301</v>
      </c>
    </row>
    <row r="63" spans="1:16" ht="25.5">
      <c r="A63" s="6">
        <v>14</v>
      </c>
      <c r="B63" s="6" t="s">
        <v>46</v>
      </c>
      <c r="C63" s="6" t="s">
        <v>348</v>
      </c>
      <c r="D63" s="6" t="s">
        <v>48</v>
      </c>
      <c r="E63" s="6" t="s">
        <v>349</v>
      </c>
      <c r="F63" s="6" t="s">
        <v>97</v>
      </c>
      <c r="G63" s="8">
        <v>32.8</v>
      </c>
      <c r="H63" s="11"/>
      <c r="I63" s="10">
        <f>ROUND((H63*G63),2)</f>
        <v>0</v>
      </c>
      <c r="O63">
        <f>rekapitulace!H8</f>
        <v>21</v>
      </c>
      <c r="P63">
        <f>O63/100*I63</f>
        <v>0</v>
      </c>
    </row>
    <row r="64" ht="12.75">
      <c r="E64" s="12" t="s">
        <v>350</v>
      </c>
    </row>
    <row r="65" ht="255">
      <c r="E65" s="12" t="s">
        <v>301</v>
      </c>
    </row>
    <row r="66" spans="1:16" ht="38.25">
      <c r="A66" s="6">
        <v>15</v>
      </c>
      <c r="B66" s="6" t="s">
        <v>46</v>
      </c>
      <c r="C66" s="6" t="s">
        <v>351</v>
      </c>
      <c r="D66" s="6" t="s">
        <v>48</v>
      </c>
      <c r="E66" s="6" t="s">
        <v>352</v>
      </c>
      <c r="F66" s="6" t="s">
        <v>97</v>
      </c>
      <c r="G66" s="8">
        <v>62.26</v>
      </c>
      <c r="H66" s="11"/>
      <c r="I66" s="10">
        <f>ROUND((H66*G66),2)</f>
        <v>0</v>
      </c>
      <c r="O66">
        <f>rekapitulace!H8</f>
        <v>21</v>
      </c>
      <c r="P66">
        <f>O66/100*I66</f>
        <v>0</v>
      </c>
    </row>
    <row r="67" ht="12.75">
      <c r="E67" s="12" t="s">
        <v>353</v>
      </c>
    </row>
    <row r="68" ht="242.25">
      <c r="E68" s="12" t="s">
        <v>354</v>
      </c>
    </row>
    <row r="69" spans="1:16" ht="25.5">
      <c r="A69" s="6">
        <v>16</v>
      </c>
      <c r="B69" s="6" t="s">
        <v>46</v>
      </c>
      <c r="C69" s="6" t="s">
        <v>355</v>
      </c>
      <c r="D69" s="6" t="s">
        <v>48</v>
      </c>
      <c r="E69" s="6" t="s">
        <v>356</v>
      </c>
      <c r="F69" s="6" t="s">
        <v>169</v>
      </c>
      <c r="G69" s="8">
        <v>10</v>
      </c>
      <c r="H69" s="11"/>
      <c r="I69" s="10">
        <f>ROUND((H69*G69),2)</f>
        <v>0</v>
      </c>
      <c r="O69">
        <f>rekapitulace!H8</f>
        <v>21</v>
      </c>
      <c r="P69">
        <f>O69/100*I69</f>
        <v>0</v>
      </c>
    </row>
    <row r="70" ht="12.75">
      <c r="E70" s="12" t="s">
        <v>357</v>
      </c>
    </row>
    <row r="71" ht="38.25">
      <c r="E71" s="12" t="s">
        <v>358</v>
      </c>
    </row>
    <row r="72" spans="1:16" ht="12.75">
      <c r="A72" s="6">
        <v>17</v>
      </c>
      <c r="B72" s="6" t="s">
        <v>46</v>
      </c>
      <c r="C72" s="6" t="s">
        <v>308</v>
      </c>
      <c r="D72" s="6" t="s">
        <v>48</v>
      </c>
      <c r="E72" s="6" t="s">
        <v>309</v>
      </c>
      <c r="F72" s="6" t="s">
        <v>97</v>
      </c>
      <c r="G72" s="8">
        <v>30.4</v>
      </c>
      <c r="H72" s="11"/>
      <c r="I72" s="10">
        <f>ROUND((H72*G72),2)</f>
        <v>0</v>
      </c>
      <c r="O72">
        <f>rekapitulace!H8</f>
        <v>21</v>
      </c>
      <c r="P72">
        <f>O72/100*I72</f>
        <v>0</v>
      </c>
    </row>
    <row r="73" ht="12.75">
      <c r="E73" s="12" t="s">
        <v>359</v>
      </c>
    </row>
    <row r="74" ht="51">
      <c r="E74" s="12" t="s">
        <v>310</v>
      </c>
    </row>
    <row r="75" spans="1:16" ht="51">
      <c r="A75" s="6">
        <v>18</v>
      </c>
      <c r="B75" s="6" t="s">
        <v>46</v>
      </c>
      <c r="C75" s="6" t="s">
        <v>360</v>
      </c>
      <c r="D75" s="6" t="s">
        <v>48</v>
      </c>
      <c r="E75" s="6" t="s">
        <v>361</v>
      </c>
      <c r="F75" s="6" t="s">
        <v>97</v>
      </c>
      <c r="G75" s="8">
        <v>74.4</v>
      </c>
      <c r="H75" s="11"/>
      <c r="I75" s="10">
        <f>ROUND((H75*G75),2)</f>
        <v>0</v>
      </c>
      <c r="O75">
        <f>rekapitulace!H8</f>
        <v>21</v>
      </c>
      <c r="P75">
        <f>O75/100*I75</f>
        <v>0</v>
      </c>
    </row>
    <row r="76" ht="12.75">
      <c r="E76" s="12" t="s">
        <v>362</v>
      </c>
    </row>
    <row r="77" ht="51">
      <c r="E77" s="12" t="s">
        <v>310</v>
      </c>
    </row>
    <row r="78" spans="1:16" ht="12.75">
      <c r="A78" s="6">
        <v>19</v>
      </c>
      <c r="B78" s="6" t="s">
        <v>46</v>
      </c>
      <c r="C78" s="6" t="s">
        <v>311</v>
      </c>
      <c r="D78" s="6" t="s">
        <v>48</v>
      </c>
      <c r="E78" s="6" t="s">
        <v>312</v>
      </c>
      <c r="F78" s="6" t="s">
        <v>97</v>
      </c>
      <c r="G78" s="8">
        <v>167.06</v>
      </c>
      <c r="H78" s="11"/>
      <c r="I78" s="10">
        <f>ROUND((H78*G78),2)</f>
        <v>0</v>
      </c>
      <c r="O78">
        <f>rekapitulace!H8</f>
        <v>21</v>
      </c>
      <c r="P78">
        <f>O78/100*I78</f>
        <v>0</v>
      </c>
    </row>
    <row r="79" ht="12.75">
      <c r="E79" s="12" t="s">
        <v>363</v>
      </c>
    </row>
    <row r="80" ht="25.5">
      <c r="E80" s="12" t="s">
        <v>313</v>
      </c>
    </row>
    <row r="81" spans="1:16" ht="12.75">
      <c r="A81" s="6">
        <v>20</v>
      </c>
      <c r="B81" s="6" t="s">
        <v>46</v>
      </c>
      <c r="C81" s="6" t="s">
        <v>314</v>
      </c>
      <c r="D81" s="6" t="s">
        <v>48</v>
      </c>
      <c r="E81" s="6" t="s">
        <v>315</v>
      </c>
      <c r="F81" s="6" t="s">
        <v>169</v>
      </c>
      <c r="G81" s="8">
        <v>4</v>
      </c>
      <c r="H81" s="11"/>
      <c r="I81" s="10">
        <f>ROUND((H81*G81),2)</f>
        <v>0</v>
      </c>
      <c r="O81">
        <f>rekapitulace!H8</f>
        <v>21</v>
      </c>
      <c r="P81">
        <f>O81/100*I81</f>
        <v>0</v>
      </c>
    </row>
    <row r="82" ht="12.75">
      <c r="E82" s="12" t="s">
        <v>364</v>
      </c>
    </row>
    <row r="83" ht="12.75">
      <c r="E83" s="12" t="s">
        <v>316</v>
      </c>
    </row>
    <row r="84" spans="1:16" ht="12.75" customHeight="1">
      <c r="A84" s="13"/>
      <c r="B84" s="13"/>
      <c r="C84" s="13" t="s">
        <v>42</v>
      </c>
      <c r="D84" s="13"/>
      <c r="E84" s="13" t="s">
        <v>317</v>
      </c>
      <c r="F84" s="13"/>
      <c r="G84" s="13"/>
      <c r="H84" s="13"/>
      <c r="I84" s="13">
        <f>SUM(I60:I83)</f>
        <v>0</v>
      </c>
      <c r="P84">
        <f>ROUND(SUM(P60:P83),2)</f>
        <v>0</v>
      </c>
    </row>
    <row r="86" spans="1:9" ht="12.75" customHeight="1">
      <c r="A86" s="7"/>
      <c r="B86" s="7"/>
      <c r="C86" s="7" t="s">
        <v>43</v>
      </c>
      <c r="D86" s="7"/>
      <c r="E86" s="7" t="s">
        <v>105</v>
      </c>
      <c r="F86" s="7"/>
      <c r="G86" s="9"/>
      <c r="H86" s="7"/>
      <c r="I86" s="9"/>
    </row>
    <row r="87" spans="1:16" ht="12.75">
      <c r="A87" s="6">
        <v>21</v>
      </c>
      <c r="B87" s="6" t="s">
        <v>46</v>
      </c>
      <c r="C87" s="6" t="s">
        <v>365</v>
      </c>
      <c r="D87" s="6" t="s">
        <v>48</v>
      </c>
      <c r="E87" s="6" t="s">
        <v>366</v>
      </c>
      <c r="F87" s="6" t="s">
        <v>97</v>
      </c>
      <c r="G87" s="8">
        <v>8</v>
      </c>
      <c r="H87" s="11"/>
      <c r="I87" s="10">
        <f>ROUND((H87*G87),2)</f>
        <v>0</v>
      </c>
      <c r="O87">
        <f>rekapitulace!H8</f>
        <v>21</v>
      </c>
      <c r="P87">
        <f>O87/100*I87</f>
        <v>0</v>
      </c>
    </row>
    <row r="88" ht="12.75">
      <c r="E88" s="12" t="s">
        <v>367</v>
      </c>
    </row>
    <row r="89" ht="76.5">
      <c r="E89" s="12" t="s">
        <v>368</v>
      </c>
    </row>
    <row r="90" spans="1:16" ht="63.75">
      <c r="A90" s="6">
        <v>22</v>
      </c>
      <c r="B90" s="6" t="s">
        <v>46</v>
      </c>
      <c r="C90" s="6" t="s">
        <v>369</v>
      </c>
      <c r="D90" s="6" t="s">
        <v>48</v>
      </c>
      <c r="E90" s="6" t="s">
        <v>370</v>
      </c>
      <c r="F90" s="6" t="s">
        <v>169</v>
      </c>
      <c r="G90" s="8">
        <v>15</v>
      </c>
      <c r="H90" s="11"/>
      <c r="I90" s="10">
        <f>ROUND((H90*G90),2)</f>
        <v>0</v>
      </c>
      <c r="O90">
        <f>rekapitulace!H8</f>
        <v>21</v>
      </c>
      <c r="P90">
        <f>O90/100*I90</f>
        <v>0</v>
      </c>
    </row>
    <row r="91" ht="12.75">
      <c r="E91" s="12" t="s">
        <v>371</v>
      </c>
    </row>
    <row r="92" ht="89.25">
      <c r="E92" s="12" t="s">
        <v>372</v>
      </c>
    </row>
    <row r="93" spans="1:16" ht="12.75" customHeight="1">
      <c r="A93" s="13"/>
      <c r="B93" s="13"/>
      <c r="C93" s="13" t="s">
        <v>43</v>
      </c>
      <c r="D93" s="13"/>
      <c r="E93" s="13" t="s">
        <v>105</v>
      </c>
      <c r="F93" s="13"/>
      <c r="G93" s="13"/>
      <c r="H93" s="13"/>
      <c r="I93" s="13">
        <f>SUM(I87:I92)</f>
        <v>0</v>
      </c>
      <c r="P93">
        <f>ROUND(SUM(P87:P92),2)</f>
        <v>0</v>
      </c>
    </row>
    <row r="95" spans="1:16" ht="12.75" customHeight="1">
      <c r="A95" s="13"/>
      <c r="B95" s="13"/>
      <c r="C95" s="13"/>
      <c r="D95" s="13"/>
      <c r="E95" s="13" t="s">
        <v>71</v>
      </c>
      <c r="F95" s="13"/>
      <c r="G95" s="13"/>
      <c r="H95" s="13"/>
      <c r="I95" s="13">
        <f>+I18+I39+I48+I57+I84+I93</f>
        <v>0</v>
      </c>
      <c r="P95">
        <f>+P18+P39+P48+P57+P84+P93</f>
        <v>0</v>
      </c>
    </row>
    <row r="97" spans="1:9" ht="12.75" customHeight="1">
      <c r="A97" s="7" t="s">
        <v>72</v>
      </c>
      <c r="B97" s="7"/>
      <c r="C97" s="7"/>
      <c r="D97" s="7"/>
      <c r="E97" s="7"/>
      <c r="F97" s="7"/>
      <c r="G97" s="7"/>
      <c r="H97" s="7"/>
      <c r="I97" s="7"/>
    </row>
    <row r="98" spans="1:9" ht="12.75" customHeight="1">
      <c r="A98" s="7"/>
      <c r="B98" s="7"/>
      <c r="C98" s="7"/>
      <c r="D98" s="7"/>
      <c r="E98" s="7" t="s">
        <v>73</v>
      </c>
      <c r="F98" s="7"/>
      <c r="G98" s="7"/>
      <c r="H98" s="7"/>
      <c r="I98" s="7"/>
    </row>
    <row r="99" spans="1:16" ht="12.75" customHeight="1">
      <c r="A99" s="13"/>
      <c r="B99" s="13"/>
      <c r="C99" s="13"/>
      <c r="D99" s="13"/>
      <c r="E99" s="13" t="s">
        <v>74</v>
      </c>
      <c r="F99" s="13"/>
      <c r="G99" s="13"/>
      <c r="H99" s="13"/>
      <c r="I99" s="13">
        <v>0</v>
      </c>
      <c r="P99">
        <v>0</v>
      </c>
    </row>
    <row r="100" spans="1:9" ht="12.75" customHeight="1">
      <c r="A100" s="13"/>
      <c r="B100" s="13"/>
      <c r="C100" s="13"/>
      <c r="D100" s="13"/>
      <c r="E100" s="13" t="s">
        <v>75</v>
      </c>
      <c r="F100" s="13"/>
      <c r="G100" s="13"/>
      <c r="H100" s="13"/>
      <c r="I100" s="13"/>
    </row>
    <row r="101" spans="1:16" ht="12.75" customHeight="1">
      <c r="A101" s="13"/>
      <c r="B101" s="13"/>
      <c r="C101" s="13"/>
      <c r="D101" s="13"/>
      <c r="E101" s="13" t="s">
        <v>76</v>
      </c>
      <c r="F101" s="13"/>
      <c r="G101" s="13"/>
      <c r="H101" s="13"/>
      <c r="I101" s="13">
        <v>0</v>
      </c>
      <c r="P101">
        <v>0</v>
      </c>
    </row>
    <row r="102" spans="1:16" ht="12.75" customHeight="1">
      <c r="A102" s="13"/>
      <c r="B102" s="13"/>
      <c r="C102" s="13"/>
      <c r="D102" s="13"/>
      <c r="E102" s="13" t="s">
        <v>77</v>
      </c>
      <c r="F102" s="13"/>
      <c r="G102" s="13"/>
      <c r="H102" s="13"/>
      <c r="I102" s="13">
        <f>I99+I101</f>
        <v>0</v>
      </c>
      <c r="P102">
        <f>P99+P101</f>
        <v>0</v>
      </c>
    </row>
    <row r="104" spans="1:16" ht="12.75" customHeight="1">
      <c r="A104" s="13"/>
      <c r="B104" s="13"/>
      <c r="C104" s="13"/>
      <c r="D104" s="13"/>
      <c r="E104" s="13" t="s">
        <v>77</v>
      </c>
      <c r="F104" s="13"/>
      <c r="G104" s="13"/>
      <c r="H104" s="13"/>
      <c r="I104" s="13">
        <f>I95+I102</f>
        <v>0</v>
      </c>
      <c r="P104">
        <f>P95+P102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373</v>
      </c>
      <c r="D5" s="5"/>
      <c r="E5" s="5" t="s">
        <v>374</v>
      </c>
    </row>
    <row r="6" spans="1:5" ht="12.75" customHeight="1">
      <c r="A6" t="s">
        <v>18</v>
      </c>
      <c r="C6" s="5" t="s">
        <v>373</v>
      </c>
      <c r="D6" s="5"/>
      <c r="E6" s="5" t="s">
        <v>374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20" t="s">
        <v>24</v>
      </c>
      <c r="B8" s="20" t="s">
        <v>26</v>
      </c>
      <c r="C8" s="20" t="s">
        <v>27</v>
      </c>
      <c r="D8" s="20" t="s">
        <v>28</v>
      </c>
      <c r="E8" s="20" t="s">
        <v>29</v>
      </c>
      <c r="F8" s="20" t="s">
        <v>30</v>
      </c>
      <c r="G8" s="20" t="s">
        <v>31</v>
      </c>
      <c r="H8" s="20" t="s">
        <v>32</v>
      </c>
      <c r="I8" s="20"/>
      <c r="O8" t="s">
        <v>35</v>
      </c>
      <c r="P8" t="s">
        <v>11</v>
      </c>
    </row>
    <row r="9" spans="1:15" ht="14.25">
      <c r="A9" s="20"/>
      <c r="B9" s="20"/>
      <c r="C9" s="20"/>
      <c r="D9" s="20"/>
      <c r="E9" s="20"/>
      <c r="F9" s="20"/>
      <c r="G9" s="20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51">
      <c r="A12" s="6">
        <v>1</v>
      </c>
      <c r="B12" s="6" t="s">
        <v>46</v>
      </c>
      <c r="C12" s="6" t="s">
        <v>80</v>
      </c>
      <c r="D12" s="6" t="s">
        <v>25</v>
      </c>
      <c r="E12" s="6" t="s">
        <v>192</v>
      </c>
      <c r="F12" s="6" t="s">
        <v>82</v>
      </c>
      <c r="G12" s="8">
        <v>131.896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38.25">
      <c r="E13" s="12" t="s">
        <v>375</v>
      </c>
    </row>
    <row r="14" ht="25.5">
      <c r="E14" s="12" t="s">
        <v>84</v>
      </c>
    </row>
    <row r="15" spans="1:16" ht="51">
      <c r="A15" s="6">
        <v>2</v>
      </c>
      <c r="B15" s="6" t="s">
        <v>46</v>
      </c>
      <c r="C15" s="6" t="s">
        <v>80</v>
      </c>
      <c r="D15" s="6" t="s">
        <v>38</v>
      </c>
      <c r="E15" s="6" t="s">
        <v>376</v>
      </c>
      <c r="F15" s="6" t="s">
        <v>82</v>
      </c>
      <c r="G15" s="8">
        <v>4.812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ht="38.25">
      <c r="E16" s="12" t="s">
        <v>377</v>
      </c>
    </row>
    <row r="17" ht="25.5">
      <c r="E17" s="12" t="s">
        <v>84</v>
      </c>
    </row>
    <row r="18" spans="1:16" ht="51">
      <c r="A18" s="6">
        <v>3</v>
      </c>
      <c r="B18" s="6" t="s">
        <v>46</v>
      </c>
      <c r="C18" s="6" t="s">
        <v>80</v>
      </c>
      <c r="D18" s="6" t="s">
        <v>39</v>
      </c>
      <c r="E18" s="6" t="s">
        <v>378</v>
      </c>
      <c r="F18" s="6" t="s">
        <v>82</v>
      </c>
      <c r="G18" s="8">
        <v>1.55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379</v>
      </c>
    </row>
    <row r="20" ht="25.5">
      <c r="E20" s="12" t="s">
        <v>84</v>
      </c>
    </row>
    <row r="21" spans="1:16" ht="25.5">
      <c r="A21" s="6">
        <v>4</v>
      </c>
      <c r="B21" s="6" t="s">
        <v>46</v>
      </c>
      <c r="C21" s="6" t="s">
        <v>47</v>
      </c>
      <c r="D21" s="6" t="s">
        <v>48</v>
      </c>
      <c r="E21" s="6" t="s">
        <v>380</v>
      </c>
      <c r="F21" s="6" t="s">
        <v>50</v>
      </c>
      <c r="G21" s="8">
        <v>1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12.75">
      <c r="E22" s="12" t="s">
        <v>51</v>
      </c>
    </row>
    <row r="23" ht="38.25">
      <c r="E23" s="12" t="s">
        <v>52</v>
      </c>
    </row>
    <row r="24" spans="1:16" ht="12.75" customHeight="1">
      <c r="A24" s="13"/>
      <c r="B24" s="13"/>
      <c r="C24" s="13" t="s">
        <v>45</v>
      </c>
      <c r="D24" s="13"/>
      <c r="E24" s="13" t="s">
        <v>44</v>
      </c>
      <c r="F24" s="13"/>
      <c r="G24" s="13"/>
      <c r="H24" s="13"/>
      <c r="I24" s="13">
        <f>SUM(I12:I23)</f>
        <v>0</v>
      </c>
      <c r="P24">
        <f>ROUND(SUM(P12:P23),2)</f>
        <v>0</v>
      </c>
    </row>
    <row r="26" spans="1:9" ht="12.75" customHeight="1">
      <c r="A26" s="7"/>
      <c r="B26" s="7"/>
      <c r="C26" s="7" t="s">
        <v>25</v>
      </c>
      <c r="D26" s="7"/>
      <c r="E26" s="7" t="s">
        <v>94</v>
      </c>
      <c r="F26" s="7"/>
      <c r="G26" s="9"/>
      <c r="H26" s="7"/>
      <c r="I26" s="9"/>
    </row>
    <row r="27" spans="1:16" ht="76.5">
      <c r="A27" s="6">
        <v>5</v>
      </c>
      <c r="B27" s="6" t="s">
        <v>46</v>
      </c>
      <c r="C27" s="6" t="s">
        <v>381</v>
      </c>
      <c r="D27" s="6" t="s">
        <v>48</v>
      </c>
      <c r="E27" s="6" t="s">
        <v>382</v>
      </c>
      <c r="F27" s="6" t="s">
        <v>108</v>
      </c>
      <c r="G27" s="8">
        <v>0.3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12.75">
      <c r="E28" s="12" t="s">
        <v>383</v>
      </c>
    </row>
    <row r="29" ht="63.75">
      <c r="E29" s="12" t="s">
        <v>132</v>
      </c>
    </row>
    <row r="30" spans="1:16" ht="153">
      <c r="A30" s="6">
        <v>6</v>
      </c>
      <c r="B30" s="6" t="s">
        <v>46</v>
      </c>
      <c r="C30" s="6" t="s">
        <v>273</v>
      </c>
      <c r="D30" s="6" t="s">
        <v>48</v>
      </c>
      <c r="E30" s="6" t="s">
        <v>384</v>
      </c>
      <c r="F30" s="6" t="s">
        <v>108</v>
      </c>
      <c r="G30" s="8">
        <v>10.2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12.75">
      <c r="E31" s="12" t="s">
        <v>385</v>
      </c>
    </row>
    <row r="32" ht="318.75">
      <c r="E32" s="12" t="s">
        <v>276</v>
      </c>
    </row>
    <row r="33" spans="1:16" ht="127.5">
      <c r="A33" s="6">
        <v>7</v>
      </c>
      <c r="B33" s="6" t="s">
        <v>46</v>
      </c>
      <c r="C33" s="6" t="s">
        <v>277</v>
      </c>
      <c r="D33" s="6" t="s">
        <v>48</v>
      </c>
      <c r="E33" s="6" t="s">
        <v>386</v>
      </c>
      <c r="F33" s="6" t="s">
        <v>108</v>
      </c>
      <c r="G33" s="8">
        <v>55.748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25.5">
      <c r="E34" s="12" t="s">
        <v>387</v>
      </c>
    </row>
    <row r="35" ht="318.75">
      <c r="E35" s="12" t="s">
        <v>276</v>
      </c>
    </row>
    <row r="36" spans="1:16" ht="12.75">
      <c r="A36" s="6">
        <v>8</v>
      </c>
      <c r="B36" s="6" t="s">
        <v>46</v>
      </c>
      <c r="C36" s="6" t="s">
        <v>207</v>
      </c>
      <c r="D36" s="6" t="s">
        <v>48</v>
      </c>
      <c r="E36" s="6" t="s">
        <v>208</v>
      </c>
      <c r="F36" s="6" t="s">
        <v>108</v>
      </c>
      <c r="G36" s="8">
        <v>55.748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ht="12.75">
      <c r="E37" s="12" t="s">
        <v>388</v>
      </c>
    </row>
    <row r="38" ht="191.25">
      <c r="E38" s="12" t="s">
        <v>210</v>
      </c>
    </row>
    <row r="39" spans="1:16" ht="38.25">
      <c r="A39" s="6">
        <v>9</v>
      </c>
      <c r="B39" s="6" t="s">
        <v>46</v>
      </c>
      <c r="C39" s="6" t="s">
        <v>389</v>
      </c>
      <c r="D39" s="6" t="s">
        <v>48</v>
      </c>
      <c r="E39" s="6" t="s">
        <v>390</v>
      </c>
      <c r="F39" s="6" t="s">
        <v>108</v>
      </c>
      <c r="G39" s="8">
        <v>39.113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25.5">
      <c r="E40" s="12" t="s">
        <v>391</v>
      </c>
    </row>
    <row r="41" ht="229.5">
      <c r="E41" s="12" t="s">
        <v>392</v>
      </c>
    </row>
    <row r="42" spans="1:16" ht="63.75">
      <c r="A42" s="6">
        <v>10</v>
      </c>
      <c r="B42" s="6" t="s">
        <v>46</v>
      </c>
      <c r="C42" s="6" t="s">
        <v>284</v>
      </c>
      <c r="D42" s="6" t="s">
        <v>48</v>
      </c>
      <c r="E42" s="6" t="s">
        <v>393</v>
      </c>
      <c r="F42" s="6" t="s">
        <v>108</v>
      </c>
      <c r="G42" s="8">
        <v>9.739</v>
      </c>
      <c r="H42" s="11"/>
      <c r="I42" s="10">
        <f>ROUND((H42*G42),2)</f>
        <v>0</v>
      </c>
      <c r="O42">
        <f>rekapitulace!H8</f>
        <v>21</v>
      </c>
      <c r="P42">
        <f>O42/100*I42</f>
        <v>0</v>
      </c>
    </row>
    <row r="43" ht="38.25">
      <c r="E43" s="12" t="s">
        <v>394</v>
      </c>
    </row>
    <row r="44" ht="293.25">
      <c r="E44" s="12" t="s">
        <v>287</v>
      </c>
    </row>
    <row r="45" spans="1:16" ht="12.75" customHeight="1">
      <c r="A45" s="13"/>
      <c r="B45" s="13"/>
      <c r="C45" s="13" t="s">
        <v>25</v>
      </c>
      <c r="D45" s="13"/>
      <c r="E45" s="13" t="s">
        <v>94</v>
      </c>
      <c r="F45" s="13"/>
      <c r="G45" s="13"/>
      <c r="H45" s="13"/>
      <c r="I45" s="13">
        <f>SUM(I27:I44)</f>
        <v>0</v>
      </c>
      <c r="P45">
        <f>ROUND(SUM(P27:P44),2)</f>
        <v>0</v>
      </c>
    </row>
    <row r="47" spans="1:9" ht="12.75" customHeight="1">
      <c r="A47" s="7"/>
      <c r="B47" s="7"/>
      <c r="C47" s="7" t="s">
        <v>36</v>
      </c>
      <c r="D47" s="7"/>
      <c r="E47" s="7" t="s">
        <v>335</v>
      </c>
      <c r="F47" s="7"/>
      <c r="G47" s="9"/>
      <c r="H47" s="7"/>
      <c r="I47" s="9"/>
    </row>
    <row r="48" spans="1:16" ht="63.75">
      <c r="A48" s="6">
        <v>11</v>
      </c>
      <c r="B48" s="6" t="s">
        <v>46</v>
      </c>
      <c r="C48" s="6" t="s">
        <v>395</v>
      </c>
      <c r="D48" s="6" t="s">
        <v>48</v>
      </c>
      <c r="E48" s="6" t="s">
        <v>396</v>
      </c>
      <c r="F48" s="6" t="s">
        <v>108</v>
      </c>
      <c r="G48" s="8">
        <v>9.015</v>
      </c>
      <c r="H48" s="11"/>
      <c r="I48" s="10">
        <f>ROUND((H48*G48),2)</f>
        <v>0</v>
      </c>
      <c r="O48">
        <f>rekapitulace!H8</f>
        <v>21</v>
      </c>
      <c r="P48">
        <f>O48/100*I48</f>
        <v>0</v>
      </c>
    </row>
    <row r="49" ht="12.75">
      <c r="E49" s="12" t="s">
        <v>397</v>
      </c>
    </row>
    <row r="50" ht="357">
      <c r="E50" s="12" t="s">
        <v>398</v>
      </c>
    </row>
    <row r="51" spans="1:16" ht="12.75" customHeight="1">
      <c r="A51" s="13"/>
      <c r="B51" s="13"/>
      <c r="C51" s="13" t="s">
        <v>36</v>
      </c>
      <c r="D51" s="13"/>
      <c r="E51" s="13" t="s">
        <v>335</v>
      </c>
      <c r="F51" s="13"/>
      <c r="G51" s="13"/>
      <c r="H51" s="13"/>
      <c r="I51" s="13">
        <f>SUM(I48:I50)</f>
        <v>0</v>
      </c>
      <c r="P51">
        <f>ROUND(SUM(P48:P50),2)</f>
        <v>0</v>
      </c>
    </row>
    <row r="53" spans="1:9" ht="12.75" customHeight="1">
      <c r="A53" s="7"/>
      <c r="B53" s="7"/>
      <c r="C53" s="7" t="s">
        <v>38</v>
      </c>
      <c r="D53" s="7"/>
      <c r="E53" s="7" t="s">
        <v>288</v>
      </c>
      <c r="F53" s="7"/>
      <c r="G53" s="9"/>
      <c r="H53" s="7"/>
      <c r="I53" s="9"/>
    </row>
    <row r="54" spans="1:16" ht="63.75">
      <c r="A54" s="6">
        <v>12</v>
      </c>
      <c r="B54" s="6" t="s">
        <v>46</v>
      </c>
      <c r="C54" s="6" t="s">
        <v>293</v>
      </c>
      <c r="D54" s="6" t="s">
        <v>48</v>
      </c>
      <c r="E54" s="6" t="s">
        <v>399</v>
      </c>
      <c r="F54" s="6" t="s">
        <v>108</v>
      </c>
      <c r="G54" s="8">
        <v>6.035</v>
      </c>
      <c r="H54" s="11"/>
      <c r="I54" s="10">
        <f>ROUND((H54*G54),2)</f>
        <v>0</v>
      </c>
      <c r="O54">
        <f>rekapitulace!H8</f>
        <v>21</v>
      </c>
      <c r="P54">
        <f>O54/100*I54</f>
        <v>0</v>
      </c>
    </row>
    <row r="55" ht="12.75">
      <c r="E55" s="12" t="s">
        <v>400</v>
      </c>
    </row>
    <row r="56" ht="38.25">
      <c r="E56" s="12" t="s">
        <v>296</v>
      </c>
    </row>
    <row r="57" spans="1:16" ht="12.75" customHeight="1">
      <c r="A57" s="13"/>
      <c r="B57" s="13"/>
      <c r="C57" s="13" t="s">
        <v>38</v>
      </c>
      <c r="D57" s="13"/>
      <c r="E57" s="13" t="s">
        <v>288</v>
      </c>
      <c r="F57" s="13"/>
      <c r="G57" s="13"/>
      <c r="H57" s="13"/>
      <c r="I57" s="13">
        <f>SUM(I54:I56)</f>
        <v>0</v>
      </c>
      <c r="P57">
        <f>ROUND(SUM(P54:P56),2)</f>
        <v>0</v>
      </c>
    </row>
    <row r="59" spans="1:9" ht="12.75" customHeight="1">
      <c r="A59" s="7"/>
      <c r="B59" s="7"/>
      <c r="C59" s="7" t="s">
        <v>39</v>
      </c>
      <c r="D59" s="7"/>
      <c r="E59" s="7" t="s">
        <v>147</v>
      </c>
      <c r="F59" s="7"/>
      <c r="G59" s="9"/>
      <c r="H59" s="7"/>
      <c r="I59" s="9"/>
    </row>
    <row r="60" spans="1:16" ht="38.25">
      <c r="A60" s="6">
        <v>13</v>
      </c>
      <c r="B60" s="6" t="s">
        <v>46</v>
      </c>
      <c r="C60" s="6" t="s">
        <v>236</v>
      </c>
      <c r="D60" s="6" t="s">
        <v>48</v>
      </c>
      <c r="E60" s="6" t="s">
        <v>401</v>
      </c>
      <c r="F60" s="6" t="s">
        <v>144</v>
      </c>
      <c r="G60" s="8">
        <v>3</v>
      </c>
      <c r="H60" s="11"/>
      <c r="I60" s="10">
        <f>ROUND((H60*G60),2)</f>
        <v>0</v>
      </c>
      <c r="O60">
        <f>rekapitulace!H8</f>
        <v>21</v>
      </c>
      <c r="P60">
        <f>O60/100*I60</f>
        <v>0</v>
      </c>
    </row>
    <row r="61" ht="12.75">
      <c r="E61" s="12" t="s">
        <v>402</v>
      </c>
    </row>
    <row r="62" ht="140.25">
      <c r="E62" s="12" t="s">
        <v>239</v>
      </c>
    </row>
    <row r="63" spans="1:16" ht="12.75" customHeight="1">
      <c r="A63" s="13"/>
      <c r="B63" s="13"/>
      <c r="C63" s="13" t="s">
        <v>39</v>
      </c>
      <c r="D63" s="13"/>
      <c r="E63" s="13" t="s">
        <v>147</v>
      </c>
      <c r="F63" s="13"/>
      <c r="G63" s="13"/>
      <c r="H63" s="13"/>
      <c r="I63" s="13">
        <f>SUM(I60:I62)</f>
        <v>0</v>
      </c>
      <c r="P63">
        <f>ROUND(SUM(P60:P62),2)</f>
        <v>0</v>
      </c>
    </row>
    <row r="65" spans="1:9" ht="12.75" customHeight="1">
      <c r="A65" s="7"/>
      <c r="B65" s="7"/>
      <c r="C65" s="7" t="s">
        <v>41</v>
      </c>
      <c r="D65" s="7"/>
      <c r="E65" s="7" t="s">
        <v>166</v>
      </c>
      <c r="F65" s="7"/>
      <c r="G65" s="9"/>
      <c r="H65" s="7"/>
      <c r="I65" s="9"/>
    </row>
    <row r="66" spans="1:16" ht="63.75">
      <c r="A66" s="6">
        <v>14</v>
      </c>
      <c r="B66" s="6" t="s">
        <v>46</v>
      </c>
      <c r="C66" s="6" t="s">
        <v>403</v>
      </c>
      <c r="D66" s="6" t="s">
        <v>48</v>
      </c>
      <c r="E66" s="6" t="s">
        <v>404</v>
      </c>
      <c r="F66" s="6" t="s">
        <v>97</v>
      </c>
      <c r="G66" s="8">
        <v>120.7</v>
      </c>
      <c r="H66" s="11"/>
      <c r="I66" s="10">
        <f>ROUND((H66*G66),2)</f>
        <v>0</v>
      </c>
      <c r="O66">
        <f>rekapitulace!H8</f>
        <v>21</v>
      </c>
      <c r="P66">
        <f>O66/100*I66</f>
        <v>0</v>
      </c>
    </row>
    <row r="67" ht="12.75">
      <c r="E67" s="12" t="s">
        <v>405</v>
      </c>
    </row>
    <row r="68" ht="76.5">
      <c r="E68" s="12" t="s">
        <v>406</v>
      </c>
    </row>
    <row r="69" spans="1:16" ht="63.75">
      <c r="A69" s="6">
        <v>15</v>
      </c>
      <c r="B69" s="6" t="s">
        <v>46</v>
      </c>
      <c r="C69" s="6" t="s">
        <v>407</v>
      </c>
      <c r="D69" s="6" t="s">
        <v>48</v>
      </c>
      <c r="E69" s="6" t="s">
        <v>408</v>
      </c>
      <c r="F69" s="6" t="s">
        <v>97</v>
      </c>
      <c r="G69" s="8">
        <v>120.7</v>
      </c>
      <c r="H69" s="11"/>
      <c r="I69" s="10">
        <f>ROUND((H69*G69),2)</f>
        <v>0</v>
      </c>
      <c r="O69">
        <f>rekapitulace!H8</f>
        <v>21</v>
      </c>
      <c r="P69">
        <f>O69/100*I69</f>
        <v>0</v>
      </c>
    </row>
    <row r="70" ht="12.75">
      <c r="E70" s="12" t="s">
        <v>405</v>
      </c>
    </row>
    <row r="71" ht="76.5">
      <c r="E71" s="12" t="s">
        <v>406</v>
      </c>
    </row>
    <row r="72" spans="1:16" ht="51">
      <c r="A72" s="6">
        <v>16</v>
      </c>
      <c r="B72" s="6" t="s">
        <v>46</v>
      </c>
      <c r="C72" s="6" t="s">
        <v>409</v>
      </c>
      <c r="D72" s="6" t="s">
        <v>48</v>
      </c>
      <c r="E72" s="6" t="s">
        <v>410</v>
      </c>
      <c r="F72" s="6" t="s">
        <v>169</v>
      </c>
      <c r="G72" s="8">
        <v>20</v>
      </c>
      <c r="H72" s="11"/>
      <c r="I72" s="10">
        <f>ROUND((H72*G72),2)</f>
        <v>0</v>
      </c>
      <c r="O72">
        <f>rekapitulace!H8</f>
        <v>21</v>
      </c>
      <c r="P72">
        <f>O72/100*I72</f>
        <v>0</v>
      </c>
    </row>
    <row r="73" ht="38.25">
      <c r="E73" s="12" t="s">
        <v>411</v>
      </c>
    </row>
    <row r="74" ht="38.25">
      <c r="E74" s="12" t="s">
        <v>412</v>
      </c>
    </row>
    <row r="75" spans="1:16" ht="25.5">
      <c r="A75" s="6">
        <v>17</v>
      </c>
      <c r="B75" s="6" t="s">
        <v>46</v>
      </c>
      <c r="C75" s="6" t="s">
        <v>413</v>
      </c>
      <c r="D75" s="6" t="s">
        <v>48</v>
      </c>
      <c r="E75" s="6" t="s">
        <v>414</v>
      </c>
      <c r="F75" s="6" t="s">
        <v>97</v>
      </c>
      <c r="G75" s="8">
        <v>36.4</v>
      </c>
      <c r="H75" s="11"/>
      <c r="I75" s="10">
        <f>ROUND((H75*G75),2)</f>
        <v>0</v>
      </c>
      <c r="O75">
        <f>rekapitulace!H8</f>
        <v>21</v>
      </c>
      <c r="P75">
        <f>O75/100*I75</f>
        <v>0</v>
      </c>
    </row>
    <row r="76" ht="12.75">
      <c r="E76" s="12" t="s">
        <v>415</v>
      </c>
    </row>
    <row r="77" ht="127.5">
      <c r="E77" s="12" t="s">
        <v>416</v>
      </c>
    </row>
    <row r="78" spans="1:16" ht="89.25">
      <c r="A78" s="6">
        <v>18</v>
      </c>
      <c r="B78" s="6" t="s">
        <v>46</v>
      </c>
      <c r="C78" s="6" t="s">
        <v>417</v>
      </c>
      <c r="D78" s="6" t="s">
        <v>48</v>
      </c>
      <c r="E78" s="6" t="s">
        <v>418</v>
      </c>
      <c r="F78" s="6" t="s">
        <v>97</v>
      </c>
      <c r="G78" s="8">
        <v>131.15</v>
      </c>
      <c r="H78" s="11"/>
      <c r="I78" s="10">
        <f>ROUND((H78*G78),2)</f>
        <v>0</v>
      </c>
      <c r="O78">
        <f>rekapitulace!H8</f>
        <v>21</v>
      </c>
      <c r="P78">
        <f>O78/100*I78</f>
        <v>0</v>
      </c>
    </row>
    <row r="79" ht="12.75">
      <c r="E79" s="12" t="s">
        <v>419</v>
      </c>
    </row>
    <row r="80" ht="102">
      <c r="E80" s="12" t="s">
        <v>420</v>
      </c>
    </row>
    <row r="81" spans="1:16" ht="76.5">
      <c r="A81" s="6">
        <v>19</v>
      </c>
      <c r="B81" s="6" t="s">
        <v>46</v>
      </c>
      <c r="C81" s="6" t="s">
        <v>421</v>
      </c>
      <c r="D81" s="6" t="s">
        <v>48</v>
      </c>
      <c r="E81" s="6" t="s">
        <v>422</v>
      </c>
      <c r="F81" s="6" t="s">
        <v>169</v>
      </c>
      <c r="G81" s="8">
        <v>11</v>
      </c>
      <c r="H81" s="11"/>
      <c r="I81" s="10">
        <f>ROUND((H81*G81),2)</f>
        <v>0</v>
      </c>
      <c r="O81">
        <f>rekapitulace!H8</f>
        <v>21</v>
      </c>
      <c r="P81">
        <f>O81/100*I81</f>
        <v>0</v>
      </c>
    </row>
    <row r="82" ht="12.75">
      <c r="E82" s="12" t="s">
        <v>423</v>
      </c>
    </row>
    <row r="83" ht="76.5">
      <c r="E83" s="12" t="s">
        <v>424</v>
      </c>
    </row>
    <row r="84" spans="1:16" ht="63.75">
      <c r="A84" s="6">
        <v>20</v>
      </c>
      <c r="B84" s="6" t="s">
        <v>46</v>
      </c>
      <c r="C84" s="6" t="s">
        <v>425</v>
      </c>
      <c r="D84" s="6" t="s">
        <v>48</v>
      </c>
      <c r="E84" s="6" t="s">
        <v>426</v>
      </c>
      <c r="F84" s="6" t="s">
        <v>97</v>
      </c>
      <c r="G84" s="8">
        <v>137.1</v>
      </c>
      <c r="H84" s="11"/>
      <c r="I84" s="10">
        <f>ROUND((H84*G84),2)</f>
        <v>0</v>
      </c>
      <c r="O84">
        <f>rekapitulace!H8</f>
        <v>21</v>
      </c>
      <c r="P84">
        <f>O84/100*I84</f>
        <v>0</v>
      </c>
    </row>
    <row r="85" ht="12.75">
      <c r="E85" s="12" t="s">
        <v>427</v>
      </c>
    </row>
    <row r="86" ht="76.5">
      <c r="E86" s="12" t="s">
        <v>428</v>
      </c>
    </row>
    <row r="87" spans="1:16" ht="102">
      <c r="A87" s="6">
        <v>21</v>
      </c>
      <c r="B87" s="6" t="s">
        <v>46</v>
      </c>
      <c r="C87" s="6" t="s">
        <v>429</v>
      </c>
      <c r="D87" s="6" t="s">
        <v>48</v>
      </c>
      <c r="E87" s="6" t="s">
        <v>430</v>
      </c>
      <c r="F87" s="6" t="s">
        <v>169</v>
      </c>
      <c r="G87" s="8">
        <v>7</v>
      </c>
      <c r="H87" s="11"/>
      <c r="I87" s="10">
        <f>ROUND((H87*G87),2)</f>
        <v>0</v>
      </c>
      <c r="O87">
        <f>rekapitulace!H8</f>
        <v>21</v>
      </c>
      <c r="P87">
        <f>O87/100*I87</f>
        <v>0</v>
      </c>
    </row>
    <row r="88" ht="12.75">
      <c r="E88" s="12" t="s">
        <v>431</v>
      </c>
    </row>
    <row r="89" ht="89.25">
      <c r="E89" s="12" t="s">
        <v>432</v>
      </c>
    </row>
    <row r="90" spans="1:16" ht="12.75">
      <c r="A90" s="6">
        <v>22</v>
      </c>
      <c r="B90" s="6" t="s">
        <v>46</v>
      </c>
      <c r="C90" s="6" t="s">
        <v>433</v>
      </c>
      <c r="D90" s="6" t="s">
        <v>48</v>
      </c>
      <c r="E90" s="6" t="s">
        <v>434</v>
      </c>
      <c r="F90" s="6" t="s">
        <v>97</v>
      </c>
      <c r="G90" s="8">
        <v>137.1</v>
      </c>
      <c r="H90" s="11"/>
      <c r="I90" s="10">
        <f>ROUND((H90*G90),2)</f>
        <v>0</v>
      </c>
      <c r="O90">
        <f>rekapitulace!H8</f>
        <v>21</v>
      </c>
      <c r="P90">
        <f>O90/100*I90</f>
        <v>0</v>
      </c>
    </row>
    <row r="91" ht="12.75">
      <c r="E91" s="12" t="s">
        <v>435</v>
      </c>
    </row>
    <row r="92" ht="76.5">
      <c r="E92" s="12" t="s">
        <v>436</v>
      </c>
    </row>
    <row r="93" spans="1:16" ht="76.5">
      <c r="A93" s="6">
        <v>23</v>
      </c>
      <c r="B93" s="6" t="s">
        <v>46</v>
      </c>
      <c r="C93" s="6" t="s">
        <v>437</v>
      </c>
      <c r="D93" s="6" t="s">
        <v>25</v>
      </c>
      <c r="E93" s="6" t="s">
        <v>438</v>
      </c>
      <c r="F93" s="6" t="s">
        <v>169</v>
      </c>
      <c r="G93" s="8">
        <v>3</v>
      </c>
      <c r="H93" s="11"/>
      <c r="I93" s="10">
        <f>ROUND((H93*G93),2)</f>
        <v>0</v>
      </c>
      <c r="O93">
        <f>rekapitulace!H8</f>
        <v>21</v>
      </c>
      <c r="P93">
        <f>O93/100*I93</f>
        <v>0</v>
      </c>
    </row>
    <row r="94" ht="12.75">
      <c r="E94" s="12" t="s">
        <v>439</v>
      </c>
    </row>
    <row r="95" ht="102">
      <c r="E95" s="12" t="s">
        <v>440</v>
      </c>
    </row>
    <row r="96" spans="1:16" ht="51">
      <c r="A96" s="6">
        <v>24</v>
      </c>
      <c r="B96" s="6" t="s">
        <v>46</v>
      </c>
      <c r="C96" s="6" t="s">
        <v>437</v>
      </c>
      <c r="D96" s="6" t="s">
        <v>36</v>
      </c>
      <c r="E96" s="6" t="s">
        <v>441</v>
      </c>
      <c r="F96" s="6" t="s">
        <v>169</v>
      </c>
      <c r="G96" s="8">
        <v>1</v>
      </c>
      <c r="H96" s="11"/>
      <c r="I96" s="10">
        <f>ROUND((H96*G96),2)</f>
        <v>0</v>
      </c>
      <c r="O96">
        <f>rekapitulace!H8</f>
        <v>21</v>
      </c>
      <c r="P96">
        <f>O96/100*I96</f>
        <v>0</v>
      </c>
    </row>
    <row r="97" ht="12.75">
      <c r="E97" s="12" t="s">
        <v>51</v>
      </c>
    </row>
    <row r="98" ht="102">
      <c r="E98" s="12" t="s">
        <v>440</v>
      </c>
    </row>
    <row r="99" spans="1:16" ht="140.25">
      <c r="A99" s="6">
        <v>25</v>
      </c>
      <c r="B99" s="6" t="s">
        <v>46</v>
      </c>
      <c r="C99" s="6" t="s">
        <v>442</v>
      </c>
      <c r="D99" s="6" t="s">
        <v>48</v>
      </c>
      <c r="E99" s="6" t="s">
        <v>443</v>
      </c>
      <c r="F99" s="6" t="s">
        <v>169</v>
      </c>
      <c r="G99" s="8">
        <v>6</v>
      </c>
      <c r="H99" s="11"/>
      <c r="I99" s="10">
        <f>ROUND((H99*G99),2)</f>
        <v>0</v>
      </c>
      <c r="O99">
        <f>rekapitulace!H8</f>
        <v>21</v>
      </c>
      <c r="P99">
        <f>O99/100*I99</f>
        <v>0</v>
      </c>
    </row>
    <row r="100" ht="12.75">
      <c r="E100" s="12" t="s">
        <v>444</v>
      </c>
    </row>
    <row r="101" ht="114.75">
      <c r="E101" s="12" t="s">
        <v>445</v>
      </c>
    </row>
    <row r="102" spans="1:16" ht="76.5">
      <c r="A102" s="6">
        <v>26</v>
      </c>
      <c r="B102" s="6" t="s">
        <v>46</v>
      </c>
      <c r="C102" s="6" t="s">
        <v>446</v>
      </c>
      <c r="D102" s="6" t="s">
        <v>48</v>
      </c>
      <c r="E102" s="6" t="s">
        <v>447</v>
      </c>
      <c r="F102" s="6" t="s">
        <v>169</v>
      </c>
      <c r="G102" s="8">
        <v>2</v>
      </c>
      <c r="H102" s="11"/>
      <c r="I102" s="10">
        <f>ROUND((H102*G102),2)</f>
        <v>0</v>
      </c>
      <c r="O102">
        <f>rekapitulace!H8</f>
        <v>21</v>
      </c>
      <c r="P102">
        <f>O102/100*I102</f>
        <v>0</v>
      </c>
    </row>
    <row r="103" ht="12.75">
      <c r="E103" s="12" t="s">
        <v>247</v>
      </c>
    </row>
    <row r="104" ht="102">
      <c r="E104" s="12" t="s">
        <v>448</v>
      </c>
    </row>
    <row r="105" spans="1:16" ht="76.5">
      <c r="A105" s="6">
        <v>27</v>
      </c>
      <c r="B105" s="6" t="s">
        <v>46</v>
      </c>
      <c r="C105" s="6" t="s">
        <v>449</v>
      </c>
      <c r="D105" s="6" t="s">
        <v>48</v>
      </c>
      <c r="E105" s="6" t="s">
        <v>450</v>
      </c>
      <c r="F105" s="6" t="s">
        <v>169</v>
      </c>
      <c r="G105" s="8">
        <v>4</v>
      </c>
      <c r="H105" s="11"/>
      <c r="I105" s="10">
        <f>ROUND((H105*G105),2)</f>
        <v>0</v>
      </c>
      <c r="O105">
        <f>rekapitulace!H8</f>
        <v>21</v>
      </c>
      <c r="P105">
        <f>O105/100*I105</f>
        <v>0</v>
      </c>
    </row>
    <row r="106" ht="12.75">
      <c r="E106" s="12" t="s">
        <v>364</v>
      </c>
    </row>
    <row r="107" ht="102">
      <c r="E107" s="12" t="s">
        <v>448</v>
      </c>
    </row>
    <row r="108" spans="1:16" ht="76.5">
      <c r="A108" s="6">
        <v>28</v>
      </c>
      <c r="B108" s="6" t="s">
        <v>46</v>
      </c>
      <c r="C108" s="6" t="s">
        <v>451</v>
      </c>
      <c r="D108" s="6" t="s">
        <v>48</v>
      </c>
      <c r="E108" s="6" t="s">
        <v>452</v>
      </c>
      <c r="F108" s="6" t="s">
        <v>169</v>
      </c>
      <c r="G108" s="8">
        <v>1</v>
      </c>
      <c r="H108" s="11"/>
      <c r="I108" s="10">
        <f>ROUND((H108*G108),2)</f>
        <v>0</v>
      </c>
      <c r="O108">
        <f>rekapitulace!H8</f>
        <v>21</v>
      </c>
      <c r="P108">
        <f>O108/100*I108</f>
        <v>0</v>
      </c>
    </row>
    <row r="109" ht="12.75">
      <c r="E109" s="12" t="s">
        <v>51</v>
      </c>
    </row>
    <row r="110" ht="102">
      <c r="E110" s="12" t="s">
        <v>448</v>
      </c>
    </row>
    <row r="111" spans="1:16" ht="63.75">
      <c r="A111" s="6">
        <v>29</v>
      </c>
      <c r="B111" s="6" t="s">
        <v>46</v>
      </c>
      <c r="C111" s="6" t="s">
        <v>453</v>
      </c>
      <c r="D111" s="6" t="s">
        <v>48</v>
      </c>
      <c r="E111" s="6" t="s">
        <v>454</v>
      </c>
      <c r="F111" s="6" t="s">
        <v>169</v>
      </c>
      <c r="G111" s="8">
        <v>13</v>
      </c>
      <c r="H111" s="11"/>
      <c r="I111" s="10">
        <f>ROUND((H111*G111),2)</f>
        <v>0</v>
      </c>
      <c r="O111">
        <f>rekapitulace!H8</f>
        <v>21</v>
      </c>
      <c r="P111">
        <f>O111/100*I111</f>
        <v>0</v>
      </c>
    </row>
    <row r="112" ht="12.75">
      <c r="E112" s="12" t="s">
        <v>455</v>
      </c>
    </row>
    <row r="113" ht="89.25">
      <c r="E113" s="12" t="s">
        <v>456</v>
      </c>
    </row>
    <row r="114" spans="1:16" ht="51">
      <c r="A114" s="6">
        <v>30</v>
      </c>
      <c r="B114" s="6" t="s">
        <v>46</v>
      </c>
      <c r="C114" s="6" t="s">
        <v>457</v>
      </c>
      <c r="D114" s="6" t="s">
        <v>48</v>
      </c>
      <c r="E114" s="6" t="s">
        <v>458</v>
      </c>
      <c r="F114" s="6" t="s">
        <v>169</v>
      </c>
      <c r="G114" s="8">
        <v>1</v>
      </c>
      <c r="H114" s="11"/>
      <c r="I114" s="10">
        <f>ROUND((H114*G114),2)</f>
        <v>0</v>
      </c>
      <c r="O114">
        <f>rekapitulace!H8</f>
        <v>21</v>
      </c>
      <c r="P114">
        <f>O114/100*I114</f>
        <v>0</v>
      </c>
    </row>
    <row r="115" ht="12.75">
      <c r="E115" s="12" t="s">
        <v>51</v>
      </c>
    </row>
    <row r="116" ht="102">
      <c r="E116" s="12" t="s">
        <v>440</v>
      </c>
    </row>
    <row r="117" spans="1:16" ht="63.75">
      <c r="A117" s="6">
        <v>31</v>
      </c>
      <c r="B117" s="6" t="s">
        <v>46</v>
      </c>
      <c r="C117" s="6" t="s">
        <v>459</v>
      </c>
      <c r="D117" s="6" t="s">
        <v>48</v>
      </c>
      <c r="E117" s="6" t="s">
        <v>460</v>
      </c>
      <c r="F117" s="6" t="s">
        <v>169</v>
      </c>
      <c r="G117" s="8">
        <v>1</v>
      </c>
      <c r="H117" s="11"/>
      <c r="I117" s="10">
        <f>ROUND((H117*G117),2)</f>
        <v>0</v>
      </c>
      <c r="O117">
        <f>rekapitulace!H8</f>
        <v>21</v>
      </c>
      <c r="P117">
        <f>O117/100*I117</f>
        <v>0</v>
      </c>
    </row>
    <row r="118" ht="12.75">
      <c r="E118" s="12" t="s">
        <v>51</v>
      </c>
    </row>
    <row r="119" ht="76.5">
      <c r="E119" s="12" t="s">
        <v>461</v>
      </c>
    </row>
    <row r="120" spans="1:16" ht="38.25">
      <c r="A120" s="6">
        <v>32</v>
      </c>
      <c r="B120" s="6" t="s">
        <v>46</v>
      </c>
      <c r="C120" s="6" t="s">
        <v>462</v>
      </c>
      <c r="D120" s="6" t="s">
        <v>48</v>
      </c>
      <c r="E120" s="6" t="s">
        <v>463</v>
      </c>
      <c r="F120" s="6" t="s">
        <v>169</v>
      </c>
      <c r="G120" s="8">
        <v>1</v>
      </c>
      <c r="H120" s="11"/>
      <c r="I120" s="10">
        <f>ROUND((H120*G120),2)</f>
        <v>0</v>
      </c>
      <c r="O120">
        <f>rekapitulace!H8</f>
        <v>21</v>
      </c>
      <c r="P120">
        <f>O120/100*I120</f>
        <v>0</v>
      </c>
    </row>
    <row r="121" ht="12.75">
      <c r="E121" s="12" t="s">
        <v>51</v>
      </c>
    </row>
    <row r="122" ht="76.5">
      <c r="E122" s="12" t="s">
        <v>464</v>
      </c>
    </row>
    <row r="123" spans="1:16" ht="51">
      <c r="A123" s="6">
        <v>33</v>
      </c>
      <c r="B123" s="6" t="s">
        <v>46</v>
      </c>
      <c r="C123" s="6" t="s">
        <v>465</v>
      </c>
      <c r="D123" s="6" t="s">
        <v>48</v>
      </c>
      <c r="E123" s="6" t="s">
        <v>466</v>
      </c>
      <c r="F123" s="6" t="s">
        <v>467</v>
      </c>
      <c r="G123" s="8">
        <v>16</v>
      </c>
      <c r="H123" s="11"/>
      <c r="I123" s="10">
        <f>ROUND((H123*G123),2)</f>
        <v>0</v>
      </c>
      <c r="O123">
        <f>rekapitulace!H8</f>
        <v>21</v>
      </c>
      <c r="P123">
        <f>O123/100*I123</f>
        <v>0</v>
      </c>
    </row>
    <row r="124" ht="12.75">
      <c r="E124" s="12" t="s">
        <v>468</v>
      </c>
    </row>
    <row r="125" ht="89.25">
      <c r="E125" s="12" t="s">
        <v>469</v>
      </c>
    </row>
    <row r="126" spans="1:16" ht="76.5">
      <c r="A126" s="6">
        <v>34</v>
      </c>
      <c r="B126" s="6" t="s">
        <v>46</v>
      </c>
      <c r="C126" s="6" t="s">
        <v>470</v>
      </c>
      <c r="D126" s="6" t="s">
        <v>48</v>
      </c>
      <c r="E126" s="6" t="s">
        <v>471</v>
      </c>
      <c r="F126" s="6" t="s">
        <v>102</v>
      </c>
      <c r="G126" s="8">
        <v>17</v>
      </c>
      <c r="H126" s="11"/>
      <c r="I126" s="10">
        <f>ROUND((H126*G126),2)</f>
        <v>0</v>
      </c>
      <c r="O126">
        <f>rekapitulace!H8</f>
        <v>21</v>
      </c>
      <c r="P126">
        <f>O126/100*I126</f>
        <v>0</v>
      </c>
    </row>
    <row r="127" ht="12.75">
      <c r="E127" s="12" t="s">
        <v>472</v>
      </c>
    </row>
    <row r="128" ht="127.5">
      <c r="E128" s="12" t="s">
        <v>473</v>
      </c>
    </row>
    <row r="129" spans="1:16" ht="12.75" customHeight="1">
      <c r="A129" s="13"/>
      <c r="B129" s="13"/>
      <c r="C129" s="13" t="s">
        <v>41</v>
      </c>
      <c r="D129" s="13"/>
      <c r="E129" s="13" t="s">
        <v>166</v>
      </c>
      <c r="F129" s="13"/>
      <c r="G129" s="13"/>
      <c r="H129" s="13"/>
      <c r="I129" s="13">
        <f>SUM(I66:I128)</f>
        <v>0</v>
      </c>
      <c r="P129">
        <f>ROUND(SUM(P66:P128),2)</f>
        <v>0</v>
      </c>
    </row>
    <row r="131" spans="1:9" ht="12.75" customHeight="1">
      <c r="A131" s="7"/>
      <c r="B131" s="7"/>
      <c r="C131" s="7" t="s">
        <v>42</v>
      </c>
      <c r="D131" s="7"/>
      <c r="E131" s="7" t="s">
        <v>297</v>
      </c>
      <c r="F131" s="7"/>
      <c r="G131" s="9"/>
      <c r="H131" s="7"/>
      <c r="I131" s="9"/>
    </row>
    <row r="132" spans="1:16" ht="51">
      <c r="A132" s="6">
        <v>35</v>
      </c>
      <c r="B132" s="6" t="s">
        <v>46</v>
      </c>
      <c r="C132" s="6" t="s">
        <v>474</v>
      </c>
      <c r="D132" s="6" t="s">
        <v>48</v>
      </c>
      <c r="E132" s="6" t="s">
        <v>475</v>
      </c>
      <c r="F132" s="6" t="s">
        <v>97</v>
      </c>
      <c r="G132" s="8">
        <v>9</v>
      </c>
      <c r="H132" s="11"/>
      <c r="I132" s="10">
        <f>ROUND((H132*G132),2)</f>
        <v>0</v>
      </c>
      <c r="O132">
        <f>rekapitulace!H8</f>
        <v>21</v>
      </c>
      <c r="P132">
        <f>O132/100*I132</f>
        <v>0</v>
      </c>
    </row>
    <row r="133" ht="12.75">
      <c r="E133" s="12" t="s">
        <v>476</v>
      </c>
    </row>
    <row r="134" ht="255">
      <c r="E134" s="12" t="s">
        <v>301</v>
      </c>
    </row>
    <row r="135" spans="1:16" ht="63.75">
      <c r="A135" s="6">
        <v>36</v>
      </c>
      <c r="B135" s="6" t="s">
        <v>46</v>
      </c>
      <c r="C135" s="6" t="s">
        <v>477</v>
      </c>
      <c r="D135" s="6" t="s">
        <v>48</v>
      </c>
      <c r="E135" s="6" t="s">
        <v>478</v>
      </c>
      <c r="F135" s="6" t="s">
        <v>97</v>
      </c>
      <c r="G135" s="8">
        <v>36.4</v>
      </c>
      <c r="H135" s="11"/>
      <c r="I135" s="10">
        <f>ROUND((H135*G135),2)</f>
        <v>0</v>
      </c>
      <c r="O135">
        <f>rekapitulace!H8</f>
        <v>21</v>
      </c>
      <c r="P135">
        <f>O135/100*I135</f>
        <v>0</v>
      </c>
    </row>
    <row r="136" ht="12.75">
      <c r="E136" s="12" t="s">
        <v>479</v>
      </c>
    </row>
    <row r="137" ht="242.25">
      <c r="E137" s="12" t="s">
        <v>480</v>
      </c>
    </row>
    <row r="138" spans="1:16" ht="25.5">
      <c r="A138" s="6">
        <v>37</v>
      </c>
      <c r="B138" s="6" t="s">
        <v>46</v>
      </c>
      <c r="C138" s="6" t="s">
        <v>481</v>
      </c>
      <c r="D138" s="6" t="s">
        <v>48</v>
      </c>
      <c r="E138" s="6" t="s">
        <v>482</v>
      </c>
      <c r="F138" s="6" t="s">
        <v>108</v>
      </c>
      <c r="G138" s="8">
        <v>5.114</v>
      </c>
      <c r="H138" s="11"/>
      <c r="I138" s="10">
        <f>ROUND((H138*G138),2)</f>
        <v>0</v>
      </c>
      <c r="O138">
        <f>rekapitulace!H8</f>
        <v>21</v>
      </c>
      <c r="P138">
        <f>O138/100*I138</f>
        <v>0</v>
      </c>
    </row>
    <row r="139" ht="12.75">
      <c r="E139" s="12" t="s">
        <v>483</v>
      </c>
    </row>
    <row r="140" ht="357">
      <c r="E140" s="12" t="s">
        <v>292</v>
      </c>
    </row>
    <row r="141" spans="1:16" ht="12.75" customHeight="1">
      <c r="A141" s="13"/>
      <c r="B141" s="13"/>
      <c r="C141" s="13" t="s">
        <v>42</v>
      </c>
      <c r="D141" s="13"/>
      <c r="E141" s="13" t="s">
        <v>317</v>
      </c>
      <c r="F141" s="13"/>
      <c r="G141" s="13"/>
      <c r="H141" s="13"/>
      <c r="I141" s="13">
        <f>SUM(I132:I140)</f>
        <v>0</v>
      </c>
      <c r="P141">
        <f>ROUND(SUM(P132:P140),2)</f>
        <v>0</v>
      </c>
    </row>
    <row r="143" spans="1:9" ht="12.75" customHeight="1">
      <c r="A143" s="7"/>
      <c r="B143" s="7"/>
      <c r="C143" s="7" t="s">
        <v>43</v>
      </c>
      <c r="D143" s="7"/>
      <c r="E143" s="7" t="s">
        <v>105</v>
      </c>
      <c r="F143" s="7"/>
      <c r="G143" s="9"/>
      <c r="H143" s="7"/>
      <c r="I143" s="9"/>
    </row>
    <row r="144" spans="1:16" ht="51">
      <c r="A144" s="6">
        <v>38</v>
      </c>
      <c r="B144" s="6" t="s">
        <v>46</v>
      </c>
      <c r="C144" s="6" t="s">
        <v>106</v>
      </c>
      <c r="D144" s="6" t="s">
        <v>48</v>
      </c>
      <c r="E144" s="6" t="s">
        <v>484</v>
      </c>
      <c r="F144" s="6" t="s">
        <v>108</v>
      </c>
      <c r="G144" s="8">
        <v>1.792</v>
      </c>
      <c r="H144" s="11"/>
      <c r="I144" s="10">
        <f>ROUND((H144*G144),2)</f>
        <v>0</v>
      </c>
      <c r="O144">
        <f>rekapitulace!H8</f>
        <v>21</v>
      </c>
      <c r="P144">
        <f>O144/100*I144</f>
        <v>0</v>
      </c>
    </row>
    <row r="145" ht="12.75">
      <c r="E145" s="12" t="s">
        <v>485</v>
      </c>
    </row>
    <row r="146" ht="102">
      <c r="E146" s="12" t="s">
        <v>110</v>
      </c>
    </row>
    <row r="147" spans="1:16" ht="12.75" customHeight="1">
      <c r="A147" s="13"/>
      <c r="B147" s="13"/>
      <c r="C147" s="13" t="s">
        <v>43</v>
      </c>
      <c r="D147" s="13"/>
      <c r="E147" s="13" t="s">
        <v>105</v>
      </c>
      <c r="F147" s="13"/>
      <c r="G147" s="13"/>
      <c r="H147" s="13"/>
      <c r="I147" s="13">
        <f>SUM(I144:I146)</f>
        <v>0</v>
      </c>
      <c r="P147">
        <f>ROUND(SUM(P144:P146),2)</f>
        <v>0</v>
      </c>
    </row>
    <row r="149" spans="1:16" ht="12.75" customHeight="1">
      <c r="A149" s="13"/>
      <c r="B149" s="13"/>
      <c r="C149" s="13"/>
      <c r="D149" s="13"/>
      <c r="E149" s="13" t="s">
        <v>71</v>
      </c>
      <c r="F149" s="13"/>
      <c r="G149" s="13"/>
      <c r="H149" s="13"/>
      <c r="I149" s="13">
        <f>+I24+I45+I51+I57+I63+I129+I141+I147</f>
        <v>0</v>
      </c>
      <c r="P149">
        <f>+P24+P45+P51+P57+P63+P129+P141+P147</f>
        <v>0</v>
      </c>
    </row>
    <row r="151" spans="1:9" ht="12.75" customHeight="1">
      <c r="A151" s="7" t="s">
        <v>72</v>
      </c>
      <c r="B151" s="7"/>
      <c r="C151" s="7"/>
      <c r="D151" s="7"/>
      <c r="E151" s="7"/>
      <c r="F151" s="7"/>
      <c r="G151" s="7"/>
      <c r="H151" s="7"/>
      <c r="I151" s="7"/>
    </row>
    <row r="152" spans="1:9" ht="12.75" customHeight="1">
      <c r="A152" s="7"/>
      <c r="B152" s="7"/>
      <c r="C152" s="7"/>
      <c r="D152" s="7"/>
      <c r="E152" s="7" t="s">
        <v>73</v>
      </c>
      <c r="F152" s="7"/>
      <c r="G152" s="7"/>
      <c r="H152" s="7"/>
      <c r="I152" s="7"/>
    </row>
    <row r="153" spans="1:16" ht="12.75" customHeight="1">
      <c r="A153" s="13"/>
      <c r="B153" s="13"/>
      <c r="C153" s="13"/>
      <c r="D153" s="13"/>
      <c r="E153" s="13" t="s">
        <v>74</v>
      </c>
      <c r="F153" s="13"/>
      <c r="G153" s="13"/>
      <c r="H153" s="13"/>
      <c r="I153" s="13">
        <v>0</v>
      </c>
      <c r="P153">
        <v>0</v>
      </c>
    </row>
    <row r="154" spans="1:9" ht="12.75" customHeight="1">
      <c r="A154" s="13"/>
      <c r="B154" s="13"/>
      <c r="C154" s="13"/>
      <c r="D154" s="13"/>
      <c r="E154" s="13" t="s">
        <v>75</v>
      </c>
      <c r="F154" s="13"/>
      <c r="G154" s="13"/>
      <c r="H154" s="13"/>
      <c r="I154" s="13"/>
    </row>
    <row r="155" spans="1:16" ht="12.75" customHeight="1">
      <c r="A155" s="13"/>
      <c r="B155" s="13"/>
      <c r="C155" s="13"/>
      <c r="D155" s="13"/>
      <c r="E155" s="13" t="s">
        <v>76</v>
      </c>
      <c r="F155" s="13"/>
      <c r="G155" s="13"/>
      <c r="H155" s="13"/>
      <c r="I155" s="13">
        <v>0</v>
      </c>
      <c r="P155">
        <v>0</v>
      </c>
    </row>
    <row r="156" spans="1:16" ht="12.75" customHeight="1">
      <c r="A156" s="13"/>
      <c r="B156" s="13"/>
      <c r="C156" s="13"/>
      <c r="D156" s="13"/>
      <c r="E156" s="13" t="s">
        <v>77</v>
      </c>
      <c r="F156" s="13"/>
      <c r="G156" s="13"/>
      <c r="H156" s="13"/>
      <c r="I156" s="13">
        <f>I153+I155</f>
        <v>0</v>
      </c>
      <c r="P156">
        <f>P153+P155</f>
        <v>0</v>
      </c>
    </row>
    <row r="158" spans="1:16" ht="12.75" customHeight="1">
      <c r="A158" s="13"/>
      <c r="B158" s="13"/>
      <c r="C158" s="13"/>
      <c r="D158" s="13"/>
      <c r="E158" s="13" t="s">
        <v>77</v>
      </c>
      <c r="F158" s="13"/>
      <c r="G158" s="13"/>
      <c r="H158" s="13"/>
      <c r="I158" s="13">
        <f>I149+I156</f>
        <v>0</v>
      </c>
      <c r="P158">
        <f>P149+P156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 Vlček</cp:lastModifiedBy>
  <dcterms:modified xsi:type="dcterms:W3CDTF">2020-12-17T10:47:10Z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