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7" windowHeight="32767" activeTab="0"/>
  </bookViews>
  <sheets>
    <sheet name="Rekapitulace stavby" sheetId="1" r:id="rId1"/>
    <sheet name="000 - VEDLEJŠÍ A OSTATNÍ ..." sheetId="2" r:id="rId2"/>
    <sheet name="101 - NOVÉ DOPRAVNÍ ŘEŠEN..." sheetId="3" r:id="rId3"/>
    <sheet name="401 - VEŘEJNÉ OSVĚTLENÍ" sheetId="4" r:id="rId4"/>
    <sheet name="Pokyny pro vyplnění" sheetId="5" r:id="rId5"/>
  </sheets>
  <definedNames>
    <definedName name="_xlnm._FilterDatabase" localSheetId="1" hidden="1">'000 - VEDLEJŠÍ A OSTATNÍ ...'!$C$82:$K$82</definedName>
    <definedName name="_xlnm._FilterDatabase" localSheetId="2" hidden="1">'101 - NOVÉ DOPRAVNÍ ŘEŠEN...'!$C$89:$K$89</definedName>
    <definedName name="_xlnm._FilterDatabase" localSheetId="3" hidden="1">'401 - VEŘEJNÉ OSVĚTLENÍ'!$C$91:$K$91</definedName>
    <definedName name="_xlnm.Print_Titles" localSheetId="1">'000 - VEDLEJŠÍ A OSTATNÍ ...'!$82:$82</definedName>
    <definedName name="_xlnm.Print_Titles" localSheetId="2">'101 - NOVÉ DOPRAVNÍ ŘEŠEN...'!$89:$89</definedName>
    <definedName name="_xlnm.Print_Titles" localSheetId="3">'401 - VEŘEJNÉ OSVĚTLENÍ'!$91:$91</definedName>
    <definedName name="_xlnm.Print_Titles" localSheetId="0">'Rekapitulace stavby'!$49:$49</definedName>
    <definedName name="_xlnm.Print_Area" localSheetId="1">'000 - VEDLEJŠÍ A OSTATNÍ ...'!$C$4:$J$38,'000 - VEDLEJŠÍ A OSTATNÍ ...'!$C$44:$J$62,'000 - VEDLEJŠÍ A OSTATNÍ ...'!$C$68:$K$108</definedName>
    <definedName name="_xlnm.Print_Area" localSheetId="2">'101 - NOVÉ DOPRAVNÍ ŘEŠEN...'!$C$4:$J$38,'101 - NOVÉ DOPRAVNÍ ŘEŠEN...'!$C$44:$J$69,'101 - NOVÉ DOPRAVNÍ ŘEŠEN...'!$C$75:$K$628</definedName>
    <definedName name="_xlnm.Print_Area" localSheetId="3">'401 - VEŘEJNÉ OSVĚTLENÍ'!$C$4:$J$38,'401 - VEŘEJNÉ OSVĚTLENÍ'!$C$44:$J$71,'401 - VEŘEJNÉ OSVĚTLENÍ'!$C$77:$K$261</definedName>
    <definedName name="_xlnm.Print_Area" localSheetId="4">'Pokyny pro vyplnění'!$B$2:$K$69,'Pokyny pro vyplnění'!$B$72:$K$116,'Pokyny pro vyplnění'!$B$119:$K$188,'Pokyny pro vyplnění'!$B$192:$K$212</definedName>
    <definedName name="_xlnm.Print_Area" localSheetId="0">'Rekapitulace stavby'!$D$4:$AO$33,'Rekapitulace stavby'!$C$39:$AQ$58</definedName>
  </definedNames>
  <calcPr fullCalcOnLoad="1"/>
</workbook>
</file>

<file path=xl/sharedStrings.xml><?xml version="1.0" encoding="utf-8"?>
<sst xmlns="http://schemas.openxmlformats.org/spreadsheetml/2006/main" count="7435" uniqueCount="1537">
  <si>
    <t>Export VZ</t>
  </si>
  <si>
    <t>List obsahuje:</t>
  </si>
  <si>
    <t>3.0</t>
  </si>
  <si>
    <t>ZAMOK</t>
  </si>
  <si>
    <t>False</t>
  </si>
  <si>
    <t>{95ebbfd3-5599-47be-9b78-531a6eb8955f}</t>
  </si>
  <si>
    <t>0,01</t>
  </si>
  <si>
    <t>21</t>
  </si>
  <si>
    <t>15</t>
  </si>
  <si>
    <t>REKAPITULACE STAVBY</t>
  </si>
  <si>
    <t>v ---  níže se nacházejí doplnkové a pomocné údaje k sestavám  --- v</t>
  </si>
  <si>
    <t>Návod na vyplnění</t>
  </si>
  <si>
    <t>0,001</t>
  </si>
  <si>
    <t>Kód:</t>
  </si>
  <si>
    <t>19033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</si>
  <si>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</si>
  <si>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</si>
  <si>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Revitalizace ulice Nová, Ústí nad Labem Střekov, 2. etapa</t>
  </si>
  <si>
    <t>0,1</t>
  </si>
  <si>
    <t>KSO:</t>
  </si>
  <si>
    <t/>
  </si>
  <si>
    <t>CC-CZ:</t>
  </si>
  <si>
    <t>1</t>
  </si>
  <si>
    <t>Místo:</t>
  </si>
  <si>
    <t>ulice Nová</t>
  </si>
  <si>
    <t>Datum:</t>
  </si>
  <si>
    <t>25.04.2021</t>
  </si>
  <si>
    <t>10</t>
  </si>
  <si>
    <t>100</t>
  </si>
  <si>
    <t>Zadavatel:</t>
  </si>
  <si>
    <t>IČ:</t>
  </si>
  <si>
    <t>00081531</t>
  </si>
  <si>
    <t>Statutární město Ústí nad Labem</t>
  </si>
  <si>
    <t>DIČ:</t>
  </si>
  <si>
    <t>CZ00081531</t>
  </si>
  <si>
    <t>Uchazeč:</t>
  </si>
  <si>
    <t>Vyplň údaj</t>
  </si>
  <si>
    <t>Projektant:</t>
  </si>
  <si>
    <t>Valbek, spol. s 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</si>
  <si>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</si>
  <si>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</si>
  <si>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</si>
  <si>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</si>
  <si>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</si>
  <si>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</si>
  <si>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</si>
  <si>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</si>
  <si>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</si>
  <si>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</si>
  <si>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</si>
  <si>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</si>
  <si>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</si>
  <si>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</si>
  <si>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</si>
  <si>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</si>
  <si>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</si>
  <si>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</si>
  <si>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</si>
  <si>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</si>
  <si>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</si>
  <si>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</si>
  <si>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</si>
  <si>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</si>
  <si>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</si>
  <si>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</si>
  <si>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</si>
  <si>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</si>
  <si>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</si>
  <si>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</si>
  <si>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</si>
  <si>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</si>
  <si>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</si>
  <si>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</si>
  <si>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</si>
  <si>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</si>
  <si>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</si>
  <si>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</si>
  <si>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</si>
  <si>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</si>
  <si>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000</t>
  </si>
  <si>
    <t>VEDLEJŠÍ A OSTATNÍ NÁKLADY</t>
  </si>
  <si>
    <t>STA</t>
  </si>
  <si>
    <t>{f996ac6e-f52f-4dba-b0f7-35833cc11306}</t>
  </si>
  <si>
    <t>2</t>
  </si>
  <si>
    <t>000</t>
  </si>
  <si>
    <t>Soupis</t>
  </si>
  <si>
    <t>{0dc33c48-1e2c-48f7-a63e-321521786c33}</t>
  </si>
  <si>
    <t>SO 101</t>
  </si>
  <si>
    <t>NOVÉ DOPRAVNÍ ŘEŠENÍ ULICE NOVÁ, ÚSTÍ NAD LABEM</t>
  </si>
  <si>
    <t>{07290966-5599-4395-ba93-ce7630ac3ce6}</t>
  </si>
  <si>
    <t>101</t>
  </si>
  <si>
    <t>{21f6af24-c36c-4f31-a596-73e4c86775d1}</t>
  </si>
  <si>
    <t>SO 401</t>
  </si>
  <si>
    <t>VEŘEJNÉ OSVĚTLENÍ</t>
  </si>
  <si>
    <t>{9752dc08-212a-4197-bb70-dafa3ea669bb}</t>
  </si>
  <si>
    <t>401</t>
  </si>
  <si>
    <t>{abf82c70-04b4-48bb-baee-ba0c6f95e133}</t>
  </si>
  <si>
    <t>Zpět na list:</t>
  </si>
  <si>
    <t>KRYCÍ LIST SOUPISU</t>
  </si>
  <si>
    <t>Objekt:</t>
  </si>
  <si>
    <t>SO 000 - VEDLEJŠÍ A OSTATNÍ NÁKLADY</t>
  </si>
  <si>
    <t>Soupis:</t>
  </si>
  <si>
    <t>000 - VEDLEJŠÍ A OSTATNÍ NÁKLADY</t>
  </si>
  <si>
    <t>REKAPITULACE ČLENĚNÍ SOUPISU PRACÍ</t>
  </si>
  <si>
    <t>Kód dílu - Popis</t>
  </si>
  <si>
    <t>Cena celkem [CZK]</t>
  </si>
  <si>
    <t>Náklady soupisu celkem</t>
  </si>
  <si>
    <t>-1</t>
  </si>
  <si>
    <t>0 - Všeobecné konstrukce a práce</t>
  </si>
  <si>
    <t>SOUPIS PRACÍ</t>
  </si>
  <si>
    <t>PČ</t>
  </si>
  <si>
    <t>Popis</t>
  </si>
  <si>
    <t>MJ</t>
  </si>
  <si>
    <t>Množství</t>
  </si>
  <si>
    <t>J.cena [CZK]</t>
  </si>
  <si>
    <t>Cenová soustava</t>
  </si>
  <si>
    <t>Poznámka</t>
  </si>
  <si>
    <t>J. Nh [h]</t>
  </si>
  <si>
    <t>Nh celkem [h]</t>
  </si>
  <si>
    <t>J. hmotnost
[t]</t>
  </si>
  <si>
    <t>Hmotnost
celkem [t]</t>
  </si>
  <si>
    <t>J. suť [t]</t>
  </si>
  <si>
    <t>Suť Celkem [t]</t>
  </si>
  <si>
    <t>Všeobecné konstrukce a práce</t>
  </si>
  <si>
    <t>ROZPOCET</t>
  </si>
  <si>
    <t>K</t>
  </si>
  <si>
    <t>02720</t>
  </si>
  <si>
    <t>POMOC PRÁCE ZŘÍZ NEBO ZAJIŠŤ REGULACI A OCHRANU DOPRAVY</t>
  </si>
  <si>
    <t>KPL</t>
  </si>
  <si>
    <t>2019_OTSKP</t>
  </si>
  <si>
    <t>4</t>
  </si>
  <si>
    <t>2117883734</t>
  </si>
  <si>
    <t>PP</t>
  </si>
  <si>
    <t>DOPRAVNĚ INŽENÝRSKÁ OPATŘENÍ DLE PD, VČ NÁJMU A ÚDRŽBY ZNAČEK PO CELOU DOBU STAVBY DLE HARMONOGRAMU ZHOTOVITELE, VČETNĚ ZAJIŠTĚNÍ O ZVLÁŠTNÍM UŽÍVÁNÍ, STANOVENÍ PŘECHODNÉHO ZNAČENÍ A ROZHODNUTÍ O UZAVÍRCE</t>
  </si>
  <si>
    <t>PSC</t>
  </si>
  <si>
    <t>Poznámka k souboru cen:
zahrnuje veškeré náklady spojené s objednatelem požadovanými zařízeními</t>
  </si>
  <si>
    <t>VV</t>
  </si>
  <si>
    <t>A1</t>
  </si>
  <si>
    <t>02723.R</t>
  </si>
  <si>
    <t>POM PRÁCE ZŘIZ NEBO ZAJIŠŤ VEŘEJNOU DOPRAVU</t>
  </si>
  <si>
    <t>-101260348</t>
  </si>
  <si>
    <t>ÚPRAVY NA TRAKČNÍM VEDENÍ TROLEJBUSOVÉ TRATI, POSUN NAPÁJECÍCH VODIČŮ V ZÁVISLOSTI NA NOVÉM VEDENÍ JÍZDNÍCH PRUHŮ, BEZ POSUNU TRAKČNÍCH SLOUPŮ A NOSNÝCH LAN, DLE DISPOZIC SPRÁVCE TRATĚ, VČETNĚ PROJEDNÁNÍ ZPŮSOBU A ČASU POSUNU A STÍM SOUVISEJÍCÍCH OMEZENÍ TRILEJBUSOVÉ DOPRAVY</t>
  </si>
  <si>
    <t>Poznámka k souboru cen:
zahrnuje veškeré náklady pro dopravce spojené s objednatelem požadovaným omezením provozu trolejbusové dopravy</t>
  </si>
  <si>
    <t>A2</t>
  </si>
  <si>
    <t>3</t>
  </si>
  <si>
    <t>02730</t>
  </si>
  <si>
    <t>POMOC PRÁCE ZŘÍZ NEBO ZAJIŠŤ OCHRANU INŽENÝRSKÝCH SÍTÍ</t>
  </si>
  <si>
    <t>-1473888969</t>
  </si>
  <si>
    <t>OCHRANA STÁVAJÍCÍCH SÍTÍ TECHNICKÉ INFRASTRUKTURY NA STAVENIŠTI</t>
  </si>
  <si>
    <t>A3</t>
  </si>
  <si>
    <t>029113</t>
  </si>
  <si>
    <t>OSTATNÍ POŽADAVKY - GEODETICKÉ ZAMĚŘENÍ - CELKY</t>
  </si>
  <si>
    <t>KUS</t>
  </si>
  <si>
    <t>-1722298751</t>
  </si>
  <si>
    <t>ZAMĚŘENÍ SKUTEČNÉHO PROVEDENÍ</t>
  </si>
  <si>
    <t>Poznámka k souboru cen:
zahrnuje veškeré náklady spojené s objednatelem požadovanými pracemi</t>
  </si>
  <si>
    <t>A4</t>
  </si>
  <si>
    <t>6</t>
  </si>
  <si>
    <t>02943</t>
  </si>
  <si>
    <t>OSTATNÍ POŽADAVKY - VYPRACOVÁNÍ RDS</t>
  </si>
  <si>
    <t>-1810874775</t>
  </si>
  <si>
    <t>DLE POTŘEB ZHOTOVITELE</t>
  </si>
  <si>
    <t>A6</t>
  </si>
  <si>
    <t>5</t>
  </si>
  <si>
    <t>02940</t>
  </si>
  <si>
    <t>OSTATNÍ POŽADAVKY - VYPRACOVÁNÍ DOKUMENTACE</t>
  </si>
  <si>
    <t>1746210874</t>
  </si>
  <si>
    <t>VYPRACOVÁNÍ DSPS</t>
  </si>
  <si>
    <t>A5</t>
  </si>
  <si>
    <t>B19</t>
  </si>
  <si>
    <t>39,06</t>
  </si>
  <si>
    <t>B26</t>
  </si>
  <si>
    <t>89,86</t>
  </si>
  <si>
    <t>B14</t>
  </si>
  <si>
    <t>102,5</t>
  </si>
  <si>
    <t>C14</t>
  </si>
  <si>
    <t>225</t>
  </si>
  <si>
    <t>B15</t>
  </si>
  <si>
    <t>C15</t>
  </si>
  <si>
    <t>B17</t>
  </si>
  <si>
    <t>120</t>
  </si>
  <si>
    <t>SO 101 - NOVÉ DOPRAVNÍ ŘEŠENÍ ULICE NOVÁ, ÚSTÍ NAD LABEM</t>
  </si>
  <si>
    <t>B16</t>
  </si>
  <si>
    <t>84</t>
  </si>
  <si>
    <t>B32</t>
  </si>
  <si>
    <t>204</t>
  </si>
  <si>
    <t>101 - NOVÉ DOPRAVNÍ ŘEŠENÍ ULICE NOVÁ, ÚSTÍ NAD LABEM</t>
  </si>
  <si>
    <t>C32</t>
  </si>
  <si>
    <t>697</t>
  </si>
  <si>
    <t>D32</t>
  </si>
  <si>
    <t>41</t>
  </si>
  <si>
    <t>B28</t>
  </si>
  <si>
    <t>102</t>
  </si>
  <si>
    <t>B20</t>
  </si>
  <si>
    <t>B30</t>
  </si>
  <si>
    <t>-0,8</t>
  </si>
  <si>
    <t>C30</t>
  </si>
  <si>
    <t>-3,519</t>
  </si>
  <si>
    <t>D30</t>
  </si>
  <si>
    <t>-0,161</t>
  </si>
  <si>
    <t>E30</t>
  </si>
  <si>
    <t>-0,509</t>
  </si>
  <si>
    <t>B80</t>
  </si>
  <si>
    <t>81</t>
  </si>
  <si>
    <t>C80</t>
  </si>
  <si>
    <t>16</t>
  </si>
  <si>
    <t>B79</t>
  </si>
  <si>
    <t>118</t>
  </si>
  <si>
    <t>B85</t>
  </si>
  <si>
    <t>80</t>
  </si>
  <si>
    <t>B72</t>
  </si>
  <si>
    <t>C72</t>
  </si>
  <si>
    <t>21,325</t>
  </si>
  <si>
    <t>D72</t>
  </si>
  <si>
    <t>0,594</t>
  </si>
  <si>
    <t>E72</t>
  </si>
  <si>
    <t>11</t>
  </si>
  <si>
    <t>F72</t>
  </si>
  <si>
    <t>718,25</t>
  </si>
  <si>
    <t>G72</t>
  </si>
  <si>
    <t>18,438</t>
  </si>
  <si>
    <t>H72</t>
  </si>
  <si>
    <t>7,55</t>
  </si>
  <si>
    <t>I72</t>
  </si>
  <si>
    <t>J72</t>
  </si>
  <si>
    <t>2,5</t>
  </si>
  <si>
    <t>K72</t>
  </si>
  <si>
    <t>45</t>
  </si>
  <si>
    <t>L72</t>
  </si>
  <si>
    <t>34,575</t>
  </si>
  <si>
    <t>M72</t>
  </si>
  <si>
    <t>545,4</t>
  </si>
  <si>
    <t>B74</t>
  </si>
  <si>
    <t>C74</t>
  </si>
  <si>
    <t>D74</t>
  </si>
  <si>
    <t>E74</t>
  </si>
  <si>
    <t>F74</t>
  </si>
  <si>
    <t>G74</t>
  </si>
  <si>
    <t>H74</t>
  </si>
  <si>
    <t>I74</t>
  </si>
  <si>
    <t>B73</t>
  </si>
  <si>
    <t>C73</t>
  </si>
  <si>
    <t>D73</t>
  </si>
  <si>
    <t>E73</t>
  </si>
  <si>
    <t>B40</t>
  </si>
  <si>
    <t>B41</t>
  </si>
  <si>
    <t>1 - Zemní práce</t>
  </si>
  <si>
    <t>9 - Ostatní konstrukce a práce</t>
  </si>
  <si>
    <t>4 - Vodorovné konstrukce</t>
  </si>
  <si>
    <t>5 - Komunikace</t>
  </si>
  <si>
    <t>8 - Potrubí</t>
  </si>
  <si>
    <t>HSV - Práce a dodávky HSV</t>
  </si>
  <si>
    <t xml:space="preserve">    997 - Přesun sutě</t>
  </si>
  <si>
    <t xml:space="preserve">    998 - Přesun hmot</t>
  </si>
  <si>
    <t>Zemní práce</t>
  </si>
  <si>
    <t>112101102</t>
  </si>
  <si>
    <t>Kácení stromů listnatých D kmene do 500 mm</t>
  </si>
  <si>
    <t>kus</t>
  </si>
  <si>
    <t>CS ÚRS 2021 01</t>
  </si>
  <si>
    <t>676316703</t>
  </si>
  <si>
    <t>Kácení stromů s odřezáním kmene a s odvětvením listnatých, průměru kmene přes 300 do 500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</si>
  <si>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</si>
  <si>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A9</t>
  </si>
  <si>
    <t>"ze situace:"2"ks</t>
  </si>
  <si>
    <t>111201101</t>
  </si>
  <si>
    <t>Odstranění křovin a stromů průměru kmene do 100 mm i s kořeny z celkové plochy do 1000 m2</t>
  </si>
  <si>
    <t>m2</t>
  </si>
  <si>
    <t>978002902</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</si>
  <si>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</si>
  <si>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</si>
  <si>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A7</t>
  </si>
  <si>
    <t>"ze situace:"16,0"m2</t>
  </si>
  <si>
    <t>111301111</t>
  </si>
  <si>
    <t>Sejmutí drnu tl do 100 mm s přemístěním do 50 m nebo naložením na dopravní prostředek</t>
  </si>
  <si>
    <t>595824008</t>
  </si>
  <si>
    <t>Sejmutí drnu tl. do 100 mm, v jakékoliv ploše</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</si>
  <si>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</si>
  <si>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A8</t>
  </si>
  <si>
    <t>"tl. 100mm ze situace:"397,0"m2</t>
  </si>
  <si>
    <t>112201101</t>
  </si>
  <si>
    <t>Odstranění pařezů D do 300 mm</t>
  </si>
  <si>
    <t>570765568</t>
  </si>
  <si>
    <t>Odstranění pařezů s jejich vykopáním, vytrháním nebo odstřelením, s přesekáním kořenů průměru přes 100 do 300 mm</t>
  </si>
  <si>
    <t>112201102</t>
  </si>
  <si>
    <t>Odstranění pařezů D do 500 mm</t>
  </si>
  <si>
    <t>-569687612</t>
  </si>
  <si>
    <t>Odstranění pařezů s jejich vykopáním, vytrháním nebo odstřelením, s přesekáním kořenů průměru přes 300 do 500 mm</t>
  </si>
  <si>
    <t>122102201</t>
  </si>
  <si>
    <t>Odkopávky a prokopávky nezapažené pro silnice objemu do 100 m3 v hornině tř. 1 a 2</t>
  </si>
  <si>
    <t>m3</t>
  </si>
  <si>
    <t>-333855161</t>
  </si>
  <si>
    <t>Odkopávky a prokopávky nezapažené pro silnice s přemístěním výkopku v příčných profilech na vzdálenost do 15 m nebo s naložením na dopravní prostředek v horninách tř. 1 a 2 do 100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</si>
  <si>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</si>
  <si>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A19</t>
  </si>
  <si>
    <t>"do úrovně nové pláně v místě zálivů:"204,0"m2"*0,20</t>
  </si>
  <si>
    <t>"v místě nových chodníků:"279,0"m2"*0,14</t>
  </si>
  <si>
    <t>C19</t>
  </si>
  <si>
    <t>"Celkem: "A19+B19</t>
  </si>
  <si>
    <t>7</t>
  </si>
  <si>
    <t>132101201</t>
  </si>
  <si>
    <t>Hloubení rýh š do 2000 mm v hornině tř. 1 a 2 objemu do 100 m3</t>
  </si>
  <si>
    <t>-1285030908</t>
  </si>
  <si>
    <t>Hloubení zapažených i nezapažených rýh šířky přes 600 do 2 000 mm s urovnáním dna do předepsaného profilu a spádu v horninách tř. 1 a 2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</si>
  <si>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</si>
  <si>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A24</t>
  </si>
  <si>
    <t>"přípojky UV, UV:"(8,00+2*1,00)*1,00*1,00</t>
  </si>
  <si>
    <t>8</t>
  </si>
  <si>
    <t>171201101</t>
  </si>
  <si>
    <t>Uložení sypaniny do násypů nezhutněných</t>
  </si>
  <si>
    <t>-83847658</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</si>
  <si>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</si>
  <si>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</si>
  <si>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"uložení na skládku</t>
  </si>
  <si>
    <t>A26</t>
  </si>
  <si>
    <t>"sejmutého drnu"397,0*0,10</t>
  </si>
  <si>
    <t>"výkopu"79,86"m3"+10,0"m3</t>
  </si>
  <si>
    <t>C26</t>
  </si>
  <si>
    <t>"Celkem: "A26+B26</t>
  </si>
  <si>
    <t>9</t>
  </si>
  <si>
    <t>113154225</t>
  </si>
  <si>
    <t>Frézování živičného krytu tl 200 mm pruh š 1 m pl do 1000 m2 bez překážek v trase</t>
  </si>
  <si>
    <t>144798162</t>
  </si>
  <si>
    <t>Frézování živičného podkladu nebo krytu s naložením na dopravní prostředek plochy přes 500 do 1 000 m2 bez překážek v trase pruhu šířky do 1 m, tloušťky vrstvy 200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</si>
  <si>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</si>
  <si>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A18</t>
  </si>
  <si>
    <t>"vozovka:"272,0</t>
  </si>
  <si>
    <t>113107182</t>
  </si>
  <si>
    <t>Odstranění podkladu pl přes 50 do 200 m2 živičných tl 100 mm</t>
  </si>
  <si>
    <t>1146875857</t>
  </si>
  <si>
    <t>Odstranění podkladů nebo krytů s přemístěním hmot na skládku na vzdálenost do 20 m nebo s naložením na dopravní prostředek v ploše jednotlivě přes 50 m2 do 200 m2 živičných, o tl. vrstvy přes 50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</si>
  <si>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</si>
  <si>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A11</t>
  </si>
  <si>
    <t>"chodník:"227,0</t>
  </si>
  <si>
    <t>113106121</t>
  </si>
  <si>
    <t>Rozebrání dlažeb komunikací pro pěší z betonových nebo kamenných dlaždic</t>
  </si>
  <si>
    <t>-1896422054</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</si>
  <si>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</si>
  <si>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</si>
  <si>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A13</t>
  </si>
  <si>
    <t>"zámková dlažba, chodník:"223,0</t>
  </si>
  <si>
    <t>Součet</t>
  </si>
  <si>
    <t>12</t>
  </si>
  <si>
    <t>113107172</t>
  </si>
  <si>
    <t>Odstranění podkladu pl přes 50 do 200 m2 z betonu prostého tl 300 mm</t>
  </si>
  <si>
    <t>-326910628</t>
  </si>
  <si>
    <t>Odstranění podkladů nebo krytů s přemístěním hmot na skládku na vzdálenost do 20 m nebo s naložením na dopravní prostředek v ploše jednotlivě přes 50 m2 do 200 m2 z betonu prostého, o tl. vrstvy přes 150 do 300 mm</t>
  </si>
  <si>
    <t>A12</t>
  </si>
  <si>
    <t>"zálivy:"205</t>
  </si>
  <si>
    <t>13</t>
  </si>
  <si>
    <t>113107223</t>
  </si>
  <si>
    <t>Odstranění podkladu pl přes 200 m2 z kameniva drceného tl 300 mm</t>
  </si>
  <si>
    <t>-1505460029</t>
  </si>
  <si>
    <t>Odstranění podkladů nebo krytů s přemístěním hmot na skládku na vzdálenost do 20 m nebo s naložením na dopravní prostředek v ploše jednotlivě přes 200 m2 z kameniva hrubého drceného, o tl. vrstvy přes 200 do 300 mm</t>
  </si>
  <si>
    <t>"předpoklad 50% z plochy vybourání</t>
  </si>
  <si>
    <t>A14</t>
  </si>
  <si>
    <t>"vozovka:"272,0"m2"*0,5</t>
  </si>
  <si>
    <t>"zálivy:"205,0"m2"*0,5</t>
  </si>
  <si>
    <t>"chodník:"(227,0"m2"+223,0"m2")*0,5</t>
  </si>
  <si>
    <t>D14</t>
  </si>
  <si>
    <t>"Celkem: "A14+B14+C14</t>
  </si>
  <si>
    <t>14</t>
  </si>
  <si>
    <t>113107132</t>
  </si>
  <si>
    <t>Odstranění podkladu pl do 50 m2 z betonu prostého tl 300 mm</t>
  </si>
  <si>
    <t>-539370970</t>
  </si>
  <si>
    <t>Odstranění podkladů nebo krytů s přemístěním hmot na skládku na vzdálenost do 3 m nebo s naložením na dopravní prostředek v ploše jednotlivě do 50 m2 z betonu prostého, o tl. vrstvy přes 150 do 300 mm</t>
  </si>
  <si>
    <t>A15</t>
  </si>
  <si>
    <t>D15</t>
  </si>
  <si>
    <t>"Celkem: "A15+B15+C15</t>
  </si>
  <si>
    <t>113202111</t>
  </si>
  <si>
    <t>Vytrhání obrub krajníků obrubníků stojatých</t>
  </si>
  <si>
    <t>m</t>
  </si>
  <si>
    <t>-642673</t>
  </si>
  <si>
    <t>Vytrhání obrub s vybouráním lože, s přemístěním hmot na skládku na vzdálenost do 3 m nebo s naložením na dopravní prostředek z krajníků nebo obrubníků stojatých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</si>
  <si>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</si>
  <si>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"ze situace</t>
  </si>
  <si>
    <t>A17</t>
  </si>
  <si>
    <t>"vpravo:"131,0"m</t>
  </si>
  <si>
    <t>"vlevo:"120,0"m</t>
  </si>
  <si>
    <t>C17</t>
  </si>
  <si>
    <t>"Celkem: "A17+B17</t>
  </si>
  <si>
    <t>113204111</t>
  </si>
  <si>
    <t>Vytrhání obrub záhonových</t>
  </si>
  <si>
    <t>2093817401</t>
  </si>
  <si>
    <t>Vytrhání obrub s vybouráním lože, s přemístěním hmot na skládku na vzdálenost do 3 m nebo s naložením na dopravní prostředek záhonových</t>
  </si>
  <si>
    <t>A16</t>
  </si>
  <si>
    <t>"vpravo:"139,0"m</t>
  </si>
  <si>
    <t>"vlevo:"84,0"m</t>
  </si>
  <si>
    <t>C16</t>
  </si>
  <si>
    <t>"Celkem: "A16+B16</t>
  </si>
  <si>
    <t>17</t>
  </si>
  <si>
    <t>181951102</t>
  </si>
  <si>
    <t>Úprava pláně v hornině tř. 1 až 4 se zhutněním</t>
  </si>
  <si>
    <t>93257808</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</si>
  <si>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</si>
  <si>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</si>
  <si>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A32</t>
  </si>
  <si>
    <t>"vozovka:"107,0"m2</t>
  </si>
  <si>
    <t>"zálivy:"204,0"m2</t>
  </si>
  <si>
    <t>"chodník:"697,0"m2</t>
  </si>
  <si>
    <t>"ostrůvek:"41,0"m2</t>
  </si>
  <si>
    <t>E32</t>
  </si>
  <si>
    <t>"Celkem: "A32+B32+C32+D32</t>
  </si>
  <si>
    <t>18</t>
  </si>
  <si>
    <t>171101101</t>
  </si>
  <si>
    <t>Uložení sypaniny z hornin soudržných do násypů zhutněných na 95 % PS</t>
  </si>
  <si>
    <t>-211495705</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</si>
  <si>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</si>
  <si>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A25</t>
  </si>
  <si>
    <t>98,0"m2"*0,09+22,0"m2"*0,41+49,0"m2"*0,50</t>
  </si>
  <si>
    <t>19</t>
  </si>
  <si>
    <t>171102111</t>
  </si>
  <si>
    <t>Uložení sypaniny z hornin nesoudržných a sypkých do násypů zhutněných v aktivní zóně</t>
  </si>
  <si>
    <t>-1332835427</t>
  </si>
  <si>
    <t>Uložení sypaniny do zhutněných násypů pro dálnice a letiště s rozprostřením sypaniny ve vrstvách, s hrubým urovnáním a uzavřením povrchu násypu z hornin nesoudržných sypkých v aktivní zóně</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</si>
  <si>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</si>
  <si>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A28</t>
  </si>
  <si>
    <t>"vozovka:"107,0"m2"*0,50</t>
  </si>
  <si>
    <t>"zálivy:"204,0"m2"*0,50</t>
  </si>
  <si>
    <t>C28</t>
  </si>
  <si>
    <t>"Celkem: "A28+B28</t>
  </si>
  <si>
    <t>20</t>
  </si>
  <si>
    <t>122102202</t>
  </si>
  <si>
    <t>Odkopávky a prokopávky nezapažené pro silnice objemu do 1000 m3 v hornině tř. 1 a 2</t>
  </si>
  <si>
    <t>1027793876</t>
  </si>
  <si>
    <t>Odkopávky a prokopávky nezapažené pro silnice s přemístěním výkopku v příčných profilech na vzdálenost do 15 m nebo s naložením na dopravní prostředek v horninách tř. 1 a 2 přes 100 do 1 000 m3</t>
  </si>
  <si>
    <t>"pro AZ</t>
  </si>
  <si>
    <t>A20</t>
  </si>
  <si>
    <t>C20</t>
  </si>
  <si>
    <t>"Celkem: "A20+B20</t>
  </si>
  <si>
    <t>171101131</t>
  </si>
  <si>
    <t>Uložení sypaniny z hornin nesoudržných a soudržných střídavě do násypů zhutněných</t>
  </si>
  <si>
    <t>412992038</t>
  </si>
  <si>
    <t>Uložení sypaniny do násypů s rozprostřením sypaniny ve vrstvách a s hrubým urovnáním zhutněných s uzavřením povrchu násypu z hornin nesoudržných a soudržných střídavě ukládaných</t>
  </si>
  <si>
    <t>A27</t>
  </si>
  <si>
    <t>"uložení výkopu na skládku dle pol.č.17120.A27:"155,5"m3</t>
  </si>
  <si>
    <t>22</t>
  </si>
  <si>
    <t>122101402</t>
  </si>
  <si>
    <t>Vykopávky v zemníku na suchu v hornině tř. 1 a 2 objem do 1000 m3</t>
  </si>
  <si>
    <t>-1420686872</t>
  </si>
  <si>
    <t>Vykopávky v zemnících na suchu s přehozením výkopku na vzdálenost do 3 m nebo s naložením na dopravní prostředek v horninách tř. 1 a 2 přes 100 do 1 000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</si>
  <si>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</si>
  <si>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A21</t>
  </si>
  <si>
    <t>"natěžení a dovoz vhodné zeminy pro AZ"155,5</t>
  </si>
  <si>
    <t>23</t>
  </si>
  <si>
    <t>569903311</t>
  </si>
  <si>
    <t>Zřízení zemních krajnic se zhutněním</t>
  </si>
  <si>
    <t>1675655081</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</si>
  <si>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</si>
  <si>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</si>
  <si>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A29</t>
  </si>
  <si>
    <t>0,41"m2"*68,00+0,15"m2"*72,00</t>
  </si>
  <si>
    <t>24</t>
  </si>
  <si>
    <t>175111101</t>
  </si>
  <si>
    <t>Obsypání potrubí ručně sypaninou bez prohození, uloženou do 3 m</t>
  </si>
  <si>
    <t>-1252099817</t>
  </si>
  <si>
    <t>Obsypání potrubí ručně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</si>
  <si>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</si>
  <si>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A31</t>
  </si>
  <si>
    <t>"přípojky UV:"8,00*(1,00*0,46-3,14*0,08*0,08)</t>
  </si>
  <si>
    <t>25</t>
  </si>
  <si>
    <t>174101101</t>
  </si>
  <si>
    <t>Zásyp jam, šachet rýh nebo kolem objektů sypaninou se zhutněním</t>
  </si>
  <si>
    <t>490761727</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</si>
  <si>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</si>
  <si>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</si>
  <si>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"přípojky UV</t>
  </si>
  <si>
    <t>A30</t>
  </si>
  <si>
    <t>"výkop"10,0</t>
  </si>
  <si>
    <t>"vytlačená kubatura</t>
  </si>
  <si>
    <t>"lože"-0,8</t>
  </si>
  <si>
    <t>"obsyp"-3,519</t>
  </si>
  <si>
    <t>"plast DN150:"-8,00*3,14*0,08*0,08</t>
  </si>
  <si>
    <t>"UV:"-2*3,14*0,30*0,30*0,90</t>
  </si>
  <si>
    <t>F30</t>
  </si>
  <si>
    <t>"Celkem: "A30+B30+C30+D30+E30</t>
  </si>
  <si>
    <t>26</t>
  </si>
  <si>
    <t>122101401</t>
  </si>
  <si>
    <t>Vykopávky v zemníku na suchu v hornině tř. 1 a 2 objem do 100 m3</t>
  </si>
  <si>
    <t>-788603389</t>
  </si>
  <si>
    <t>Vykopávky v zemnících na suchu s přehozením výkopku na vzdálenost do 3 m nebo s naložením na dopravní prostředek v horninách tř. 1 a 2 do 100 m3</t>
  </si>
  <si>
    <t>"natěžení a dovoz vhodné zeminy"</t>
  </si>
  <si>
    <t>42,34+38,68+5,011</t>
  </si>
  <si>
    <t>27</t>
  </si>
  <si>
    <t>181301102</t>
  </si>
  <si>
    <t>Rozprostření ornice tl vrstvy do 150 mm pl do 500 m2 v rovině nebo ve svahu do 1:5</t>
  </si>
  <si>
    <t>832209597</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</si>
  <si>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</si>
  <si>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</si>
  <si>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A33</t>
  </si>
  <si>
    <t>33,0</t>
  </si>
  <si>
    <t>28</t>
  </si>
  <si>
    <t>181301103</t>
  </si>
  <si>
    <t>Rozprostření ornice tl vrstvy do 200 mm pl do 500 m2 v rovině nebo ve svahu do 1:5</t>
  </si>
  <si>
    <t>2104295245</t>
  </si>
  <si>
    <t>Rozprostření a urovnání ornice v rovině nebo ve svahu sklonu do 1:5 při souvislé ploše do 500 m2, tl. vrstvy přes 150 do 200 mm</t>
  </si>
  <si>
    <t>A34</t>
  </si>
  <si>
    <t>262,0</t>
  </si>
  <si>
    <t>29</t>
  </si>
  <si>
    <t>1986905894</t>
  </si>
  <si>
    <t>A23</t>
  </si>
  <si>
    <t>"natěžení a dovoz ornice"4,95+39,3</t>
  </si>
  <si>
    <t>30</t>
  </si>
  <si>
    <t>181411131</t>
  </si>
  <si>
    <t>Založení parkového trávníku výsevem plochy do 1000 m2 v rovině a ve svahu do 1:5</t>
  </si>
  <si>
    <t>-1055037029</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</si>
  <si>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</si>
  <si>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</si>
  <si>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A35</t>
  </si>
  <si>
    <t>262+33</t>
  </si>
  <si>
    <t>31</t>
  </si>
  <si>
    <t>112101101</t>
  </si>
  <si>
    <t>Kácení stromů listnatých D kmene do 300 mm</t>
  </si>
  <si>
    <t>-49306185</t>
  </si>
  <si>
    <t>Kácení stromů s odřezáním kmene a s odvětvením listnatých, průměru kmene přes 100 do 300 mm</t>
  </si>
  <si>
    <t>A10</t>
  </si>
  <si>
    <t>1"ks</t>
  </si>
  <si>
    <t>Ostatní konstrukce a práce</t>
  </si>
  <si>
    <t>32</t>
  </si>
  <si>
    <t>767161814</t>
  </si>
  <si>
    <t>Demontáž zábradlí rovného nerozebíratelného hmotnosti 1m zábradlí přes 20 kg</t>
  </si>
  <si>
    <t>-820424776</t>
  </si>
  <si>
    <t>Demontáž zábradlí rovného nerozebíratelný spoj hmotnosti 1 m zábradlí přes 20 kg</t>
  </si>
  <si>
    <t>A60</t>
  </si>
  <si>
    <t>"ze situace:"37,0"m</t>
  </si>
  <si>
    <t>33</t>
  </si>
  <si>
    <t>911381114</t>
  </si>
  <si>
    <t>Silniční svodidlo betonové jednostranné průběžné délky 2 m výšky 0,8 m</t>
  </si>
  <si>
    <t>47847375</t>
  </si>
  <si>
    <t>Silniční svodidlo betonové jednostranné průběžné délky 2 m, výšky 0,8 m</t>
  </si>
  <si>
    <t>34</t>
  </si>
  <si>
    <t>911381136</t>
  </si>
  <si>
    <t>Silniční svodidlo betonové jednostranné koncové délky 4 m výšky 0,8 m</t>
  </si>
  <si>
    <t>1791092054</t>
  </si>
  <si>
    <t>Silniční svodidlo betonové jednostranné koncové délky 4 m, výšky 0,8 m</t>
  </si>
  <si>
    <t>35</t>
  </si>
  <si>
    <t>914111111</t>
  </si>
  <si>
    <t>Montáž svislé dopravní značky do velikosti 1 m2 objímkami na sloupek nebo konzolu</t>
  </si>
  <si>
    <t>-601674084</t>
  </si>
  <si>
    <t>Montáž svislé dopravní značky základní velikosti do 1 m2 objímkami na sloupky nebo konzoly</t>
  </si>
  <si>
    <t>36</t>
  </si>
  <si>
    <t>914511111</t>
  </si>
  <si>
    <t>Montáž sloupku dopravních značek délky do 3,5 m s betonovým základem</t>
  </si>
  <si>
    <t>365363637</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</si>
  <si>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</si>
  <si>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</si>
  <si>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37</t>
  </si>
  <si>
    <t>M</t>
  </si>
  <si>
    <t>404452300</t>
  </si>
  <si>
    <t>sloupek Zn 70 - 350</t>
  </si>
  <si>
    <t>-2108828764</t>
  </si>
  <si>
    <t>Výrobky a zabezpečovací prvky pro zařízení silniční značky dopravní svislé sloupky Zn 70 - 350</t>
  </si>
  <si>
    <t>38</t>
  </si>
  <si>
    <t>915231115</t>
  </si>
  <si>
    <t>Vodorovné dopravní značení žlutým plastem přechody pro chodce, šipky, symboly</t>
  </si>
  <si>
    <t>460144741</t>
  </si>
  <si>
    <t>Vodorovné dopravní značení stříkaným plastem přechody pro chodce, šipky, symboly nápisy žluté základní</t>
  </si>
  <si>
    <t>"dle tabulky VDZ</t>
  </si>
  <si>
    <t>"V5:"15,10*0,50</t>
  </si>
  <si>
    <t>"V7a 0,5/0,5:"21,0"m2</t>
  </si>
  <si>
    <t>"V7b 0,5/0,5:"2,5"m2</t>
  </si>
  <si>
    <t>"V11a 0,125:"276,60*0,125</t>
  </si>
  <si>
    <t>"V13a:"545,4"m2</t>
  </si>
  <si>
    <t>"Celkem: "A73+B73+C73+D73+E73</t>
  </si>
  <si>
    <t>39</t>
  </si>
  <si>
    <t>969021131</t>
  </si>
  <si>
    <t>Vybourání kanalizačního potrubí DN do 300</t>
  </si>
  <si>
    <t>1460623059</t>
  </si>
  <si>
    <t>Vybourání kanalizačního potrubí DN do 300 mm</t>
  </si>
  <si>
    <t>40</t>
  </si>
  <si>
    <t>981011112</t>
  </si>
  <si>
    <t>Demolice budov dřevěných ostatních oboustranně obitých nebo omítnutých postupným rozebíráním</t>
  </si>
  <si>
    <t>-1626019065</t>
  </si>
  <si>
    <t>Demolice budov postupným rozebíráním dřevěných ostatních, oboustranně obitých, případně omítnutých</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</si>
  <si>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</si>
  <si>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A94</t>
  </si>
  <si>
    <t>"BUS zastávka:"4,00*2,50*2,20</t>
  </si>
  <si>
    <t>981011411</t>
  </si>
  <si>
    <t>Demolice budov zděných na MC nebo z betonu podíl konstrukcí do 10 % postupným rozebíráním</t>
  </si>
  <si>
    <t>-848262528</t>
  </si>
  <si>
    <t>Demolice budov postupným rozebíráním z cihel, kamene, tvárnic na maltu cementovou nebo z betonu prostého s podílem konstrukcí do 10 %</t>
  </si>
  <si>
    <t>A93</t>
  </si>
  <si>
    <t>"BUS zastávka:"14,00*5,00*3,00</t>
  </si>
  <si>
    <t>42</t>
  </si>
  <si>
    <t>767996801</t>
  </si>
  <si>
    <t>Demontáž atypických zámečnických konstrukcí rozebráním hmotnosti jednotlivých dílů do 50 kg</t>
  </si>
  <si>
    <t>kg</t>
  </si>
  <si>
    <t>-1474534341</t>
  </si>
  <si>
    <t>Demontáž ostatních zámečnických konstrukcí o hmotnosti jednotlivých dílů rozebráním do 50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</si>
  <si>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</si>
  <si>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A87</t>
  </si>
  <si>
    <t>250</t>
  </si>
  <si>
    <t>43</t>
  </si>
  <si>
    <t>976085311</t>
  </si>
  <si>
    <t>Vybourání kanalizačních rámů včetně poklopů nebo mříží pl do 0,6 m2</t>
  </si>
  <si>
    <t>-303476834</t>
  </si>
  <si>
    <t>Vybourání drobných zámečnických a jiných konstrukcí kanalizačních rámů litinových, z rýhovaného plechu nebo betonových včetně poklopů nebo mříží, plochy do 0,60 m2</t>
  </si>
  <si>
    <t>A92</t>
  </si>
  <si>
    <t>2"ks</t>
  </si>
  <si>
    <t>44</t>
  </si>
  <si>
    <t>919735113</t>
  </si>
  <si>
    <t>Řezání stávajícího živičného krytu hl do 150 mm</t>
  </si>
  <si>
    <t>-1366875566</t>
  </si>
  <si>
    <t>Řezání stávajícího živičného krytu nebo podkladu hloubky přes 100 do 150 mm</t>
  </si>
  <si>
    <t xml:space="preserve">Poznámka k souboru cen:
1. V cenách jsou započteny i náklady na spotřebu vody. </t>
  </si>
  <si>
    <t>A84</t>
  </si>
  <si>
    <t>"v místě napojení na stávající stav:"245,0"m</t>
  </si>
  <si>
    <t>916131213</t>
  </si>
  <si>
    <t>Osazení silničního obrubníku betonového stojatého s boční opěrou do lože z betonu prostého</t>
  </si>
  <si>
    <t>1155488876</t>
  </si>
  <si>
    <t>Osazení silničního obrubníku betonového se zřízením lože, s vyplněním a zatřením spár cementovou maltou stojatého s boční opěrou z betonu prostého tř. C 12/15, do lože z betonu prostého téže značky</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</si>
  <si>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</si>
  <si>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A80</t>
  </si>
  <si>
    <t>"vpravo:"97,0"m</t>
  </si>
  <si>
    <t>"vlevo:"81,0"m</t>
  </si>
  <si>
    <t>"ostrůvek:"16,0"m</t>
  </si>
  <si>
    <t>D80</t>
  </si>
  <si>
    <t>"Celkem: "A80+B80+C80</t>
  </si>
  <si>
    <t>46</t>
  </si>
  <si>
    <t>592174890</t>
  </si>
  <si>
    <t>obrubník betonový silniční 100x15x25 cm přírodní šedá</t>
  </si>
  <si>
    <t>1731036370</t>
  </si>
  <si>
    <t>Obrubníky betonové a železobetonové obrubník silniční    100 x 15 x 25 přír. šedá</t>
  </si>
  <si>
    <t>194</t>
  </si>
  <si>
    <t>47</t>
  </si>
  <si>
    <t>414256295</t>
  </si>
  <si>
    <t>A81</t>
  </si>
  <si>
    <t>"ostrůvek:"60,0"m</t>
  </si>
  <si>
    <t>48</t>
  </si>
  <si>
    <t>592174920</t>
  </si>
  <si>
    <t>obrubník betonový silniční ABO 15-30 100x10x30 cm</t>
  </si>
  <si>
    <t>905468847</t>
  </si>
  <si>
    <t>Obrubníky betonové a železobetonové obrubník silniční ABO  15-30    100 x 15 x 30</t>
  </si>
  <si>
    <t>49</t>
  </si>
  <si>
    <t>1338844055</t>
  </si>
  <si>
    <t>50</t>
  </si>
  <si>
    <t>592175470</t>
  </si>
  <si>
    <t>obrubník HK přechodový levý 40xH25-29x100 cm šedý</t>
  </si>
  <si>
    <t>-1463345167</t>
  </si>
  <si>
    <t>Obrubníky betonové a železobetonové obrubníky bezbariérové - CSB rozměr: š x h x l obrubník HK přechod. levý 40xH25-29x100</t>
  </si>
  <si>
    <t>51</t>
  </si>
  <si>
    <t>592175460</t>
  </si>
  <si>
    <t>obrubník HK přechodový pravý 40x29-H25x100 cm šedý</t>
  </si>
  <si>
    <t>128</t>
  </si>
  <si>
    <t>1704849516</t>
  </si>
  <si>
    <t>Obrubníky betonové a železobetonové obrubníky bezbariérové - CSB rozměr: š x h x l obrubník HK přechod. pravý 40x29-H25x100</t>
  </si>
  <si>
    <t>52</t>
  </si>
  <si>
    <t>592175450</t>
  </si>
  <si>
    <t>obrubník HK náběhový levý 40x25-29x100 cm šedý</t>
  </si>
  <si>
    <t>624209183</t>
  </si>
  <si>
    <t>Obrubníky betonové a železobetonové obrubníky bezbariérové - CSB rozměr: š x h x l obrubník HK náběhový levý    40x25-29x100</t>
  </si>
  <si>
    <t>53</t>
  </si>
  <si>
    <t>592175440</t>
  </si>
  <si>
    <t>obrubník HK náběhový pravý 40x29-25x100 cm šedý</t>
  </si>
  <si>
    <t>-787542470</t>
  </si>
  <si>
    <t>Obrubníky betonové a železobetonové obrubníky bezbariérové - CSB rozměr: š x h x l obrubník HK náběhový pravý  40x29-25x100</t>
  </si>
  <si>
    <t>54</t>
  </si>
  <si>
    <t>592175430</t>
  </si>
  <si>
    <t>obrubník HK přímý 40x29x100 cm šedý</t>
  </si>
  <si>
    <t>1542330730</t>
  </si>
  <si>
    <t>Obrubníky betonové a železobetonové obrubníky bezbariérové - CSB rozměr: š x h x l obrubník HK přímý       40x29x100</t>
  </si>
  <si>
    <t>60</t>
  </si>
  <si>
    <t>55</t>
  </si>
  <si>
    <t>916331112</t>
  </si>
  <si>
    <t>Osazení zahradního obrubníku betonového do lože z betonu s boční opěrou</t>
  </si>
  <si>
    <t>-1458753821</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</si>
  <si>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</si>
  <si>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</si>
  <si>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A79</t>
  </si>
  <si>
    <t>"vpravo:"123,0"m</t>
  </si>
  <si>
    <t>"vlevo:"118,0"m</t>
  </si>
  <si>
    <t>C79</t>
  </si>
  <si>
    <t>"Celkem: "A79+B79</t>
  </si>
  <si>
    <t>56</t>
  </si>
  <si>
    <t>592173050</t>
  </si>
  <si>
    <t>obrubník betonový zahradní přírodní šedá ABO 5-20 50x5x25 cm</t>
  </si>
  <si>
    <t>1687965685</t>
  </si>
  <si>
    <t>Obrubníky betonové a železobetonové obrubníky zahradní ABO    5-20     50 x 5 x 25</t>
  </si>
  <si>
    <t>241*2</t>
  </si>
  <si>
    <t>57</t>
  </si>
  <si>
    <t>339921132</t>
  </si>
  <si>
    <t>Osazování betonových palisád do betonového základu v řadě výšky prvku přes 0,5 do 1 m</t>
  </si>
  <si>
    <t>-1951678855</t>
  </si>
  <si>
    <t>Osazování palisád betonových v řadě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</si>
  <si>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</si>
  <si>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A78</t>
  </si>
  <si>
    <t>"v prostoru schodiště:"15,00</t>
  </si>
  <si>
    <t>58</t>
  </si>
  <si>
    <t>592282770</t>
  </si>
  <si>
    <t>palisáda 60 barevná  50 x 11,5 x 11,5 cm</t>
  </si>
  <si>
    <t>328716191</t>
  </si>
  <si>
    <t>Prefabrikáty pro komunální stavby a pro terénní úpravu ostatní betonové a železobetonové palisáda - barevná  (výška/délka,šířka) Palisáda 50    50 x 11,5 x 11,5</t>
  </si>
  <si>
    <t>15*8</t>
  </si>
  <si>
    <t>59</t>
  </si>
  <si>
    <t>919122132</t>
  </si>
  <si>
    <t>Těsnění spár zálivkou za tepla pro komůrky š 20 mm hl 40 mm s těsnicím profilem</t>
  </si>
  <si>
    <t>1147251550</t>
  </si>
  <si>
    <t>Utěsnění dilatačních spár zálivkou za tepla v cementobetonovém nebo živičném krytu včetně adhezního nátěru s těsnicím profilem pod zálivkou, pro komůrky šířky 20 mm, hloubky 40 mm</t>
  </si>
  <si>
    <t xml:space="preserve">Poznámka k souboru cen:
1. V cenách jsou započteny i náklady na vyčištění spár před těsněním a zalitím a náklady na     impregnaci, těsnění a zalití spár včetně dodání hmot. </t>
  </si>
  <si>
    <t>"20 x 40mm</t>
  </si>
  <si>
    <t>A85</t>
  </si>
  <si>
    <t>"podél obrub:"194,0"m"+60,0"m</t>
  </si>
  <si>
    <t>"zálivy:"33,0"m"+35,0"m"+4*3,0"m</t>
  </si>
  <si>
    <t>C85</t>
  </si>
  <si>
    <t>"Celkem: "A85+B85</t>
  </si>
  <si>
    <t>93767.A</t>
  </si>
  <si>
    <t>MOBILIÁŘ - PŘÍSTŘEŠKY PRO ZASTÁVKY VEŘEJNÉ DOPRAVY</t>
  </si>
  <si>
    <t>OTSKP</t>
  </si>
  <si>
    <t>1863457265</t>
  </si>
  <si>
    <t>VČETNĚ PROSKLENÝCH BOČNÍCH STĚN
MODULOVÝ PŘÍSTŘEŠEK DÉLKY 3,5M S LAVIČKOU S PRŮHLEDNOU ZADNÍ STĚNOU</t>
  </si>
  <si>
    <t>Poznámka k souboru cen:
Položka zahrnuje: - montáž, osazení a dodávku kompletního zařízení, předepsaného zadávací dokumentací - mimostavništní a vnitrostaveništní dopravu - nezbytné zemní práce a základové konstrukce - předepsanou povrchovou úpravu (nátěry a pod.) Pozn.: materiál uvedený v textu představuje rozhodující podíl ve výrobku</t>
  </si>
  <si>
    <t>A88</t>
  </si>
  <si>
    <t>61</t>
  </si>
  <si>
    <t>93767.B</t>
  </si>
  <si>
    <t>-666379207</t>
  </si>
  <si>
    <t>BEZ BOČNÍCH STĚN
MODULOVÝ PŘÍSTŘEŠEK DÉLKY 3,5M S LAVIČKOU S PRŮHLEDNOU ZADNÍ STĚNOU</t>
  </si>
  <si>
    <t>A89</t>
  </si>
  <si>
    <t>62</t>
  </si>
  <si>
    <t>911111111</t>
  </si>
  <si>
    <t>Montáž zábradlí ocelového zabetonovaného</t>
  </si>
  <si>
    <t>-1883445887</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</si>
  <si>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</si>
  <si>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A59</t>
  </si>
  <si>
    <t>63</t>
  </si>
  <si>
    <t>966005311</t>
  </si>
  <si>
    <t>Rozebrání a odstranění silničního svodidla s jednou pásnicí</t>
  </si>
  <si>
    <t>672016203</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</si>
  <si>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</si>
  <si>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</si>
  <si>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A62</t>
  </si>
  <si>
    <t>20,0"m</t>
  </si>
  <si>
    <t>64</t>
  </si>
  <si>
    <t>911331111</t>
  </si>
  <si>
    <t>Svodidlo ocelové jednostranné zádržnosti N2 typ JSNH4/N2 se zaberaněním sloupků v rozmezí do 2 m</t>
  </si>
  <si>
    <t>-1118707560</t>
  </si>
  <si>
    <t>Silniční svodidlo s osazením sloupků zaberaněním ocelové úroveň zádržnosti N2 vzdálenosti sloupků do 2 m JSNH4/N2 jednostranné</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</si>
  <si>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</si>
  <si>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A61</t>
  </si>
  <si>
    <t>65</t>
  </si>
  <si>
    <t>93723.R</t>
  </si>
  <si>
    <t>MOBILIÁŘ - KOŠE NA ODPADKY Z PLASTOVÝCH DÍLCŮ</t>
  </si>
  <si>
    <t>160151083</t>
  </si>
  <si>
    <t>A86</t>
  </si>
  <si>
    <t>"zastávky MHD:"2"ks</t>
  </si>
  <si>
    <t>66</t>
  </si>
  <si>
    <t>1879583788</t>
  </si>
  <si>
    <t>A64</t>
  </si>
  <si>
    <t>67</t>
  </si>
  <si>
    <t>966006211</t>
  </si>
  <si>
    <t>Odstranění svislých dopravních značek ze sloupů, sloupků nebo konzol</t>
  </si>
  <si>
    <t>1902434927</t>
  </si>
  <si>
    <t>Odstranění (demontáž) svislých dopravních značek s odklizením materiálu na skládku na vzdálenost do 20 m nebo s naložením na dopravní prostředek ze sloupů, sloupků nebo konzol</t>
  </si>
  <si>
    <t xml:space="preserve">Poznámka k souboru cen:
1. Přemístění demontovaných značek na vzdálenost přes 20 m se oceňuje cenami souborů cen 997 22-1     Vodorovná doprava vybouraných hmot. </t>
  </si>
  <si>
    <t>A69</t>
  </si>
  <si>
    <t>"IP19:"1"ks</t>
  </si>
  <si>
    <t>68</t>
  </si>
  <si>
    <t>966006132</t>
  </si>
  <si>
    <t>Odstranění značek dopravních nebo orientačních se sloupky s betonovými patkami</t>
  </si>
  <si>
    <t>-1441040368</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</si>
  <si>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</si>
  <si>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</si>
  <si>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A66</t>
  </si>
  <si>
    <t>7"ks</t>
  </si>
  <si>
    <t>69</t>
  </si>
  <si>
    <t>-848880376</t>
  </si>
  <si>
    <t>A67</t>
  </si>
  <si>
    <t>"P2, E2b:"2"ks</t>
  </si>
  <si>
    <t>70</t>
  </si>
  <si>
    <t>71193209</t>
  </si>
  <si>
    <t>A71</t>
  </si>
  <si>
    <t>9"ks</t>
  </si>
  <si>
    <t>71</t>
  </si>
  <si>
    <t>914131.1</t>
  </si>
  <si>
    <t>DOPRAVNÍ ZNAČKY ZÁKLADNÍ VELIKOSTI OCELOVÉ FÓLIE TŘ 2 - DODÁVKA A MONTÁŽ</t>
  </si>
  <si>
    <t>-24298093</t>
  </si>
  <si>
    <t>A63</t>
  </si>
  <si>
    <t>"dle tabulky SDZ:"14"ks</t>
  </si>
  <si>
    <t>72</t>
  </si>
  <si>
    <t>914431.2</t>
  </si>
  <si>
    <t>DOPRAVNÍ ZNAČKY 100X150CM OCELOVÉ FÓLIE TŘ 2 - DODÁVKA A MONTÁŽ</t>
  </si>
  <si>
    <t>1365809546</t>
  </si>
  <si>
    <t>A68</t>
  </si>
  <si>
    <t>"dle tabulky SDZ, IP19:"4"ks</t>
  </si>
  <si>
    <t>73</t>
  </si>
  <si>
    <t>914132.3</t>
  </si>
  <si>
    <t>DOPRAVNÍ ZNAČKY ZÁKLADNÍ VELIKOSTI OCELOVÉ FÓLIE TŘ 2 - MONTÁŽ S PŘEMÍSTĚNÍM</t>
  </si>
  <si>
    <t>-1255173570</t>
  </si>
  <si>
    <t>A65</t>
  </si>
  <si>
    <t>"zpětné osazení dle pol.č.914133.B:"2"ks</t>
  </si>
  <si>
    <t>74</t>
  </si>
  <si>
    <t>916781113</t>
  </si>
  <si>
    <t>Zpomalovací plastový práh pro přejezdovou rychlost 10 km/h</t>
  </si>
  <si>
    <t>-2025648224</t>
  </si>
  <si>
    <t>Zpomalovací práh plastový pro přejezdovou rychlost 10 km/h</t>
  </si>
  <si>
    <t xml:space="preserve">Poznámka k souboru cen:
1. V ceně jsou započteny i náklady na upevňovací materiál včetně vyvrtání otvorů, osazení a dodání     prahu s vyztužením ocelovými pruty. </t>
  </si>
  <si>
    <t>A83</t>
  </si>
  <si>
    <t>33+12</t>
  </si>
  <si>
    <t>75</t>
  </si>
  <si>
    <t>966007123</t>
  </si>
  <si>
    <t>Odstranění vodorovného značení frézováním plastu z plochy</t>
  </si>
  <si>
    <t>275779852</t>
  </si>
  <si>
    <t>Odstranění vodorovného dopravního značení frézováním značeného plastem plošného</t>
  </si>
  <si>
    <t xml:space="preserve">Poznámka k souboru cen:
1. V cenách nejsou započteny náklady na očištění vozovky, tyto se oceňují cenami souboru cen 938     90-9 . Odstranění bláta, prachu nebo hlinitého nánosu s povrchu podkladu nebo krytu části C 01     tohoto katalogu. </t>
  </si>
  <si>
    <t>A75</t>
  </si>
  <si>
    <t>200,0"m2</t>
  </si>
  <si>
    <t>76</t>
  </si>
  <si>
    <t>915131112</t>
  </si>
  <si>
    <t>Vodorovné dopravní značení retroreflexní bílou barvou přechody pro chodce, šipky nebo symboly</t>
  </si>
  <si>
    <t>-1812007469</t>
  </si>
  <si>
    <t>Vodorovné dopravní značení stříkané barvou přechody pro chodce, šipky, symboly bílé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</si>
  <si>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915 11 a 915 12 určuje v m a u cen 915 13 v m2 stříkané     plochy bez mezer. </t>
  </si>
  <si>
    <t>A72</t>
  </si>
  <si>
    <t>"V1a 0,125:"155,80*0,125</t>
  </si>
  <si>
    <t>"V1a 0,25:"12,00*0,25</t>
  </si>
  <si>
    <t>"V2b 1,5/1,5/0,25:"170,60*0,25*0,5</t>
  </si>
  <si>
    <t>"V2b 1,5/1,5/0,125:"9,50*0,125*0,5</t>
  </si>
  <si>
    <t>"V2b 3/1,5/0,125:"132,00*0,125*2/3</t>
  </si>
  <si>
    <t>"V4 0,25:"2873,00*0,25</t>
  </si>
  <si>
    <t>"V4 0,5/0,5/0,25:"147,50*0,25*0,5</t>
  </si>
  <si>
    <t>"V9a:"30"ks"*1,5"m2</t>
  </si>
  <si>
    <t>N72</t>
  </si>
  <si>
    <t>"Celkem: "A72+B72+C72+D72+E72+F72+G72+H72+I72+J72+K72+L72+M72</t>
  </si>
  <si>
    <t>77</t>
  </si>
  <si>
    <t>915231112</t>
  </si>
  <si>
    <t>Vodorovné dopravní značení retroreflexním bílým plastem přechody pro chodce, šipky nebo symboly</t>
  </si>
  <si>
    <t>-871976197</t>
  </si>
  <si>
    <t>Vodorovné dopravní značení stříkaným plastem přechody pro chodce, šipky, symboly nápisy bílé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</si>
  <si>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 cen 912 21 a 915 22 určuje v m a u cen 915 23 v m2 stříkané     plochy bez mezer. </t>
  </si>
  <si>
    <t>A74</t>
  </si>
  <si>
    <t>J74</t>
  </si>
  <si>
    <t>"Celkem: "A74+B74+C74+D74+E74+F74+G74+H74+I74</t>
  </si>
  <si>
    <t>78</t>
  </si>
  <si>
    <t>915351111</t>
  </si>
  <si>
    <t>Předformátované vodorovné dopravní značení číslice nebo písmeno délky do 1 m</t>
  </si>
  <si>
    <t>-1847182100</t>
  </si>
  <si>
    <t>Vodorovné značení předformovaným termoplastem písmena nebo číslice velikosti do 1 m</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</si>
  <si>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</si>
  <si>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A76</t>
  </si>
  <si>
    <t>24"ks</t>
  </si>
  <si>
    <t>79</t>
  </si>
  <si>
    <t>937993.R</t>
  </si>
  <si>
    <t>MOBILIÁŘ - TABULE PRO REKLAMNÍ PLOCHY - DEMONTÁŽ</t>
  </si>
  <si>
    <t>1208019737</t>
  </si>
  <si>
    <t>Poznámka k souboru cen:
Položka zahrnuje odstranění, demontáž a odklizení materiálu s odvozem na předepsané místo</t>
  </si>
  <si>
    <t>A91</t>
  </si>
  <si>
    <t>937992.R</t>
  </si>
  <si>
    <t>MOBILIÁŘ - TABULE PRO REKLAMNÍ PLOCHY - MONTÁŽ S PŘESUNEM</t>
  </si>
  <si>
    <t>2111055094</t>
  </si>
  <si>
    <t>Poznámka k souboru cen:
položka zahrnuje: - dopravu tabule z dočasné skládky - osazení a montáž tabule na místě určeném projektem - nutnou opravu poškozených částí nezahrnuje dodávku tabule</t>
  </si>
  <si>
    <t>A90</t>
  </si>
  <si>
    <t>Vodorovné konstrukce</t>
  </si>
  <si>
    <t>451572111</t>
  </si>
  <si>
    <t>Lože pod potrubí otevřený výkop z kameniva drobného těženého</t>
  </si>
  <si>
    <t>1076994701</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</si>
  <si>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</si>
  <si>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</si>
  <si>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A36</t>
  </si>
  <si>
    <t>"přípojky UV:"8,00*1,00*0,10</t>
  </si>
  <si>
    <t>82</t>
  </si>
  <si>
    <t>596411111</t>
  </si>
  <si>
    <t>Kladení dlažby z vegetačních tvárnic komunikací pro pěší tl 80 mm pl do 50 m2</t>
  </si>
  <si>
    <t>-1319192715</t>
  </si>
  <si>
    <t>Kladení dlažby z betonových vegetačních dlaždic komunikací pro pěší s ložem z kameniva těženého nebo drceného tl. do 40 mm, s vyplněním spár a vegetačních otvorů, s hutněním vibrováním tl. 80 mm, pro plochy do 50 m2</t>
  </si>
  <si>
    <t xml:space="preserve">Poznámka k souboru cen:
1. V cenách jsou započteny i náklady na dodávku hmot pro lože a materiálu na výplň spár. 2. V cenách nejsou započteny náklady na:     a) dodávku vegetačních dlaždic, které se oceňují ve specifikaci; ztratné lze dohodnout u plochy         do 100 m2 ve výši 3 %, přes 100 do 300 m2 ve výši 2 % a přes 300 m2 ve výši 1 %,     b) dodávku výplně ve vegetačních dlaždic, které se oceňují ve specifikaci,     c) založení trávníku. Tyto náklady se oceňují cenami souboru cen 180 40-51 části A02 Katalogu         823-1 Plochy a úprava území. 3. Část lože přesahující tloušťku 40 mm se oceňuje cenami souboru cen 451 ..-9 Příplatek za každých     dalších 10 mm tloušťky podkladu nebo lože. </t>
  </si>
  <si>
    <t>A37</t>
  </si>
  <si>
    <t>13,0"m2</t>
  </si>
  <si>
    <t>83</t>
  </si>
  <si>
    <t>592282290</t>
  </si>
  <si>
    <t>dlažba vegetační  60 x 40 x 8 cm</t>
  </si>
  <si>
    <t>1093424728</t>
  </si>
  <si>
    <t>Prefabrikáty pro komunální stavby a pro terénní úpravu ostatní betonové a železobetonové dlažba vegetační 60/40     60 x 40 x 8</t>
  </si>
  <si>
    <t>13*6</t>
  </si>
  <si>
    <t>Komunikace</t>
  </si>
  <si>
    <t>564861111</t>
  </si>
  <si>
    <t>Podklad ze štěrkodrtě ŠD tl 200 mm</t>
  </si>
  <si>
    <t>1606555668</t>
  </si>
  <si>
    <t>Podklad ze štěrkodrti ŠD s rozprostřením a zhutněním, po zhutnění tl. 200 mm</t>
  </si>
  <si>
    <t>A40</t>
  </si>
  <si>
    <t>"vozovka:"107</t>
  </si>
  <si>
    <t>"zálivy:"204,0</t>
  </si>
  <si>
    <t>C40</t>
  </si>
  <si>
    <t>"Celkem: "A40+B40</t>
  </si>
  <si>
    <t>85</t>
  </si>
  <si>
    <t>-59688396</t>
  </si>
  <si>
    <t>A41</t>
  </si>
  <si>
    <t>"chodník:"697,0</t>
  </si>
  <si>
    <t>"ostrůvek:"41,0</t>
  </si>
  <si>
    <t>C41</t>
  </si>
  <si>
    <t>"Celkem: "A41+B41</t>
  </si>
  <si>
    <t>86</t>
  </si>
  <si>
    <t>567122112</t>
  </si>
  <si>
    <t>Podklad ze směsi stmelené cementem SC C 8/10 (KSC I) tl 130 mm</t>
  </si>
  <si>
    <t>718919899</t>
  </si>
  <si>
    <t>Podklad ze směsi stmelené cementem bez dilatačních spár, s rozprostřením a zhutněním SC C 8/10 (KSC I), po zhutnění tl. 130 mm</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</si>
  <si>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</si>
  <si>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A39</t>
  </si>
  <si>
    <t>"vozovka:"107,0</t>
  </si>
  <si>
    <t>87</t>
  </si>
  <si>
    <t>565135111</t>
  </si>
  <si>
    <t>Asfaltový beton vrstva podkladní ACP 16 (obalované kamenivo OKS) tl 50 mm š do 3 m</t>
  </si>
  <si>
    <t>-1797739149</t>
  </si>
  <si>
    <t>Asfaltový beton vrstva podkladní ACP 16 (obalované kamenivo střednězrnné - OKS) s rozprostřením a zhutněním v pruhu šířky do 3 m, po zhutnění tl. 50 mm</t>
  </si>
  <si>
    <t xml:space="preserve">Poznámka k souboru cen:
1. ČSN EN 13108-1 připouští pro ACP 16 pouze tl. 50 až 80 mm. </t>
  </si>
  <si>
    <t>A47</t>
  </si>
  <si>
    <t>88</t>
  </si>
  <si>
    <t>565145111</t>
  </si>
  <si>
    <t>Asfaltový beton vrstva podkladní ACP 16 (obalované kamenivo OKS) tl 60 mm š do 3 m</t>
  </si>
  <si>
    <t>314992817</t>
  </si>
  <si>
    <t>Asfaltový beton vrstva podkladní ACP 16 (obalované kamenivo střednězrnné - OKS) s rozprostřením a zhutněním v pruhu šířky do 3 m, po zhutnění tl. 60 mm</t>
  </si>
  <si>
    <t>A46</t>
  </si>
  <si>
    <t>89</t>
  </si>
  <si>
    <t>577134111</t>
  </si>
  <si>
    <t>Asfaltový beton vrstva obrusná ACO 11 (ABS) tř. I tl 40 mm š do 3 m z nemodifikovaného asfaltu</t>
  </si>
  <si>
    <t>-2097315404</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</si>
  <si>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</si>
  <si>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</si>
  <si>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A45</t>
  </si>
  <si>
    <t>90</t>
  </si>
  <si>
    <t>573111112</t>
  </si>
  <si>
    <t>Postřik živičný infiltrační s posypem z asfaltu množství 1 kg/m2</t>
  </si>
  <si>
    <t>-738929012</t>
  </si>
  <si>
    <t>Postřik živičný infiltrační z asfaltu silničního s posypem kamenivem, v množství 1,00 kg/m2</t>
  </si>
  <si>
    <t>A42</t>
  </si>
  <si>
    <t>91</t>
  </si>
  <si>
    <t>573231111</t>
  </si>
  <si>
    <t>Postřik živičný spojovací ze silniční emulze v množství do 0,7 kg/m2</t>
  </si>
  <si>
    <t>-1951988285</t>
  </si>
  <si>
    <t>Postřik živičný spojovací bez posypu kamenivem ze silniční emulze, v množství od 0,50 do 0,80 kg/m2</t>
  </si>
  <si>
    <t>A43</t>
  </si>
  <si>
    <t>"vozovka:"107,0"m2"*2</t>
  </si>
  <si>
    <t>92</t>
  </si>
  <si>
    <t>591211111</t>
  </si>
  <si>
    <t>Kladení dlažby z kostek drobných z kamene do lože z kameniva těženého tl 50 mm</t>
  </si>
  <si>
    <t>1595725045</t>
  </si>
  <si>
    <t>Kladení dlažby z kostek s provedením lože do tl. 50 mm, s vyplněním spár, s dvojím beraněním a se smetením přebytečného materiálu na krajnici drobných z kamene, do lože z kameniva těženého</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</si>
  <si>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</si>
  <si>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A49</t>
  </si>
  <si>
    <t>93</t>
  </si>
  <si>
    <t>583801200</t>
  </si>
  <si>
    <t>kostka dlažební drobná, žula velikost 8/10 cm</t>
  </si>
  <si>
    <t>t</t>
  </si>
  <si>
    <t>1823439735</t>
  </si>
  <si>
    <t>Výrobky lomařské a kamenické pro komunikace (kostky dlažební, krajníky a obrubníky) kostka dlažební drobná žula (materiálová skupina I/2) vel. 8/10 cm šedá  (1t = cca 5 m2)</t>
  </si>
  <si>
    <t>P</t>
  </si>
  <si>
    <t>Poznámka k položce:
1t = cca 5 m2</t>
  </si>
  <si>
    <t>41/5</t>
  </si>
  <si>
    <t>94</t>
  </si>
  <si>
    <t>596211113</t>
  </si>
  <si>
    <t>Kladení zámkové dlažby komunikací pro pěší tl 60 mm skupiny A pl přes 300 m2</t>
  </si>
  <si>
    <t>-387216620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</si>
  <si>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</si>
  <si>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</si>
  <si>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A50</t>
  </si>
  <si>
    <t>"chodník:"630,0"m2</t>
  </si>
  <si>
    <t>"chodník předláždění"31</t>
  </si>
  <si>
    <t>95</t>
  </si>
  <si>
    <t>592452120</t>
  </si>
  <si>
    <t>dlažba zámková IČKO přírodní 19,6x16,1x6 cm</t>
  </si>
  <si>
    <t>-170042626</t>
  </si>
  <si>
    <t>Dlaždice betonové dlažba zámková (ČSN EN 1338) dlažba zámková IČKO 1 m2=36 kusů 19,6 x 16,1 x 6  přírodní</t>
  </si>
  <si>
    <t>Poznámka k položce:
spotřeba: 36 kus/m2</t>
  </si>
  <si>
    <t>96</t>
  </si>
  <si>
    <t>596211110</t>
  </si>
  <si>
    <t>Kladení zámkové dlažby komunikací pro pěší tl 60 mm skupiny A pl do 50 m2</t>
  </si>
  <si>
    <t>1143104808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</si>
  <si>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</si>
  <si>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A51</t>
  </si>
  <si>
    <t>"chodník - optický pás u zastávek MHD:"19,0"m2</t>
  </si>
  <si>
    <t>"chodník" 48</t>
  </si>
  <si>
    <t>97</t>
  </si>
  <si>
    <t>592453430</t>
  </si>
  <si>
    <t>dlažba betonová kostka 40x40x5 cm barva</t>
  </si>
  <si>
    <t>2032921382</t>
  </si>
  <si>
    <t>Dlaždice betonové dlažba desková betonová 40 x 40 x 4,5 dlažba reliéfní, 40 x 40 x 5 kostka barva</t>
  </si>
  <si>
    <t>98</t>
  </si>
  <si>
    <t>567134142</t>
  </si>
  <si>
    <t>Podklad z podkladového betonu tř. PB II (C 16/20) tl 230 mm</t>
  </si>
  <si>
    <t>-588516848</t>
  </si>
  <si>
    <t>Podklad z podkladového betonu PB tř. PB II (C 16/20) tl. 230 mm</t>
  </si>
  <si>
    <t xml:space="preserve">Poznámka k souboru cen:
1. V cenách jsou započteny i náklady na:     a) ošetření povrchu podkladu vodou,     b) postřik proti odpařování vody. 2. V cenách nejsou započteny náklady na zřízení dilatačních spár a jejich vyplnění; tyto práce se     oceňují cenami souborů cen 919 11-1 Řezání dilatačních spár, 919 12-. Těsnění dilatačních spár a     919 13Vyztužení dilatačních spár. </t>
  </si>
  <si>
    <t>A38</t>
  </si>
  <si>
    <t>"záliv:"204,0"m2</t>
  </si>
  <si>
    <t>99</t>
  </si>
  <si>
    <t>581141114</t>
  </si>
  <si>
    <t>Kryt cementobetonový vozovek skupiny CB I tl 250 mm</t>
  </si>
  <si>
    <t>-796826044</t>
  </si>
  <si>
    <t>Kryt cementobetonový silničních komunikací skupiny CB I tl. 250 mm</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</si>
  <si>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</si>
  <si>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A48</t>
  </si>
  <si>
    <t>919726225</t>
  </si>
  <si>
    <t>Geotextilie pro vyztužení, separaci a filtraci tkaná z polyesteru podélná/příčná pevnost 200/200kN/m</t>
  </si>
  <si>
    <t>-762097598</t>
  </si>
  <si>
    <t>Geotextilie tkaná pro vyztužení, separaci nebo filtraci z polyesteru, podélná/příčná pevnost v tahu 200/200 kN/m</t>
  </si>
  <si>
    <t xml:space="preserve">Poznámka k souboru cen:
1. V cenách jsou započteny i náklady na položení a dodání geotextilie včetně přesahů. </t>
  </si>
  <si>
    <t>A44</t>
  </si>
  <si>
    <t>919124121</t>
  </si>
  <si>
    <t>Dilatační spáry vkládané v cementobetonovém krytu s vyplněním spár asfaltovou zálivkou</t>
  </si>
  <si>
    <t>-2062308056</t>
  </si>
  <si>
    <t>Dilatační spáry vkládané v cementobetonovém krytu s odstraněním vložek, s vyčištěním a vyplněním spár asfaltovou zálivkou</t>
  </si>
  <si>
    <t xml:space="preserve">Poznámka k souboru cen:
1. Ceny lze použít i pro vkládané spáry do podkladu z prostého betonu. </t>
  </si>
  <si>
    <t>A54</t>
  </si>
  <si>
    <t>"v místě napojení na stávající stav"245,0</t>
  </si>
  <si>
    <t>Potrubí</t>
  </si>
  <si>
    <t>895941111</t>
  </si>
  <si>
    <t>Zřízení vpusti kanalizační uliční z betonových dílců typ UV-50 normální</t>
  </si>
  <si>
    <t>-593310390</t>
  </si>
  <si>
    <t>103</t>
  </si>
  <si>
    <t>592238760</t>
  </si>
  <si>
    <t>rám zabetonovaný DIN 19583-9 500/500 mm</t>
  </si>
  <si>
    <t>1977895807</t>
  </si>
  <si>
    <t>Prefabrikáty pro uliční vpusti dílce betonové pro uliční vpusti vpusť dešťová uliční s rámem rám zabetonovaný DIN 19583-9, 500/500mm</t>
  </si>
  <si>
    <t>104</t>
  </si>
  <si>
    <t>592238210</t>
  </si>
  <si>
    <t>vpusť betonová uliční TBV-Q 660/180 /prstenec/ 18x66x10 cm</t>
  </si>
  <si>
    <t>1200882378</t>
  </si>
  <si>
    <t>Prefabrikáty pro uliční vpusti betonové a železobetonové TBV-Q 660/180 /prstenec/ 18 x 66 x 10</t>
  </si>
  <si>
    <t>105</t>
  </si>
  <si>
    <t>592238580</t>
  </si>
  <si>
    <t>skruž betonová pro uliční vpusť horní TBV-Q 450/555/5d, 45x55x5 cm</t>
  </si>
  <si>
    <t>-1723917557</t>
  </si>
  <si>
    <t>Prefabrikáty pro uliční vpusti dílce betonové pro uliční vpusti skruže horní TBV-Q 450/555/5d         45 x 57 x 5</t>
  </si>
  <si>
    <t>106</t>
  </si>
  <si>
    <t>592238520</t>
  </si>
  <si>
    <t>dno betonové pro uliční vpusť s kalovou prohlubní TBV-Q 2a 45x30x5 cm</t>
  </si>
  <si>
    <t>-1864528765</t>
  </si>
  <si>
    <t>Prefabrikáty pro uliční vpusti dílce betonové pro uliční vpusti dno s kalovou prohlubní TBV-Q 450/300/2a       45 x 30 x 5</t>
  </si>
  <si>
    <t>107</t>
  </si>
  <si>
    <t>592238540</t>
  </si>
  <si>
    <t>skruž betonová pro uliční vpusťs výtokovým otvorem PVC TBV-Q 450/350/3a, 45x35x5 cm</t>
  </si>
  <si>
    <t>-1337875830</t>
  </si>
  <si>
    <t>Prefabrikáty pro uliční vpusti dílce betonové pro uliční vpusti skruž s  otvorem PVC TBV-Q 450/350/3a PVC  45 x 35 x 5</t>
  </si>
  <si>
    <t>108</t>
  </si>
  <si>
    <t>899721111</t>
  </si>
  <si>
    <t>Signalizační vodič DN do 150 mm na potrubí PVC</t>
  </si>
  <si>
    <t>1514173544</t>
  </si>
  <si>
    <t>Signalizační vodič na potrubí PVC DN do 150 mm</t>
  </si>
  <si>
    <t>109</t>
  </si>
  <si>
    <t>899722113</t>
  </si>
  <si>
    <t>Krytí potrubí z plastů výstražnou fólií z PVC 34cm</t>
  </si>
  <si>
    <t>-2005108307</t>
  </si>
  <si>
    <t>Krytí potrubí z plastů výstražnou fólií z PVC šířky 34cm</t>
  </si>
  <si>
    <t>110</t>
  </si>
  <si>
    <t>871315221</t>
  </si>
  <si>
    <t>Kanalizační potrubí z tvrdého PVC-systém KG tuhost třídy SN8 DN150</t>
  </si>
  <si>
    <t>441278955</t>
  </si>
  <si>
    <t>Kanalizační potrubí z tvrdého PVC systém KG v otevřeném výkopu ve sklonu do 20 %, tuhost třídy SN 8 DN 150</t>
  </si>
  <si>
    <t xml:space="preserve">Poznámka k souboru cen:
1. V cenách jsou započteny i náklady na dodání trub včetně gumového těsnění. 2. Použití trub dle tuhostí:     a) třída SN 4: kanalizační řady, přípojky, odvodňování pozemků     b) třída SN 8: vysoké teplotní a mechanické zatížení. </t>
  </si>
  <si>
    <t>A55</t>
  </si>
  <si>
    <t>"přípojky UV:"8,0"m</t>
  </si>
  <si>
    <t>111</t>
  </si>
  <si>
    <t>721290112</t>
  </si>
  <si>
    <t>Zkouška těsnosti potrubí kanalizace vodou do DN 200</t>
  </si>
  <si>
    <t>593482878</t>
  </si>
  <si>
    <t>Zkouška těsnosti kanalizace v objektech vodou DN 150 nebo DN 200</t>
  </si>
  <si>
    <t xml:space="preserve">Poznámka k souboru cen:
1. V ceně -0123 není započteno dodání média; jeho dodávka se oceňuje ve specifikaci. </t>
  </si>
  <si>
    <t>A57</t>
  </si>
  <si>
    <t>"dle pol.č.87433:"8,0"m</t>
  </si>
  <si>
    <t>112</t>
  </si>
  <si>
    <t>359901211</t>
  </si>
  <si>
    <t>Monitoring stoky jakékoli výšky na nové kanalizaci</t>
  </si>
  <si>
    <t>-1034043581</t>
  </si>
  <si>
    <t>Monitoring stok (kamerový systém) jakékoli výšky nová kanalizace</t>
  </si>
  <si>
    <t xml:space="preserve">Poznámka k souboru cen:
1. V ceně jsou započteny náklady na zhotovení záznamu o prohlídce a protokolu prohlídky. </t>
  </si>
  <si>
    <t>A58</t>
  </si>
  <si>
    <t>HSV</t>
  </si>
  <si>
    <t>Práce a dodávky HSV</t>
  </si>
  <si>
    <t>997</t>
  </si>
  <si>
    <t>Přesun sutě</t>
  </si>
  <si>
    <t>113</t>
  </si>
  <si>
    <t>997013501</t>
  </si>
  <si>
    <t>Odvoz suti a vybouraných hmot na skládku nebo meziskládku do 1 km se složením</t>
  </si>
  <si>
    <t>1592860997</t>
  </si>
  <si>
    <t>Odvoz suti a vybouraných hmot na skládku nebo meziskládku se složením, na vzdálenost do 1 km</t>
  </si>
  <si>
    <t>"skládka Všebořice, trasa mimo centrum města"</t>
  </si>
  <si>
    <t>"pvc"0,744</t>
  </si>
  <si>
    <t>"dřevo"4,884</t>
  </si>
  <si>
    <t>114</t>
  </si>
  <si>
    <t>997013509</t>
  </si>
  <si>
    <t>Příplatek k odvozu suti a vybouraných hmot na skládku ZKD 1 km přes 1 km</t>
  </si>
  <si>
    <t>1918890483</t>
  </si>
  <si>
    <t>Odvoz suti a vybouraných hmot na skládku nebo meziskládku se složením, na vzdálenost Příplatek k ceně za každý další i započatý 1 km přes 1 km</t>
  </si>
  <si>
    <t>5,628*14</t>
  </si>
  <si>
    <t>115</t>
  </si>
  <si>
    <t>997013811</t>
  </si>
  <si>
    <t>Poplatek za uložení stavebního dřevěného odpadu na skládce (skládkovné)</t>
  </si>
  <si>
    <t>-1023159978</t>
  </si>
  <si>
    <t>Poplatek za uložení stavebního odpadu na skládce (skládkovné) dřevěného</t>
  </si>
  <si>
    <t>116</t>
  </si>
  <si>
    <t>997013813</t>
  </si>
  <si>
    <t>Poplatek za uložení stavebního odpadu z plastických hmot na skládce (skládkovné)</t>
  </si>
  <si>
    <t>-53829553</t>
  </si>
  <si>
    <t>Poplatek za uložení stavebního odpadu na skládce (skládkovné) z plastických hmot</t>
  </si>
  <si>
    <t>117</t>
  </si>
  <si>
    <t>997221551</t>
  </si>
  <si>
    <t>Vodorovná doprava suti ze sypkých materiálů do 1 km</t>
  </si>
  <si>
    <t>-955504316</t>
  </si>
  <si>
    <t>Vodorovná doprava suti bez naložení, ale se složením a s hrubým urovnáním ze sypkých materiálů, na vzdálenost do 1 km</t>
  </si>
  <si>
    <t>"kamenivo"185,400</t>
  </si>
  <si>
    <t>997221559</t>
  </si>
  <si>
    <t>Příplatek ZKD 1 km u vodorovné dopravy suti ze sypkých materiálů</t>
  </si>
  <si>
    <t>1863130502</t>
  </si>
  <si>
    <t>Vodorovná doprava suti bez naložení, ale se složením a s hrubým urovnáním Příplatek k ceně za každý další i započatý 1 km přes 1 km</t>
  </si>
  <si>
    <t>185,4*14</t>
  </si>
  <si>
    <t>119</t>
  </si>
  <si>
    <t>997221571</t>
  </si>
  <si>
    <t>Vodorovná doprava vybouraných hmot do 1 km</t>
  </si>
  <si>
    <t>-1906005537</t>
  </si>
  <si>
    <t>Vodorovná doprava vybouraných hmot bez naložení, ale se složením a s hrubým urovnáním na vzdálenost do 1 km</t>
  </si>
  <si>
    <t>"beton"56,865+102,5+231,75+51,455+8,92+33,6+0,574+0,164</t>
  </si>
  <si>
    <t>"živice"139,264+41,087</t>
  </si>
  <si>
    <t>997221579</t>
  </si>
  <si>
    <t>Příplatek ZKD 1 km u vodorovné dopravy vybouraných hmot</t>
  </si>
  <si>
    <t>306699101</t>
  </si>
  <si>
    <t>Vodorovná doprava vybouraných hmot bez naložení, ale se složením a s hrubým urovnáním na vzdálenost Příplatek k ceně za každý další i započatý 1 km přes 1 km</t>
  </si>
  <si>
    <t>"skádka Všebořice trasa mimo centrum města"</t>
  </si>
  <si>
    <t>666,179*14</t>
  </si>
  <si>
    <t>121</t>
  </si>
  <si>
    <t>997221815</t>
  </si>
  <si>
    <t>Poplatek za uložení betonového odpadu na skládce (skládkovné)</t>
  </si>
  <si>
    <t>-177426177</t>
  </si>
  <si>
    <t>Poplatek za uložení stavebního odpadu na skládce (skládkovné) betonového</t>
  </si>
  <si>
    <t>122</t>
  </si>
  <si>
    <t>997221845</t>
  </si>
  <si>
    <t>Poplatek za uložení odpadu z asfaltových povrchů na skládce (skládkovné)</t>
  </si>
  <si>
    <t>1520383888</t>
  </si>
  <si>
    <t>Poplatek za uložení stavebního odpadu na skládce (skládkovné) z asfaltových povrchů</t>
  </si>
  <si>
    <t>123</t>
  </si>
  <si>
    <t>997221855</t>
  </si>
  <si>
    <t>Poplatek za uložení odpadu z kameniva na skládce (skládkovné)</t>
  </si>
  <si>
    <t>-439354207</t>
  </si>
  <si>
    <t>Poplatek za uložení stavebního odpadu na skládce (skládkovné) z kameniva</t>
  </si>
  <si>
    <t>998</t>
  </si>
  <si>
    <t>Přesun hmot</t>
  </si>
  <si>
    <t>124</t>
  </si>
  <si>
    <t>998225111</t>
  </si>
  <si>
    <t>Přesun hmot pro pozemní komunikace s krytem z kamene, monolitickým betonovým nebo živičným</t>
  </si>
  <si>
    <t>643205435</t>
  </si>
  <si>
    <t>Přesun hmot pro komunikace s krytem z kameniva, monolitickým betonovým nebo živičným dopravní vzdálenost do 200 m jakékoliv délky objektu</t>
  </si>
  <si>
    <t>173,080</t>
  </si>
  <si>
    <t>125</t>
  </si>
  <si>
    <t>998225194</t>
  </si>
  <si>
    <t>Příplatek k přesunu hmot pro pozemní komunikace s krytem z kamene, živičným, betonovým do 5000 m</t>
  </si>
  <si>
    <t>312260575</t>
  </si>
  <si>
    <t>Přesun hmot pro komunikace s krytem z kameniva, monolitickým betonovým nebo živičným Příplatek k ceně za zvětšený přesun přes vymezenou největší dopravní vzdálenost do 5000 m</t>
  </si>
  <si>
    <t>126</t>
  </si>
  <si>
    <t>998225195</t>
  </si>
  <si>
    <t>Příplatek k přesunu hmot pro pozemní komunikace s krytem z kamene, živičným, betonovým ZKD 5000 m</t>
  </si>
  <si>
    <t>1998602764</t>
  </si>
  <si>
    <t>Přesun hmot pro komunikace s krytem z kameniva, monolitickým betonovým nebo živičným Příplatek k ceně za zvětšený přesun přes vymezenou největší dopravní vzdálenost za každých dalších 5000 m přes 5000 m</t>
  </si>
  <si>
    <t>127</t>
  </si>
  <si>
    <t>998276101</t>
  </si>
  <si>
    <t>Přesun hmot pro trubní vedení z trub z plastických hmot otevřený výkop</t>
  </si>
  <si>
    <t>-158970984</t>
  </si>
  <si>
    <t>Přesun hmot pro trubní vedení hloubené z trub z plastických hmot nebo sklolaminátových pro vodovody nebo kanalizace v otevřeném výkopu dopravní vzdálenost do 15 m</t>
  </si>
  <si>
    <t>1,562</t>
  </si>
  <si>
    <t>998276124</t>
  </si>
  <si>
    <t>Příplatek k přesunu hmot pro trubní vedení z trub z plastických hmot za zvětšený přesun do 500 m</t>
  </si>
  <si>
    <t>1691077782</t>
  </si>
  <si>
    <t>Přesun hmot pro trubní vedení hloubené z trub z plastických hmot nebo sklolaminátových Příplatek k cenám za zvětšený přesun přes vymezenou největší dopravní vzdálenost do 500 m</t>
  </si>
  <si>
    <t>B6</t>
  </si>
  <si>
    <t>7,42</t>
  </si>
  <si>
    <t>SO 401 - VEŘEJNÉ OSVĚTLENÍ</t>
  </si>
  <si>
    <t>401 - VEŘEJNÉ OSVĚTLENÍ</t>
  </si>
  <si>
    <t>2 - Základy</t>
  </si>
  <si>
    <t>7 - Přidružená stavební výroba</t>
  </si>
  <si>
    <t>740991100</t>
  </si>
  <si>
    <t>Celková prohlídka elektrického rozvodu a zařízení do 100 000,- Kč</t>
  </si>
  <si>
    <t>495369983</t>
  </si>
  <si>
    <t>Zkoušky a prohlídky elektrických rozvodů a zařízení celková prohlídka a vyhotovení revizní zprávy pro objem montážních prací do 100 tis. Kč</t>
  </si>
  <si>
    <t xml:space="preserve">Poznámka k souboru cen:
1. Ceny -1100 až -1910 jsou určeny pro objem montážních prací včetně nákladů na nosný a podružný     materiál. </t>
  </si>
  <si>
    <t>113107131</t>
  </si>
  <si>
    <t>Odstranění podkladu pl do 50 m2 z betonu prostého tl 150 mm</t>
  </si>
  <si>
    <t>1634014278</t>
  </si>
  <si>
    <t>Odstranění podkladů nebo krytů s přemístěním hmot na skládku na vzdálenost do 3 m nebo s naložením na dopravní prostředek v ploše jednotlivě do 50 m2 z betonu prostého, o tl. vrstvy přes 100 do 150 mm</t>
  </si>
  <si>
    <t>"chodník:"6,00*0,50</t>
  </si>
  <si>
    <t>131101101</t>
  </si>
  <si>
    <t>Hloubení jam nezapažených v hornině tř. 1 a 2 objemu do 100 m3</t>
  </si>
  <si>
    <t>1201406862</t>
  </si>
  <si>
    <t>Hloubení nezapažených jam a zářezů s urovnáním dna do předepsaného profilu a spádu v horninách tř. 1 a 2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</si>
  <si>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</si>
  <si>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stožárový základ:"6*1,0"m3</t>
  </si>
  <si>
    <t>-62070320</t>
  </si>
  <si>
    <t>"volný terén:"35,00*0,90*0,50</t>
  </si>
  <si>
    <t>"chodník:"40,00*0,50*0,35+6,00*0,35*0,20</t>
  </si>
  <si>
    <t>C6</t>
  </si>
  <si>
    <t>"Celkem: "A6+B6</t>
  </si>
  <si>
    <t>162701105</t>
  </si>
  <si>
    <t>Vodorovné přemístění do 10000 m výkopku/sypaniny z horniny tř. 1 až 4</t>
  </si>
  <si>
    <t>1020211298</t>
  </si>
  <si>
    <t>Vodorovné přemístění výkopku nebo sypaniny po suchu na obvyklém dopravním prostředku, bez naložení výkopku, avšak se složením bez rozhrnutí z horniny tř. 1 až 4 na vzdálenost přes 9 000 do 10 000 m</t>
  </si>
  <si>
    <t>"uložení přebytečné zeminy na skládku"</t>
  </si>
  <si>
    <t>6,0"m3"+23,17"m3"-16,52"m3</t>
  </si>
  <si>
    <t>162701109</t>
  </si>
  <si>
    <t>Příplatek k vodorovnému přemístění výkopku/sypaniny z horniny tř. 1 až 4 ZKD 1000 m přes 10000 m</t>
  </si>
  <si>
    <t>-1434647708</t>
  </si>
  <si>
    <t>Vodorovné přemístění výkopku nebo sypaniny po suchu na obvyklém dopravním prostředku, bez naložení výkopku, avšak se složením bez rozhrnutí z horniny tř. 1 až 4 na vzdálenost Příplatek k ceně za každých dalších i započatých 1 000 m</t>
  </si>
  <si>
    <t>12,65*4</t>
  </si>
  <si>
    <t>171201211</t>
  </si>
  <si>
    <t>Poplatek za uložení odpadu ze sypaniny na skládce (skládkovné)</t>
  </si>
  <si>
    <t>1457757886</t>
  </si>
  <si>
    <t>Uložení sypaniny poplatek za uložení sypaniny na skládce (skládkovné)</t>
  </si>
  <si>
    <t>12,65*1,8</t>
  </si>
  <si>
    <t>1264455194</t>
  </si>
  <si>
    <t>16,52"m3</t>
  </si>
  <si>
    <t>171201201</t>
  </si>
  <si>
    <t>Uložení sypaniny na skládky</t>
  </si>
  <si>
    <t>-509243736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</si>
  <si>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</si>
  <si>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-1423752572</t>
  </si>
  <si>
    <t>20,0"m2</t>
  </si>
  <si>
    <t>121821739</t>
  </si>
  <si>
    <t>919735123</t>
  </si>
  <si>
    <t>Řezání stávajícího betonového krytu hl do 150 mm</t>
  </si>
  <si>
    <t>1418637492</t>
  </si>
  <si>
    <t>Řezání stávajícího betonového krytu nebo podkladu hloubky přes 100 do 150 mm</t>
  </si>
  <si>
    <t>"chodník:"12,0"m</t>
  </si>
  <si>
    <t>564851111</t>
  </si>
  <si>
    <t>Podklad ze štěrkodrtě ŠD tl 150 mm</t>
  </si>
  <si>
    <t>-1804718783</t>
  </si>
  <si>
    <t>Podklad ze štěrkodrti ŠD s rozprostřením a zhutněním, po zhutnění tl. 150 mm</t>
  </si>
  <si>
    <t>"chodník:"6,00*0,50*0,15</t>
  </si>
  <si>
    <t>565185111</t>
  </si>
  <si>
    <t>Asfaltový beton vrstva podkladní ACP 16 (obalované kamenivo OKS) tl 150 mm š do 3 m</t>
  </si>
  <si>
    <t>-526293664</t>
  </si>
  <si>
    <t>Asfaltový beton vrstva podkladní ACP 16 (obalované kamenivo střednězrnné - OKS) s rozprostřením a zhutněním v pruhu šířky do 3 m, po zhutnění tl. 150 mm</t>
  </si>
  <si>
    <t>Základy</t>
  </si>
  <si>
    <t>271532212</t>
  </si>
  <si>
    <t>Podsyp pod základové konstrukce se zhutněním z hrubého kameniva frakce 16 až 32 mm</t>
  </si>
  <si>
    <t>-329560225</t>
  </si>
  <si>
    <t>Podsyp pod základové konstrukce se zhutněním a urovnáním povrchu z kameniva hrubého, frakce 16 - 32 mm</t>
  </si>
  <si>
    <t>1*1*0,2*6</t>
  </si>
  <si>
    <t>275313611</t>
  </si>
  <si>
    <t>Základové patky z betonu tř. C 16/20</t>
  </si>
  <si>
    <t>-731650883</t>
  </si>
  <si>
    <t>Základy z betonu prostého patky a bloky z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</si>
  <si>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</si>
  <si>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"stožárové základy:"6,0"m3</t>
  </si>
  <si>
    <t>275351215</t>
  </si>
  <si>
    <t>Zřízení bednění stěn základových patek</t>
  </si>
  <si>
    <t>-297279513</t>
  </si>
  <si>
    <t>Bednění základových stěn patek svislé nebo šikmé (odkloněné), půdorysně přímé nebo zalomené ve volných nebo zapažených jámách, rýhách, šachtách, včetně případných vzpěr zřízení</t>
  </si>
  <si>
    <t>1*1*4*6</t>
  </si>
  <si>
    <t>275351216</t>
  </si>
  <si>
    <t>Odstranění bednění stěn základových patek</t>
  </si>
  <si>
    <t>2130637729</t>
  </si>
  <si>
    <t>Bednění základových stěn patek svislé nebo šikmé (odkloněné), půdorysně přímé nebo zalomené ve volných nebo zapažených jámách, rýhách, šachtách, včetně případných vzpěr odstranění</t>
  </si>
  <si>
    <t>451577777</t>
  </si>
  <si>
    <t>Podklad nebo lože pod dlažbu vodorovný nebo do sklonu 1:5 z kameniva těženého tl do 100 mm</t>
  </si>
  <si>
    <t>943195342</t>
  </si>
  <si>
    <t>Podklad nebo lože pod dlažbu (přídlažbu) v ploše vodorovné nebo ve sklonu do 1:5, tloušťky od 30 do 100 mm z kameniva těženého</t>
  </si>
  <si>
    <t>45,00*0,35+35,00*0,50</t>
  </si>
  <si>
    <t>451579777</t>
  </si>
  <si>
    <t>Příplatek ZKD 10 mm tl nad 100 mm u podkladu nebo lože pod dlažbu z kameniva těženého</t>
  </si>
  <si>
    <t>1086624373</t>
  </si>
  <si>
    <t>Podklad nebo lože pod dlažbu (přídlažbu) Příplatek k cenám za každých dalších i započatých 10 mm tloušťky podkladu nebo lože přes 100 mm z kameniva těženého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</si>
  <si>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</si>
  <si>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-1830504933</t>
  </si>
  <si>
    <t>"beton"0,675</t>
  </si>
  <si>
    <t>-839053864</t>
  </si>
  <si>
    <t>0,675*14</t>
  </si>
  <si>
    <t>997221611</t>
  </si>
  <si>
    <t>Nakládání suti na dopravní prostředky pro vodorovnou dopravu</t>
  </si>
  <si>
    <t>1092706844</t>
  </si>
  <si>
    <t>Nakládání na dopravní prostředky pro vodorovnou dopravu suti</t>
  </si>
  <si>
    <t>0,675</t>
  </si>
  <si>
    <t>-2118714767</t>
  </si>
  <si>
    <t>Přidružená stavební výroba</t>
  </si>
  <si>
    <t>702211</t>
  </si>
  <si>
    <t>KABELOVÁ CHRÁNIČKA ZEMNÍ DN DO 100 MM</t>
  </si>
  <si>
    <t>2021_OTSKP</t>
  </si>
  <si>
    <t>-1257111876</t>
  </si>
  <si>
    <t>DN 63 se zatahovacím prvkem</t>
  </si>
  <si>
    <t>Poznámka k souboru cen:
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</si>
  <si>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125,0"m</t>
  </si>
  <si>
    <t>702212</t>
  </si>
  <si>
    <t>KABELOVÁ CHRÁNIČKA ZEMNÍ DN PŘES 100 DO 200 MM</t>
  </si>
  <si>
    <t>-1705514424</t>
  </si>
  <si>
    <t>DN 110 SE ZATAHOVACÍM PRVKEM</t>
  </si>
  <si>
    <t>"křížení IS:"125,0"m</t>
  </si>
  <si>
    <t>702311</t>
  </si>
  <si>
    <t>ZAKRYTÍ KABELŮ VÝSTRAŽNOU FÓLIÍ ŠÍŘKY DO 20 CM</t>
  </si>
  <si>
    <t>46080154</t>
  </si>
  <si>
    <t>Poznámka k souboru cen:
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a povrchovou úpravu 2. Položka neobsahuje:  X 3. Způsob měření: Udává se počet sad, které se skládají z předepsaných dílů, jež tvoří požadovaný celek, za každý započatý měsíc pronájmu.</t>
  </si>
  <si>
    <t>81,0"m</t>
  </si>
  <si>
    <t>702331</t>
  </si>
  <si>
    <t>ZAKRYTÍ KABELŮ PLASTOVOU DESKOU/PÁSEM ŠÍŘKY DO 20 CM</t>
  </si>
  <si>
    <t>703995160</t>
  </si>
  <si>
    <t>46,0"m</t>
  </si>
  <si>
    <t>741911</t>
  </si>
  <si>
    <t>UZEMŇOVACÍ VODIČ V ZEMI FEZN DO 120 MM2</t>
  </si>
  <si>
    <t>-1030011432</t>
  </si>
  <si>
    <t>FeZn 30x4 MM VČ ZEMNÍCH A SPOJOVACÍCH SVOREK</t>
  </si>
  <si>
    <t>Poznámka k souboru cen:
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</si>
  <si>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100,0"m</t>
  </si>
  <si>
    <t>743141.A</t>
  </si>
  <si>
    <t>OSVĚTLOVACÍ STOŽÁR PŘECHODOVÝ DÉLKY DO 8 M</t>
  </si>
  <si>
    <t>-1065242420</t>
  </si>
  <si>
    <t>VČ STOŽÁROVÉHO POUZDRA
NAPŘ. U9 159/133/114</t>
  </si>
  <si>
    <t>Poznámka k souboru cen:
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</si>
  <si>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743141.B</t>
  </si>
  <si>
    <t>298473796</t>
  </si>
  <si>
    <t>VČ STOŽÁROVÉHO POUZDRA
NAPŘ. PA6 114/89/76</t>
  </si>
  <si>
    <t>4"ks</t>
  </si>
  <si>
    <t>743142.A</t>
  </si>
  <si>
    <t>OSVĚTLOVACÍ STOŽÁR PŘECHODOVÝ - VÝLOŽNÍK S DÉLKOU VYLOŽENÍ DO 3 M</t>
  </si>
  <si>
    <t>-1497635925</t>
  </si>
  <si>
    <t>NAPŘ UD-1 1000/114</t>
  </si>
  <si>
    <t>Poznámka k souboru cen:
1. Položka obsahuje:  – veškeré příslušenství a uzavírací nátěr, technický popis viz. projektová dokumentace  2. Položka neobsahuje:  X 3. Způsob měření: Udává se počet kusů kompletní konstrukce nebo práce.</t>
  </si>
  <si>
    <t>743142.B</t>
  </si>
  <si>
    <t>1625086747</t>
  </si>
  <si>
    <t>NAPŘ PDA1 1000/76</t>
  </si>
  <si>
    <t>743531.A</t>
  </si>
  <si>
    <t>SVÍTIDLO VENKOVNÍ VŠEOBECNÉ PRO OSVĚTLENÍ PŘECHODU PRO CHODCE DO 150 W</t>
  </si>
  <si>
    <t>1924848501</t>
  </si>
  <si>
    <t>NAPŘ PRELED 2G 14200LM 110W</t>
  </si>
  <si>
    <t>Poznámka k souboru cen:
1. Položka obsahuje:  – zdroj a veškeré příslušenství  – technický popis viz. projektová dokumentace 2. Položka neobsahuje:  X 3. Způsob měření: Udává se počet kusů kompletní konstrukce nebo práce.</t>
  </si>
  <si>
    <t>743531.B</t>
  </si>
  <si>
    <t>728445728</t>
  </si>
  <si>
    <t>NAPŘ PRELED 2G 7100ML 56W</t>
  </si>
  <si>
    <t>742G11.A</t>
  </si>
  <si>
    <t>KABEL NN DVOU- A TŘÍŽÍLOVÝ CU S PLASTOVOU IZOLACÍ DO 2,5 MM2</t>
  </si>
  <si>
    <t>155742493</t>
  </si>
  <si>
    <t>CYKY-J 3x1,5MM2</t>
  </si>
  <si>
    <t>Poznámka k souboru cen:
1. Položka obsahuje:  – manipulace a uložení kabelu (do země, chráničky, kanálu, na rošty, na TV a pod.) 2. Položka neobsahuje:  – příchytky, spojky, koncovky, chráničky apod. 3. Způsob měření: Měří se metr délkový.</t>
  </si>
  <si>
    <t>50,0"m</t>
  </si>
  <si>
    <t>742G11.B</t>
  </si>
  <si>
    <t>694181800</t>
  </si>
  <si>
    <t>CYKY-J 3x2,5MM2</t>
  </si>
  <si>
    <t>742H12</t>
  </si>
  <si>
    <t>KABEL NN ČTYŘ- A PĚTIŽÍLOVÝ CU S PLASTOVOU IZOLACÍ OD 4 DO 16 MM2</t>
  </si>
  <si>
    <t>-2074750104</t>
  </si>
  <si>
    <t>CYKY-J 4x16MM3</t>
  </si>
  <si>
    <t>A22</t>
  </si>
  <si>
    <t>742L11</t>
  </si>
  <si>
    <t>UKONČENÍ DVOU AŽ PĚTIŽÍLOVÉHO KABELU V ROZVADĚČI NEBO NA PŘÍSTROJI DO 2,5 MM2</t>
  </si>
  <si>
    <t>-1457664000</t>
  </si>
  <si>
    <t>Poznámka k souboru cen:
1. Položka obsahuje:  – všechny práce spojené s úpravou kabelů pro montáž včetně veškerého příslušentsví  2. Položka neobsahuje:  X 3. Způsob měření: Udává se počet kusů kompletní konstrukce nebo práce.</t>
  </si>
  <si>
    <t>14"ks</t>
  </si>
  <si>
    <t>742L12</t>
  </si>
  <si>
    <t>UKONČENÍ DVOU AŽ PĚTIŽÍLOVÉHO KABELU V ROZVADĚČI NEBO NA PŘÍSTROJI OD 4 DO 16 MM2</t>
  </si>
  <si>
    <t>-649220213</t>
  </si>
  <si>
    <t>12"ks</t>
  </si>
  <si>
    <t>742P13</t>
  </si>
  <si>
    <t>ZATAŽENÍ KABELU DO CHRÁNIČKY - KABEL DO 4 KG/M</t>
  </si>
  <si>
    <t>-1223502820</t>
  </si>
  <si>
    <t>Poznámka k souboru cen:
1. Položka obsahuje:  – montáž kabelu o váze do 4 kg/m do chráničky/ kolektoru 2. Položka neobsahuje:  X 3. Způsob měření: Měří se metr délkový.</t>
  </si>
  <si>
    <t>742P15</t>
  </si>
  <si>
    <t>OZNAČOVACÍ ŠTÍTEK NA KABEL</t>
  </si>
  <si>
    <t>-878556236</t>
  </si>
  <si>
    <t>Poznámka k souboru cen:
1. Položka obsahuje:  – veškeré příslušentsví  2. Položka neobsahuje:  X 3. Způsob měření: Udává se počet kusů kompletní konstrukce nebo práce.</t>
  </si>
  <si>
    <t>87826</t>
  </si>
  <si>
    <t>NASUNUTÍ PLAST TRUB DN DO 80MM DO CHRÁNIČKY</t>
  </si>
  <si>
    <t>30532071</t>
  </si>
  <si>
    <t>DN63 DO DN110</t>
  </si>
  <si>
    <t>Poznámka k souboru cen:
položka zahrnuje: pojízdná sedla (objímky) případně předepsané utěsnění konců chráničky nezahrnuje dodávku potrubí</t>
  </si>
  <si>
    <t>25,0"m</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</si>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</sst>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11">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sz val="10"/>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1"/>
      <color indexed="8"/>
      <name val="Calibri"/>
      <family val="2"/>
    </font>
    <font>
      <u val="single"/>
      <sz val="11"/>
      <color indexed="12"/>
      <name val="Calibri"/>
      <family val="2"/>
    </font>
    <font>
      <u val="single"/>
      <sz val="11"/>
      <color indexed="20"/>
      <name val="Calibri"/>
      <family val="2"/>
    </font>
    <font>
      <b/>
      <sz val="18"/>
      <color indexed="56"/>
      <name val="Cambria"/>
      <family val="2"/>
    </font>
    <font>
      <sz val="8"/>
      <color indexed="55"/>
      <name val="Trebuchet MS"/>
      <family val="2"/>
    </font>
    <font>
      <sz val="12"/>
      <color indexed="56"/>
      <name val="Trebuchet MS"/>
      <family val="2"/>
    </font>
    <font>
      <sz val="8"/>
      <color indexed="56"/>
      <name val="Trebuchet MS"/>
      <family val="2"/>
    </font>
    <font>
      <sz val="8"/>
      <color indexed="63"/>
      <name val="Trebuchet MS"/>
      <family val="2"/>
    </font>
    <font>
      <sz val="10"/>
      <color indexed="56"/>
      <name val="Trebuchet MS"/>
      <family val="2"/>
    </font>
    <font>
      <sz val="8"/>
      <color indexed="20"/>
      <name val="Trebuchet MS"/>
      <family val="2"/>
    </font>
    <font>
      <sz val="8"/>
      <color indexed="1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b/>
      <sz val="10"/>
      <color indexed="56"/>
      <name val="Trebuchet MS"/>
      <family val="2"/>
    </font>
    <font>
      <sz val="10"/>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8"/>
      <color rgb="FF003366"/>
      <name val="Trebuchet MS"/>
      <family val="2"/>
    </font>
    <font>
      <sz val="8"/>
      <color rgb="FF505050"/>
      <name val="Trebuchet MS"/>
      <family val="2"/>
    </font>
    <font>
      <sz val="10"/>
      <color rgb="FF003366"/>
      <name val="Trebuchet MS"/>
      <family val="2"/>
    </font>
    <font>
      <sz val="8"/>
      <color rgb="FF800080"/>
      <name val="Trebuchet MS"/>
      <family val="2"/>
    </font>
    <font>
      <sz val="8"/>
      <color rgb="FFFF000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sz val="10"/>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b/>
      <sz val="10"/>
      <color rgb="FF00336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1" applyNumberFormat="0" applyFill="0" applyAlignment="0" applyProtection="0"/>
    <xf numFmtId="170" fontId="64" fillId="0" borderId="0" applyFont="0" applyFill="0" applyBorder="0" applyAlignment="0" applyProtection="0"/>
    <xf numFmtId="168" fontId="64" fillId="0" borderId="0" applyFont="0" applyFill="0" applyBorder="0" applyAlignment="0" applyProtection="0"/>
    <xf numFmtId="0" fontId="67" fillId="0" borderId="0" applyNumberFormat="0" applyFill="0" applyBorder="0" applyAlignment="0" applyProtection="0"/>
    <xf numFmtId="0" fontId="68" fillId="20" borderId="2" applyNumberFormat="0" applyAlignment="0" applyProtection="0"/>
    <xf numFmtId="171" fontId="64" fillId="0" borderId="0" applyFont="0" applyFill="0" applyBorder="0" applyAlignment="0" applyProtection="0"/>
    <xf numFmtId="169" fontId="64"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1" borderId="0" applyNumberFormat="0" applyBorder="0" applyAlignment="0" applyProtection="0"/>
    <xf numFmtId="0" fontId="4" fillId="0" borderId="0" applyAlignment="0">
      <protection locked="0"/>
    </xf>
    <xf numFmtId="0" fontId="74" fillId="0" borderId="0" applyNumberFormat="0" applyFill="0" applyBorder="0" applyAlignment="0" applyProtection="0"/>
    <xf numFmtId="0" fontId="64" fillId="22" borderId="6" applyNumberFormat="0" applyFont="0" applyAlignment="0" applyProtection="0"/>
    <xf numFmtId="9" fontId="64" fillId="0" borderId="0" applyFont="0" applyFill="0" applyBorder="0" applyAlignment="0" applyProtection="0"/>
    <xf numFmtId="0" fontId="75" fillId="0" borderId="7" applyNumberFormat="0" applyFill="0" applyAlignment="0" applyProtection="0"/>
    <xf numFmtId="0" fontId="76" fillId="23" borderId="0" applyNumberFormat="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8" applyNumberFormat="0" applyAlignment="0" applyProtection="0"/>
    <xf numFmtId="0" fontId="80" fillId="26" borderId="8" applyNumberFormat="0" applyAlignment="0" applyProtection="0"/>
    <xf numFmtId="0" fontId="81" fillId="26" borderId="9" applyNumberFormat="0" applyAlignment="0" applyProtection="0"/>
    <xf numFmtId="0" fontId="82" fillId="0" borderId="0" applyNumberForma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cellStyleXfs>
  <cellXfs count="375">
    <xf numFmtId="0" fontId="4" fillId="0" borderId="0" xfId="0" applyFont="1" applyAlignment="1">
      <alignment/>
    </xf>
    <xf numFmtId="0" fontId="4" fillId="0" borderId="0" xfId="0" applyFont="1" applyAlignment="1">
      <alignment vertical="center"/>
    </xf>
    <xf numFmtId="0" fontId="8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Alignment="1">
      <alignment vertical="center" wrapText="1"/>
    </xf>
    <xf numFmtId="0" fontId="84" fillId="0" borderId="0" xfId="0" applyFont="1" applyAlignment="1">
      <alignment vertical="center"/>
    </xf>
    <xf numFmtId="0" fontId="4" fillId="0" borderId="0" xfId="0" applyFont="1" applyAlignment="1">
      <alignment horizontal="center" vertical="center" wrapText="1"/>
    </xf>
    <xf numFmtId="0" fontId="85" fillId="0" borderId="0" xfId="0" applyFont="1" applyAlignment="1">
      <alignment/>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33" borderId="0" xfId="0" applyFont="1" applyFill="1" applyAlignment="1">
      <alignment horizontal="left" vertical="center"/>
    </xf>
    <xf numFmtId="0" fontId="4" fillId="33" borderId="0" xfId="0" applyFont="1" applyFill="1" applyAlignment="1">
      <alignment/>
    </xf>
    <xf numFmtId="0" fontId="90"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9" fillId="0" borderId="0" xfId="0" applyFont="1" applyBorder="1" applyAlignment="1">
      <alignment horizontal="left" vertical="center"/>
    </xf>
    <xf numFmtId="0" fontId="4" fillId="0" borderId="14" xfId="0" applyFont="1" applyBorder="1" applyAlignment="1">
      <alignment/>
    </xf>
    <xf numFmtId="0" fontId="91" fillId="0" borderId="0" xfId="0" applyFont="1" applyAlignment="1">
      <alignment horizontal="left" vertical="center"/>
    </xf>
    <xf numFmtId="0" fontId="92" fillId="0" borderId="0" xfId="0" applyFont="1" applyAlignment="1">
      <alignment horizontal="left" vertical="center"/>
    </xf>
    <xf numFmtId="0" fontId="93"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3" fillId="0" borderId="0" xfId="0" applyFont="1" applyBorder="1" applyAlignment="1">
      <alignment horizontal="left" vertical="center"/>
    </xf>
    <xf numFmtId="0" fontId="5" fillId="22" borderId="0" xfId="0" applyFont="1" applyFill="1" applyBorder="1" applyAlignment="1" applyProtection="1">
      <alignment horizontal="left" vertical="center"/>
      <protection locked="0"/>
    </xf>
    <xf numFmtId="49" fontId="5" fillId="22"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10"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3" fillId="0" borderId="0" xfId="0" applyFont="1" applyBorder="1" applyAlignment="1">
      <alignment horizontal="righ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0" xfId="0" applyFont="1" applyBorder="1" applyAlignment="1">
      <alignment horizontal="left" vertical="center"/>
    </xf>
    <xf numFmtId="0" fontId="83"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9" fillId="0" borderId="0" xfId="0" applyFont="1" applyAlignment="1">
      <alignment horizontal="left" vertical="center"/>
    </xf>
    <xf numFmtId="0" fontId="5" fillId="0" borderId="13" xfId="0" applyFont="1" applyBorder="1" applyAlignment="1">
      <alignment vertical="center"/>
    </xf>
    <xf numFmtId="0" fontId="93"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1"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3" fillId="0" borderId="27" xfId="0" applyFont="1" applyBorder="1" applyAlignment="1">
      <alignment horizontal="center" vertical="center" wrapText="1"/>
    </xf>
    <xf numFmtId="0" fontId="93" fillId="0" borderId="28" xfId="0" applyFont="1" applyBorder="1" applyAlignment="1">
      <alignment horizontal="center" vertical="center" wrapText="1"/>
    </xf>
    <xf numFmtId="0" fontId="93" fillId="0" borderId="29" xfId="0" applyFont="1" applyBorder="1" applyAlignment="1">
      <alignment horizontal="center" vertical="center" wrapText="1"/>
    </xf>
    <xf numFmtId="0" fontId="4" fillId="0" borderId="30" xfId="0" applyFont="1" applyBorder="1" applyAlignment="1">
      <alignment vertical="center"/>
    </xf>
    <xf numFmtId="0" fontId="94" fillId="0" borderId="0" xfId="0" applyFont="1" applyAlignment="1">
      <alignment horizontal="left" vertical="center"/>
    </xf>
    <xf numFmtId="0" fontId="94" fillId="0" borderId="0" xfId="0" applyFont="1" applyAlignment="1">
      <alignment vertical="center"/>
    </xf>
    <xf numFmtId="0" fontId="6"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12" fillId="0" borderId="0" xfId="0" applyFont="1" applyAlignment="1">
      <alignment horizontal="left" vertical="center"/>
    </xf>
    <xf numFmtId="0" fontId="7" fillId="0" borderId="13"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3" fillId="0" borderId="0" xfId="0" applyFont="1" applyAlignment="1">
      <alignment horizontal="center" vertical="center"/>
    </xf>
    <xf numFmtId="4" fontId="98" fillId="0" borderId="24" xfId="0" applyNumberFormat="1" applyFont="1" applyBorder="1" applyAlignment="1">
      <alignment vertical="center"/>
    </xf>
    <xf numFmtId="4" fontId="98" fillId="0" borderId="0" xfId="0" applyNumberFormat="1" applyFont="1" applyBorder="1" applyAlignment="1">
      <alignment vertical="center"/>
    </xf>
    <xf numFmtId="174" fontId="98" fillId="0" borderId="0" xfId="0" applyNumberFormat="1" applyFont="1" applyBorder="1" applyAlignment="1">
      <alignment vertical="center"/>
    </xf>
    <xf numFmtId="4" fontId="98" fillId="0" borderId="25" xfId="0" applyNumberFormat="1" applyFont="1" applyBorder="1" applyAlignment="1">
      <alignment vertical="center"/>
    </xf>
    <xf numFmtId="0" fontId="7" fillId="0" borderId="0" xfId="0" applyFont="1" applyAlignment="1">
      <alignment horizontal="left" vertical="center"/>
    </xf>
    <xf numFmtId="0" fontId="8" fillId="0" borderId="13" xfId="0" applyFont="1" applyBorder="1" applyAlignment="1">
      <alignment vertical="center"/>
    </xf>
    <xf numFmtId="0" fontId="8" fillId="0" borderId="0" xfId="0" applyFont="1" applyAlignment="1">
      <alignment horizontal="center" vertical="center"/>
    </xf>
    <xf numFmtId="4" fontId="99" fillId="0" borderId="24" xfId="0" applyNumberFormat="1" applyFont="1" applyBorder="1" applyAlignment="1">
      <alignment vertical="center"/>
    </xf>
    <xf numFmtId="4" fontId="99" fillId="0" borderId="0" xfId="0" applyNumberFormat="1" applyFont="1" applyBorder="1" applyAlignment="1">
      <alignment vertical="center"/>
    </xf>
    <xf numFmtId="174" fontId="99" fillId="0" borderId="0" xfId="0" applyNumberFormat="1" applyFont="1" applyBorder="1" applyAlignment="1">
      <alignment vertical="center"/>
    </xf>
    <xf numFmtId="4" fontId="99" fillId="0" borderId="25" xfId="0" applyNumberFormat="1" applyFont="1" applyBorder="1" applyAlignment="1">
      <alignment vertical="center"/>
    </xf>
    <xf numFmtId="0" fontId="8" fillId="0" borderId="0" xfId="0" applyFont="1" applyAlignment="1">
      <alignment horizontal="left" vertical="center"/>
    </xf>
    <xf numFmtId="4" fontId="99" fillId="0" borderId="31" xfId="0" applyNumberFormat="1" applyFont="1" applyBorder="1" applyAlignment="1">
      <alignment vertical="center"/>
    </xf>
    <xf numFmtId="4" fontId="99" fillId="0" borderId="32" xfId="0" applyNumberFormat="1" applyFont="1" applyBorder="1" applyAlignment="1">
      <alignment vertical="center"/>
    </xf>
    <xf numFmtId="174" fontId="99" fillId="0" borderId="32" xfId="0" applyNumberFormat="1" applyFont="1" applyBorder="1" applyAlignment="1">
      <alignment vertical="center"/>
    </xf>
    <xf numFmtId="4" fontId="99"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3"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10" fillId="0" borderId="0" xfId="0" applyFont="1" applyBorder="1" applyAlignment="1">
      <alignment horizontal="left" vertical="center"/>
    </xf>
    <xf numFmtId="4" fontId="94" fillId="0" borderId="0" xfId="0" applyNumberFormat="1" applyFont="1" applyBorder="1" applyAlignment="1">
      <alignment vertical="center"/>
    </xf>
    <xf numFmtId="0" fontId="83" fillId="0" borderId="0" xfId="0" applyFont="1" applyBorder="1" applyAlignment="1" applyProtection="1">
      <alignment horizontal="right" vertical="center"/>
      <protection locked="0"/>
    </xf>
    <xf numFmtId="4" fontId="83" fillId="0" borderId="0" xfId="0" applyNumberFormat="1" applyFont="1" applyBorder="1" applyAlignment="1">
      <alignment vertical="center"/>
    </xf>
    <xf numFmtId="172" fontId="83"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100" fillId="0" borderId="0" xfId="0" applyFont="1" applyBorder="1" applyAlignment="1">
      <alignment horizontal="left" vertical="center"/>
    </xf>
    <xf numFmtId="0" fontId="84" fillId="0" borderId="13" xfId="0" applyFont="1" applyBorder="1" applyAlignment="1">
      <alignment vertical="center"/>
    </xf>
    <xf numFmtId="0" fontId="84" fillId="0" borderId="0" xfId="0" applyFont="1" applyBorder="1" applyAlignment="1">
      <alignment vertical="center"/>
    </xf>
    <xf numFmtId="0" fontId="84" fillId="0" borderId="32" xfId="0" applyFont="1" applyBorder="1" applyAlignment="1">
      <alignment horizontal="left" vertical="center"/>
    </xf>
    <xf numFmtId="0" fontId="84" fillId="0" borderId="32" xfId="0" applyFont="1" applyBorder="1" applyAlignment="1">
      <alignment vertical="center"/>
    </xf>
    <xf numFmtId="0" fontId="84" fillId="0" borderId="32" xfId="0" applyFont="1" applyBorder="1" applyAlignment="1" applyProtection="1">
      <alignment vertical="center"/>
      <protection locked="0"/>
    </xf>
    <xf numFmtId="4" fontId="84" fillId="0" borderId="32" xfId="0" applyNumberFormat="1" applyFont="1" applyBorder="1" applyAlignment="1">
      <alignment vertical="center"/>
    </xf>
    <xf numFmtId="0" fontId="84"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3"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01"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4" fillId="0" borderId="0" xfId="0" applyNumberFormat="1" applyFont="1" applyAlignment="1">
      <alignment/>
    </xf>
    <xf numFmtId="174" fontId="102" fillId="0" borderId="22" xfId="0" applyNumberFormat="1" applyFont="1" applyBorder="1" applyAlignment="1">
      <alignment/>
    </xf>
    <xf numFmtId="174" fontId="102" fillId="0" borderId="23" xfId="0" applyNumberFormat="1" applyFont="1" applyBorder="1" applyAlignment="1">
      <alignment/>
    </xf>
    <xf numFmtId="4" fontId="14" fillId="0" borderId="0" xfId="0" applyNumberFormat="1" applyFont="1" applyAlignment="1">
      <alignment vertical="center"/>
    </xf>
    <xf numFmtId="0" fontId="85" fillId="0" borderId="13" xfId="0" applyFont="1" applyBorder="1" applyAlignment="1">
      <alignment/>
    </xf>
    <xf numFmtId="0" fontId="85" fillId="0" borderId="0" xfId="0" applyFont="1" applyBorder="1" applyAlignment="1">
      <alignment horizontal="left"/>
    </xf>
    <xf numFmtId="0" fontId="84" fillId="0" borderId="0" xfId="0" applyFont="1" applyBorder="1" applyAlignment="1">
      <alignment horizontal="left"/>
    </xf>
    <xf numFmtId="0" fontId="85" fillId="0" borderId="0" xfId="0" applyFont="1" applyAlignment="1" applyProtection="1">
      <alignment/>
      <protection locked="0"/>
    </xf>
    <xf numFmtId="4" fontId="84" fillId="0" borderId="0" xfId="0" applyNumberFormat="1" applyFont="1" applyBorder="1" applyAlignment="1">
      <alignment/>
    </xf>
    <xf numFmtId="0" fontId="85" fillId="0" borderId="24" xfId="0" applyFont="1" applyBorder="1" applyAlignment="1">
      <alignment/>
    </xf>
    <xf numFmtId="0" fontId="85" fillId="0" borderId="0" xfId="0" applyFont="1" applyBorder="1" applyAlignment="1">
      <alignment/>
    </xf>
    <xf numFmtId="174" fontId="85" fillId="0" borderId="0" xfId="0" applyNumberFormat="1" applyFont="1" applyBorder="1" applyAlignment="1">
      <alignment/>
    </xf>
    <xf numFmtId="174" fontId="85" fillId="0" borderId="25" xfId="0" applyNumberFormat="1" applyFont="1" applyBorder="1" applyAlignment="1">
      <alignment/>
    </xf>
    <xf numFmtId="0" fontId="85" fillId="0" borderId="0" xfId="0" applyFont="1" applyAlignment="1">
      <alignment horizontal="left"/>
    </xf>
    <xf numFmtId="0" fontId="85" fillId="0" borderId="0" xfId="0" applyFont="1" applyAlignment="1">
      <alignment horizontal="center"/>
    </xf>
    <xf numFmtId="4" fontId="85" fillId="0" borderId="0" xfId="0" applyNumberFormat="1" applyFont="1" applyAlignment="1">
      <alignment vertical="center"/>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2"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3" fillId="22" borderId="36" xfId="0" applyFont="1" applyFill="1" applyBorder="1" applyAlignment="1" applyProtection="1">
      <alignment horizontal="left" vertical="center"/>
      <protection locked="0"/>
    </xf>
    <xf numFmtId="0" fontId="83" fillId="0" borderId="0" xfId="0" applyFont="1" applyBorder="1" applyAlignment="1">
      <alignment horizontal="center" vertical="center"/>
    </xf>
    <xf numFmtId="174" fontId="83" fillId="0" borderId="0" xfId="0" applyNumberFormat="1" applyFont="1" applyBorder="1" applyAlignment="1">
      <alignment vertical="center"/>
    </xf>
    <xf numFmtId="174" fontId="83" fillId="0" borderId="25" xfId="0" applyNumberFormat="1" applyFont="1" applyBorder="1" applyAlignment="1">
      <alignment vertical="center"/>
    </xf>
    <xf numFmtId="4" fontId="4" fillId="0" borderId="0" xfId="0" applyNumberFormat="1" applyFont="1" applyAlignment="1">
      <alignment vertical="center"/>
    </xf>
    <xf numFmtId="0" fontId="103" fillId="0" borderId="0" xfId="0" applyFont="1" applyAlignment="1">
      <alignment horizontal="left" vertical="center"/>
    </xf>
    <xf numFmtId="0" fontId="15" fillId="0" borderId="0" xfId="0" applyFont="1" applyAlignment="1">
      <alignment horizontal="left" vertical="center" wrapText="1"/>
    </xf>
    <xf numFmtId="0" fontId="104" fillId="0" borderId="0" xfId="0" applyFont="1" applyAlignment="1">
      <alignment vertical="center" wrapText="1"/>
    </xf>
    <xf numFmtId="0" fontId="86" fillId="0" borderId="13" xfId="0" applyFont="1" applyBorder="1" applyAlignment="1">
      <alignment vertical="center"/>
    </xf>
    <xf numFmtId="0" fontId="103" fillId="0" borderId="0" xfId="0" applyFont="1" applyBorder="1" applyAlignment="1">
      <alignment horizontal="lef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6" fillId="0" borderId="31" xfId="0" applyFont="1" applyBorder="1" applyAlignment="1">
      <alignment vertical="center"/>
    </xf>
    <xf numFmtId="0" fontId="86" fillId="0" borderId="32" xfId="0" applyFont="1" applyBorder="1" applyAlignment="1">
      <alignment vertical="center"/>
    </xf>
    <xf numFmtId="0" fontId="86" fillId="0" borderId="33" xfId="0" applyFont="1" applyBorder="1" applyAlignment="1">
      <alignment vertical="center"/>
    </xf>
    <xf numFmtId="0" fontId="4" fillId="0" borderId="0" xfId="0" applyFont="1" applyAlignment="1">
      <alignment/>
    </xf>
    <xf numFmtId="0" fontId="4" fillId="0" borderId="0" xfId="0" applyFont="1" applyAlignment="1">
      <alignment horizontal="left" vertical="center" wrapText="1"/>
    </xf>
    <xf numFmtId="0" fontId="87" fillId="0" borderId="13" xfId="0" applyFont="1" applyBorder="1" applyAlignment="1">
      <alignment vertical="center"/>
    </xf>
    <xf numFmtId="0" fontId="87" fillId="0" borderId="0" xfId="0" applyFont="1" applyBorder="1" applyAlignment="1">
      <alignment vertical="center"/>
    </xf>
    <xf numFmtId="0" fontId="87" fillId="0" borderId="32" xfId="0" applyFont="1" applyBorder="1" applyAlignment="1">
      <alignment horizontal="left" vertical="center"/>
    </xf>
    <xf numFmtId="0" fontId="87" fillId="0" borderId="32" xfId="0" applyFont="1" applyBorder="1" applyAlignment="1">
      <alignment vertical="center"/>
    </xf>
    <xf numFmtId="0" fontId="87" fillId="0" borderId="32" xfId="0" applyFont="1" applyBorder="1" applyAlignment="1" applyProtection="1">
      <alignment vertical="center"/>
      <protection locked="0"/>
    </xf>
    <xf numFmtId="4" fontId="87" fillId="0" borderId="32" xfId="0" applyNumberFormat="1" applyFont="1" applyBorder="1" applyAlignment="1">
      <alignment vertical="center"/>
    </xf>
    <xf numFmtId="0" fontId="87" fillId="0" borderId="14" xfId="0" applyFont="1" applyBorder="1" applyAlignment="1">
      <alignment vertical="center"/>
    </xf>
    <xf numFmtId="0" fontId="15" fillId="0" borderId="0" xfId="0" applyFont="1" applyBorder="1" applyAlignment="1">
      <alignment horizontal="left" vertical="center" wrapText="1"/>
    </xf>
    <xf numFmtId="0" fontId="88" fillId="0" borderId="13" xfId="0" applyFont="1" applyBorder="1" applyAlignment="1">
      <alignment vertical="center"/>
    </xf>
    <xf numFmtId="0" fontId="88" fillId="0" borderId="0" xfId="0" applyFont="1" applyAlignment="1">
      <alignment horizontal="left" vertical="center"/>
    </xf>
    <xf numFmtId="0" fontId="88" fillId="0" borderId="0" xfId="0" applyFont="1" applyAlignment="1">
      <alignment horizontal="left" vertical="center" wrapText="1"/>
    </xf>
    <xf numFmtId="0" fontId="88" fillId="0" borderId="0" xfId="0" applyFont="1" applyAlignment="1">
      <alignment horizontal="left" vertical="center"/>
    </xf>
    <xf numFmtId="0" fontId="88" fillId="0" borderId="0" xfId="0" applyFont="1" applyAlignment="1" applyProtection="1">
      <alignment vertical="center"/>
      <protection locked="0"/>
    </xf>
    <xf numFmtId="0" fontId="88" fillId="0" borderId="24" xfId="0" applyFont="1" applyBorder="1" applyAlignment="1">
      <alignment vertical="center"/>
    </xf>
    <xf numFmtId="0" fontId="88" fillId="0" borderId="0" xfId="0" applyFont="1" applyBorder="1" applyAlignment="1">
      <alignment vertical="center"/>
    </xf>
    <xf numFmtId="0" fontId="88" fillId="0" borderId="25" xfId="0" applyFont="1" applyBorder="1" applyAlignment="1">
      <alignment vertical="center"/>
    </xf>
    <xf numFmtId="0" fontId="89" fillId="0" borderId="13" xfId="0" applyFont="1" applyBorder="1" applyAlignment="1">
      <alignment vertical="center"/>
    </xf>
    <xf numFmtId="0" fontId="89" fillId="0" borderId="0" xfId="0" applyFont="1" applyBorder="1" applyAlignment="1">
      <alignment horizontal="left" vertical="center"/>
    </xf>
    <xf numFmtId="0" fontId="89" fillId="0" borderId="0" xfId="0" applyFont="1" applyBorder="1" applyAlignment="1">
      <alignment horizontal="left" vertical="center" wrapText="1"/>
    </xf>
    <xf numFmtId="175" fontId="89" fillId="0" borderId="0" xfId="0" applyNumberFormat="1" applyFont="1" applyBorder="1" applyAlignment="1">
      <alignment vertical="center"/>
    </xf>
    <xf numFmtId="0" fontId="89" fillId="0" borderId="0" xfId="0" applyFont="1" applyAlignment="1" applyProtection="1">
      <alignment vertical="center"/>
      <protection locked="0"/>
    </xf>
    <xf numFmtId="0" fontId="89" fillId="0" borderId="24" xfId="0" applyFont="1" applyBorder="1" applyAlignment="1">
      <alignment vertical="center"/>
    </xf>
    <xf numFmtId="0" fontId="89" fillId="0" borderId="0" xfId="0" applyFont="1" applyBorder="1" applyAlignment="1">
      <alignment vertical="center"/>
    </xf>
    <xf numFmtId="0" fontId="89" fillId="0" borderId="25" xfId="0" applyFont="1" applyBorder="1" applyAlignment="1">
      <alignment vertical="center"/>
    </xf>
    <xf numFmtId="0" fontId="89" fillId="0" borderId="0" xfId="0" applyFont="1" applyAlignment="1">
      <alignment horizontal="left" vertical="center"/>
    </xf>
    <xf numFmtId="0" fontId="105" fillId="0" borderId="36" xfId="0" applyFont="1" applyBorder="1" applyAlignment="1" applyProtection="1">
      <alignment horizontal="center" vertical="center"/>
      <protection/>
    </xf>
    <xf numFmtId="49" fontId="105" fillId="0" borderId="36" xfId="0" applyNumberFormat="1" applyFont="1" applyBorder="1" applyAlignment="1" applyProtection="1">
      <alignment horizontal="left" vertical="center" wrapText="1"/>
      <protection/>
    </xf>
    <xf numFmtId="0" fontId="105" fillId="0" borderId="36" xfId="0" applyFont="1" applyBorder="1" applyAlignment="1" applyProtection="1">
      <alignment horizontal="left" vertical="center" wrapText="1"/>
      <protection/>
    </xf>
    <xf numFmtId="0" fontId="105" fillId="0" borderId="36" xfId="0" applyFont="1" applyBorder="1" applyAlignment="1" applyProtection="1">
      <alignment horizontal="center" vertical="center" wrapText="1"/>
      <protection/>
    </xf>
    <xf numFmtId="175" fontId="105" fillId="0" borderId="36" xfId="0" applyNumberFormat="1" applyFont="1" applyBorder="1" applyAlignment="1" applyProtection="1">
      <alignment vertical="center"/>
      <protection/>
    </xf>
    <xf numFmtId="4" fontId="105" fillId="22" borderId="36" xfId="0" applyNumberFormat="1" applyFont="1" applyFill="1" applyBorder="1" applyAlignment="1" applyProtection="1">
      <alignment vertical="center"/>
      <protection locked="0"/>
    </xf>
    <xf numFmtId="4" fontId="105" fillId="0" borderId="36" xfId="0" applyNumberFormat="1" applyFont="1" applyBorder="1" applyAlignment="1" applyProtection="1">
      <alignment vertical="center"/>
      <protection/>
    </xf>
    <xf numFmtId="0" fontId="105" fillId="0" borderId="13" xfId="0" applyFont="1" applyBorder="1" applyAlignment="1">
      <alignment vertical="center"/>
    </xf>
    <xf numFmtId="0" fontId="105" fillId="22" borderId="36" xfId="0" applyFont="1" applyFill="1" applyBorder="1" applyAlignment="1" applyProtection="1">
      <alignment horizontal="left" vertical="center"/>
      <protection locked="0"/>
    </xf>
    <xf numFmtId="0" fontId="105" fillId="0" borderId="0" xfId="0" applyFont="1" applyBorder="1" applyAlignment="1">
      <alignment horizontal="center" vertical="center"/>
    </xf>
    <xf numFmtId="0" fontId="104" fillId="0" borderId="0" xfId="0" applyFont="1" applyBorder="1" applyAlignment="1">
      <alignment vertical="center" wrapText="1"/>
    </xf>
    <xf numFmtId="0" fontId="84" fillId="0" borderId="0" xfId="0" applyFont="1" applyAlignment="1">
      <alignment horizontal="left"/>
    </xf>
    <xf numFmtId="4" fontId="84" fillId="0" borderId="0" xfId="0" applyNumberFormat="1" applyFont="1" applyAlignment="1">
      <alignment/>
    </xf>
    <xf numFmtId="0" fontId="87" fillId="0" borderId="0" xfId="0" applyFont="1" applyBorder="1" applyAlignment="1">
      <alignment horizontal="left"/>
    </xf>
    <xf numFmtId="4" fontId="87" fillId="0" borderId="0" xfId="0" applyNumberFormat="1" applyFont="1" applyBorder="1" applyAlignment="1">
      <alignment/>
    </xf>
    <xf numFmtId="0" fontId="106"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83"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2"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10" fillId="0" borderId="16" xfId="0" applyNumberFormat="1" applyFont="1" applyBorder="1" applyAlignment="1">
      <alignment vertical="center"/>
    </xf>
    <xf numFmtId="0" fontId="4" fillId="0" borderId="16" xfId="0" applyFont="1" applyBorder="1" applyAlignment="1">
      <alignment vertical="center"/>
    </xf>
    <xf numFmtId="0" fontId="83" fillId="0" borderId="0" xfId="0" applyFont="1" applyBorder="1" applyAlignment="1">
      <alignment horizontal="right" vertical="center"/>
    </xf>
    <xf numFmtId="0" fontId="4" fillId="0" borderId="0" xfId="0" applyFont="1" applyBorder="1" applyAlignment="1">
      <alignment vertical="center"/>
    </xf>
    <xf numFmtId="172" fontId="83" fillId="0" borderId="0" xfId="0" applyNumberFormat="1" applyFont="1" applyBorder="1" applyAlignment="1">
      <alignment horizontal="center" vertical="center"/>
    </xf>
    <xf numFmtId="0" fontId="83" fillId="0" borderId="0" xfId="0" applyFont="1" applyBorder="1" applyAlignment="1">
      <alignment vertical="center"/>
    </xf>
    <xf numFmtId="4" fontId="106"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5"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7" fillId="0" borderId="0" xfId="0" applyNumberFormat="1" applyFont="1" applyAlignment="1">
      <alignment vertical="center"/>
    </xf>
    <xf numFmtId="0" fontId="97" fillId="0" borderId="0" xfId="0" applyFont="1" applyAlignment="1">
      <alignment vertical="center"/>
    </xf>
    <xf numFmtId="4" fontId="97" fillId="0" borderId="0" xfId="0" applyNumberFormat="1" applyFont="1" applyAlignment="1">
      <alignment horizontal="right" vertical="center"/>
    </xf>
    <xf numFmtId="0" fontId="96" fillId="0" borderId="0" xfId="0" applyFont="1" applyAlignment="1">
      <alignment horizontal="left" vertical="center" wrapText="1"/>
    </xf>
    <xf numFmtId="4" fontId="87" fillId="0" borderId="0" xfId="0" applyNumberFormat="1" applyFont="1" applyAlignment="1">
      <alignment vertical="center"/>
    </xf>
    <xf numFmtId="0" fontId="87" fillId="0" borderId="0" xfId="0" applyFont="1" applyAlignment="1">
      <alignment vertical="center"/>
    </xf>
    <xf numFmtId="0" fontId="107" fillId="0" borderId="0" xfId="0" applyFont="1" applyAlignment="1">
      <alignment horizontal="left" vertical="center" wrapText="1"/>
    </xf>
    <xf numFmtId="4" fontId="94" fillId="0" borderId="0" xfId="0" applyNumberFormat="1" applyFont="1" applyAlignment="1">
      <alignment horizontal="right" vertical="center"/>
    </xf>
    <xf numFmtId="4" fontId="94" fillId="0" borderId="0" xfId="0" applyNumberFormat="1" applyFont="1" applyAlignment="1">
      <alignment vertical="center"/>
    </xf>
    <xf numFmtId="0" fontId="9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3" fillId="0" borderId="0" xfId="0" applyFont="1" applyAlignment="1">
      <alignment horizontal="left" vertical="center" wrapText="1"/>
    </xf>
    <xf numFmtId="0" fontId="67" fillId="33" borderId="0" xfId="36" applyFill="1" applyAlignment="1">
      <alignment/>
    </xf>
    <xf numFmtId="0" fontId="108" fillId="0" borderId="0" xfId="36" applyFont="1" applyAlignment="1">
      <alignment horizontal="center" vertical="center"/>
    </xf>
    <xf numFmtId="0" fontId="109" fillId="33" borderId="0" xfId="0" applyFont="1" applyFill="1" applyAlignment="1">
      <alignment horizontal="left" vertical="center"/>
    </xf>
    <xf numFmtId="0" fontId="8" fillId="33" borderId="0" xfId="0" applyFont="1" applyFill="1" applyAlignment="1">
      <alignment vertical="center"/>
    </xf>
    <xf numFmtId="0" fontId="110" fillId="33" borderId="0" xfId="36" applyFont="1" applyFill="1" applyAlignment="1">
      <alignment vertical="center"/>
    </xf>
    <xf numFmtId="0" fontId="90"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109" fillId="33" borderId="0" xfId="0" applyFont="1" applyFill="1" applyAlignment="1" applyProtection="1">
      <alignment horizontal="left" vertical="center"/>
      <protection/>
    </xf>
    <xf numFmtId="0" fontId="110" fillId="33" borderId="0" xfId="36" applyFont="1" applyFill="1" applyAlignment="1" applyProtection="1">
      <alignment vertical="center"/>
      <protection/>
    </xf>
    <xf numFmtId="0" fontId="110" fillId="33" borderId="0" xfId="36" applyFont="1" applyFill="1" applyAlignment="1">
      <alignment vertical="center"/>
    </xf>
    <xf numFmtId="0" fontId="8" fillId="33" borderId="0" xfId="0" applyFont="1" applyFill="1" applyAlignment="1" applyProtection="1">
      <alignment vertical="center"/>
      <protection locked="0"/>
    </xf>
    <xf numFmtId="0" fontId="4" fillId="0" borderId="0" xfId="46" applyAlignment="1">
      <alignment vertical="top"/>
      <protection locked="0"/>
    </xf>
    <xf numFmtId="0" fontId="4" fillId="0" borderId="37" xfId="46" applyFont="1" applyBorder="1" applyAlignment="1">
      <alignment vertical="center" wrapText="1"/>
      <protection locked="0"/>
    </xf>
    <xf numFmtId="0" fontId="4" fillId="0" borderId="38" xfId="46" applyFont="1" applyBorder="1" applyAlignment="1">
      <alignment vertical="center" wrapText="1"/>
      <protection locked="0"/>
    </xf>
    <xf numFmtId="0" fontId="4" fillId="0" borderId="39" xfId="46" applyFont="1" applyBorder="1" applyAlignment="1">
      <alignment vertical="center" wrapText="1"/>
      <protection locked="0"/>
    </xf>
    <xf numFmtId="0" fontId="4" fillId="0" borderId="40" xfId="46" applyFont="1" applyBorder="1" applyAlignment="1">
      <alignment horizontal="center" vertical="center" wrapText="1"/>
      <protection locked="0"/>
    </xf>
    <xf numFmtId="0" fontId="9" fillId="0" borderId="0" xfId="46" applyFont="1" applyAlignment="1">
      <alignment horizontal="center" vertical="center" wrapText="1"/>
      <protection locked="0"/>
    </xf>
    <xf numFmtId="0" fontId="4" fillId="0" borderId="41" xfId="46" applyFont="1" applyBorder="1" applyAlignment="1">
      <alignment horizontal="center" vertical="center" wrapText="1"/>
      <protection locked="0"/>
    </xf>
    <xf numFmtId="0" fontId="4" fillId="0" borderId="0" xfId="46" applyAlignment="1">
      <alignment horizontal="center" vertical="center"/>
      <protection locked="0"/>
    </xf>
    <xf numFmtId="0" fontId="4" fillId="0" borderId="40" xfId="46" applyFont="1" applyBorder="1" applyAlignment="1">
      <alignment vertical="center" wrapText="1"/>
      <protection locked="0"/>
    </xf>
    <xf numFmtId="0" fontId="13" fillId="0" borderId="42" xfId="46" applyFont="1" applyBorder="1" applyAlignment="1">
      <alignment horizontal="left" wrapText="1"/>
      <protection locked="0"/>
    </xf>
    <xf numFmtId="0" fontId="4" fillId="0" borderId="41" xfId="46" applyFont="1" applyBorder="1" applyAlignment="1">
      <alignment vertical="center" wrapText="1"/>
      <protection locked="0"/>
    </xf>
    <xf numFmtId="0" fontId="13" fillId="0" borderId="0" xfId="46" applyFont="1" applyAlignment="1">
      <alignment horizontal="left" vertical="center" wrapText="1"/>
      <protection locked="0"/>
    </xf>
    <xf numFmtId="0" fontId="5" fillId="0" borderId="0" xfId="46" applyFont="1" applyAlignment="1">
      <alignment horizontal="left" vertical="center" wrapText="1"/>
      <protection locked="0"/>
    </xf>
    <xf numFmtId="0" fontId="5" fillId="0" borderId="40" xfId="46" applyFont="1" applyBorder="1" applyAlignment="1">
      <alignment vertical="center" wrapText="1"/>
      <protection locked="0"/>
    </xf>
    <xf numFmtId="0" fontId="5" fillId="0" borderId="0" xfId="46" applyFont="1" applyAlignment="1">
      <alignment horizontal="left" vertical="center" wrapText="1"/>
      <protection locked="0"/>
    </xf>
    <xf numFmtId="0" fontId="5" fillId="0" borderId="0" xfId="46" applyFont="1" applyAlignment="1">
      <alignment vertical="center" wrapText="1"/>
      <protection locked="0"/>
    </xf>
    <xf numFmtId="0" fontId="5" fillId="0" borderId="0" xfId="46" applyFont="1" applyAlignment="1">
      <alignment vertical="center"/>
      <protection locked="0"/>
    </xf>
    <xf numFmtId="0" fontId="5" fillId="0" borderId="0" xfId="46" applyFont="1" applyAlignment="1">
      <alignment horizontal="left" vertical="center"/>
      <protection locked="0"/>
    </xf>
    <xf numFmtId="49" fontId="5" fillId="0" borderId="0" xfId="46" applyNumberFormat="1" applyFont="1" applyAlignment="1">
      <alignment horizontal="left" vertical="center" wrapText="1"/>
      <protection locked="0"/>
    </xf>
    <xf numFmtId="49" fontId="5" fillId="0" borderId="0" xfId="46" applyNumberFormat="1" applyFont="1" applyAlignment="1">
      <alignment vertical="center" wrapText="1"/>
      <protection locked="0"/>
    </xf>
    <xf numFmtId="0" fontId="4" fillId="0" borderId="43" xfId="46" applyFont="1" applyBorder="1" applyAlignment="1">
      <alignment vertical="center" wrapText="1"/>
      <protection locked="0"/>
    </xf>
    <xf numFmtId="0" fontId="8" fillId="0" borderId="42" xfId="46" applyFont="1" applyBorder="1" applyAlignment="1">
      <alignment vertical="center" wrapText="1"/>
      <protection locked="0"/>
    </xf>
    <xf numFmtId="0" fontId="4" fillId="0" borderId="44" xfId="46" applyFont="1" applyBorder="1" applyAlignment="1">
      <alignment vertical="center" wrapText="1"/>
      <protection locked="0"/>
    </xf>
    <xf numFmtId="0" fontId="4" fillId="0" borderId="0" xfId="46" applyFont="1" applyAlignment="1">
      <alignment vertical="top"/>
      <protection locked="0"/>
    </xf>
    <xf numFmtId="0" fontId="4" fillId="0" borderId="37" xfId="46" applyFont="1" applyBorder="1" applyAlignment="1">
      <alignment horizontal="left" vertical="center"/>
      <protection locked="0"/>
    </xf>
    <xf numFmtId="0" fontId="4" fillId="0" borderId="38" xfId="46" applyFont="1" applyBorder="1" applyAlignment="1">
      <alignment horizontal="left" vertical="center"/>
      <protection locked="0"/>
    </xf>
    <xf numFmtId="0" fontId="4" fillId="0" borderId="39" xfId="46" applyFont="1" applyBorder="1" applyAlignment="1">
      <alignment horizontal="left" vertical="center"/>
      <protection locked="0"/>
    </xf>
    <xf numFmtId="0" fontId="4" fillId="0" borderId="40" xfId="46" applyFont="1" applyBorder="1" applyAlignment="1">
      <alignment horizontal="left" vertical="center"/>
      <protection locked="0"/>
    </xf>
    <xf numFmtId="0" fontId="9" fillId="0" borderId="0" xfId="46" applyFont="1" applyAlignment="1">
      <alignment horizontal="center" vertical="center"/>
      <protection locked="0"/>
    </xf>
    <xf numFmtId="0" fontId="4" fillId="0" borderId="41" xfId="46" applyFont="1" applyBorder="1" applyAlignment="1">
      <alignment horizontal="left" vertical="center"/>
      <protection locked="0"/>
    </xf>
    <xf numFmtId="0" fontId="13" fillId="0" borderId="0" xfId="46" applyFont="1" applyAlignment="1">
      <alignment horizontal="left" vertical="center"/>
      <protection locked="0"/>
    </xf>
    <xf numFmtId="0" fontId="7" fillId="0" borderId="0" xfId="46" applyFont="1" applyAlignment="1">
      <alignment horizontal="left" vertical="center"/>
      <protection locked="0"/>
    </xf>
    <xf numFmtId="0" fontId="13" fillId="0" borderId="42" xfId="46" applyFont="1" applyBorder="1" applyAlignment="1">
      <alignment horizontal="left" vertical="center"/>
      <protection locked="0"/>
    </xf>
    <xf numFmtId="0" fontId="13" fillId="0" borderId="42" xfId="46" applyFont="1" applyBorder="1" applyAlignment="1">
      <alignment horizontal="center" vertical="center"/>
      <protection locked="0"/>
    </xf>
    <xf numFmtId="0" fontId="7" fillId="0" borderId="42" xfId="46" applyFont="1" applyBorder="1" applyAlignment="1">
      <alignment horizontal="left" vertical="center"/>
      <protection locked="0"/>
    </xf>
    <xf numFmtId="0" fontId="11" fillId="0" borderId="0" xfId="46" applyFont="1" applyAlignment="1">
      <alignment horizontal="left" vertical="center"/>
      <protection locked="0"/>
    </xf>
    <xf numFmtId="0" fontId="5" fillId="0" borderId="0" xfId="46" applyFont="1" applyAlignment="1">
      <alignment horizontal="center" vertical="center"/>
      <protection locked="0"/>
    </xf>
    <xf numFmtId="0" fontId="5" fillId="0" borderId="40" xfId="46" applyFont="1" applyBorder="1" applyAlignment="1">
      <alignment horizontal="left" vertical="center"/>
      <protection locked="0"/>
    </xf>
    <xf numFmtId="0" fontId="4" fillId="0" borderId="43" xfId="46" applyFont="1" applyBorder="1" applyAlignment="1">
      <alignment horizontal="left" vertical="center"/>
      <protection locked="0"/>
    </xf>
    <xf numFmtId="0" fontId="8" fillId="0" borderId="42" xfId="46" applyFont="1" applyBorder="1" applyAlignment="1">
      <alignment horizontal="left" vertical="center"/>
      <protection locked="0"/>
    </xf>
    <xf numFmtId="0" fontId="4" fillId="0" borderId="44" xfId="46" applyFont="1" applyBorder="1" applyAlignment="1">
      <alignment horizontal="left" vertical="center"/>
      <protection locked="0"/>
    </xf>
    <xf numFmtId="0" fontId="4" fillId="0" borderId="0" xfId="46" applyFont="1" applyAlignment="1">
      <alignment horizontal="left" vertical="center"/>
      <protection locked="0"/>
    </xf>
    <xf numFmtId="0" fontId="8" fillId="0" borderId="0" xfId="46" applyFont="1" applyAlignment="1">
      <alignment horizontal="left" vertical="center"/>
      <protection locked="0"/>
    </xf>
    <xf numFmtId="0" fontId="5" fillId="0" borderId="42" xfId="46" applyFont="1" applyBorder="1" applyAlignment="1">
      <alignment horizontal="left" vertical="center"/>
      <protection locked="0"/>
    </xf>
    <xf numFmtId="0" fontId="4" fillId="0" borderId="0" xfId="46" applyFont="1" applyAlignment="1">
      <alignment horizontal="left" vertical="center" wrapText="1"/>
      <protection locked="0"/>
    </xf>
    <xf numFmtId="0" fontId="5" fillId="0" borderId="0" xfId="46" applyFont="1" applyAlignment="1">
      <alignment horizontal="center" vertical="center" wrapText="1"/>
      <protection locked="0"/>
    </xf>
    <xf numFmtId="0" fontId="4" fillId="0" borderId="37" xfId="46" applyFont="1" applyBorder="1" applyAlignment="1">
      <alignment horizontal="left" vertical="center" wrapText="1"/>
      <protection locked="0"/>
    </xf>
    <xf numFmtId="0" fontId="4" fillId="0" borderId="38" xfId="46" applyFont="1" applyBorder="1" applyAlignment="1">
      <alignment horizontal="left" vertical="center" wrapText="1"/>
      <protection locked="0"/>
    </xf>
    <xf numFmtId="0" fontId="4" fillId="0" borderId="39" xfId="46" applyFont="1" applyBorder="1" applyAlignment="1">
      <alignment horizontal="left" vertical="center" wrapText="1"/>
      <protection locked="0"/>
    </xf>
    <xf numFmtId="0" fontId="4" fillId="0" borderId="40" xfId="46" applyFont="1" applyBorder="1" applyAlignment="1">
      <alignment horizontal="left" vertical="center" wrapText="1"/>
      <protection locked="0"/>
    </xf>
    <xf numFmtId="0" fontId="4" fillId="0" borderId="41" xfId="46" applyFont="1" applyBorder="1" applyAlignment="1">
      <alignment horizontal="left" vertical="center" wrapText="1"/>
      <protection locked="0"/>
    </xf>
    <xf numFmtId="0" fontId="7" fillId="0" borderId="40" xfId="46" applyFont="1" applyBorder="1" applyAlignment="1">
      <alignment horizontal="left" vertical="center" wrapText="1"/>
      <protection locked="0"/>
    </xf>
    <xf numFmtId="0" fontId="7" fillId="0" borderId="41" xfId="46" applyFont="1" applyBorder="1" applyAlignment="1">
      <alignment horizontal="left" vertical="center" wrapText="1"/>
      <protection locked="0"/>
    </xf>
    <xf numFmtId="0" fontId="5" fillId="0" borderId="40" xfId="46" applyFont="1" applyBorder="1" applyAlignment="1">
      <alignment horizontal="left" vertical="center" wrapText="1"/>
      <protection locked="0"/>
    </xf>
    <xf numFmtId="0" fontId="5" fillId="0" borderId="41" xfId="46" applyFont="1" applyBorder="1" applyAlignment="1">
      <alignment horizontal="left" vertical="center" wrapText="1"/>
      <protection locked="0"/>
    </xf>
    <xf numFmtId="0" fontId="5" fillId="0" borderId="41" xfId="46" applyFont="1" applyBorder="1" applyAlignment="1">
      <alignment horizontal="left" vertical="center"/>
      <protection locked="0"/>
    </xf>
    <xf numFmtId="0" fontId="5" fillId="0" borderId="43" xfId="46" applyFont="1" applyBorder="1" applyAlignment="1">
      <alignment horizontal="left" vertical="center" wrapText="1"/>
      <protection locked="0"/>
    </xf>
    <xf numFmtId="0" fontId="5" fillId="0" borderId="42" xfId="46" applyFont="1" applyBorder="1" applyAlignment="1">
      <alignment horizontal="left" vertical="center" wrapText="1"/>
      <protection locked="0"/>
    </xf>
    <xf numFmtId="0" fontId="5" fillId="0" borderId="44" xfId="46" applyFont="1" applyBorder="1" applyAlignment="1">
      <alignment horizontal="left" vertical="center" wrapText="1"/>
      <protection locked="0"/>
    </xf>
    <xf numFmtId="0" fontId="5" fillId="0" borderId="0" xfId="46" applyFont="1" applyAlignment="1">
      <alignment horizontal="left" vertical="top"/>
      <protection locked="0"/>
    </xf>
    <xf numFmtId="0" fontId="5" fillId="0" borderId="0" xfId="46" applyFont="1" applyAlignment="1">
      <alignment horizontal="center" vertical="top"/>
      <protection locked="0"/>
    </xf>
    <xf numFmtId="0" fontId="5" fillId="0" borderId="43" xfId="46" applyFont="1" applyBorder="1" applyAlignment="1">
      <alignment horizontal="left" vertical="center"/>
      <protection locked="0"/>
    </xf>
    <xf numFmtId="0" fontId="5" fillId="0" borderId="44" xfId="46" applyFont="1" applyBorder="1" applyAlignment="1">
      <alignment horizontal="left" vertical="center"/>
      <protection locked="0"/>
    </xf>
    <xf numFmtId="0" fontId="7" fillId="0" borderId="0" xfId="46" applyFont="1" applyAlignment="1">
      <alignment vertical="center"/>
      <protection locked="0"/>
    </xf>
    <xf numFmtId="0" fontId="13" fillId="0" borderId="0" xfId="46" applyFont="1" applyAlignment="1">
      <alignment vertical="center"/>
      <protection locked="0"/>
    </xf>
    <xf numFmtId="0" fontId="7" fillId="0" borderId="42" xfId="46" applyFont="1" applyBorder="1" applyAlignment="1">
      <alignment vertical="center"/>
      <protection locked="0"/>
    </xf>
    <xf numFmtId="0" fontId="13" fillId="0" borderId="42" xfId="46" applyFont="1" applyBorder="1" applyAlignment="1">
      <alignment vertical="center"/>
      <protection locked="0"/>
    </xf>
    <xf numFmtId="49" fontId="5" fillId="0" borderId="0" xfId="46" applyNumberFormat="1" applyFont="1" applyAlignment="1">
      <alignment horizontal="left" vertical="center"/>
      <protection locked="0"/>
    </xf>
    <xf numFmtId="0" fontId="4" fillId="0" borderId="42" xfId="46" applyBorder="1" applyAlignment="1">
      <alignment vertical="top"/>
      <protection locked="0"/>
    </xf>
    <xf numFmtId="0" fontId="5" fillId="0" borderId="38" xfId="46" applyFont="1" applyBorder="1" applyAlignment="1">
      <alignment horizontal="left" vertical="center" wrapText="1"/>
      <protection locked="0"/>
    </xf>
    <xf numFmtId="0" fontId="5" fillId="0" borderId="38" xfId="46" applyFont="1" applyBorder="1" applyAlignment="1">
      <alignment horizontal="left" vertical="center"/>
      <protection locked="0"/>
    </xf>
    <xf numFmtId="0" fontId="5" fillId="0" borderId="38" xfId="46" applyFont="1" applyBorder="1" applyAlignment="1">
      <alignment horizontal="center" vertical="center"/>
      <protection locked="0"/>
    </xf>
    <xf numFmtId="0" fontId="13" fillId="0" borderId="42" xfId="46" applyFont="1" applyBorder="1" applyAlignment="1">
      <alignment horizontal="left"/>
      <protection locked="0"/>
    </xf>
    <xf numFmtId="0" fontId="7" fillId="0" borderId="42" xfId="46" applyFont="1" applyBorder="1" applyAlignment="1">
      <alignment/>
      <protection locked="0"/>
    </xf>
    <xf numFmtId="0" fontId="13" fillId="0" borderId="42" xfId="46" applyFont="1" applyBorder="1" applyAlignment="1">
      <alignment horizontal="left"/>
      <protection locked="0"/>
    </xf>
    <xf numFmtId="0" fontId="5" fillId="0" borderId="0" xfId="46" applyFont="1" applyAlignment="1">
      <alignment horizontal="left" vertical="center"/>
      <protection locked="0"/>
    </xf>
    <xf numFmtId="0" fontId="4" fillId="0" borderId="40" xfId="46" applyFont="1" applyBorder="1" applyAlignment="1">
      <alignment vertical="top"/>
      <protection locked="0"/>
    </xf>
    <xf numFmtId="0" fontId="5" fillId="0" borderId="0" xfId="46" applyFont="1" applyAlignment="1">
      <alignment horizontal="left" vertical="top"/>
      <protection locked="0"/>
    </xf>
    <xf numFmtId="0" fontId="4" fillId="0" borderId="41" xfId="46" applyFont="1" applyBorder="1" applyAlignment="1">
      <alignment vertical="top"/>
      <protection locked="0"/>
    </xf>
    <xf numFmtId="0" fontId="4" fillId="0" borderId="0" xfId="46" applyFont="1" applyAlignment="1">
      <alignment horizontal="center" vertical="center"/>
      <protection locked="0"/>
    </xf>
    <xf numFmtId="0" fontId="4" fillId="0" borderId="0" xfId="46" applyFont="1" applyAlignment="1">
      <alignment horizontal="left" vertical="top"/>
      <protection locked="0"/>
    </xf>
    <xf numFmtId="0" fontId="4" fillId="0" borderId="43" xfId="46" applyFont="1" applyBorder="1" applyAlignment="1">
      <alignment vertical="top"/>
      <protection locked="0"/>
    </xf>
    <xf numFmtId="0" fontId="4" fillId="0" borderId="42" xfId="46" applyFont="1" applyBorder="1" applyAlignment="1">
      <alignment vertical="top"/>
      <protection locked="0"/>
    </xf>
    <xf numFmtId="0" fontId="4" fillId="0" borderId="44" xfId="46" applyFont="1" applyBorder="1" applyAlignment="1">
      <alignment vertical="top"/>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Data\System\Temp\rad2532B.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Data\System\Temp\rad29545.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Data\System\Temp\rad3C4B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Data\System\Temp\rad64CCF.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2">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2">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2">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2">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85" t="s">
        <v>0</v>
      </c>
      <c r="B1" s="286"/>
      <c r="C1" s="286"/>
      <c r="D1" s="287" t="s">
        <v>1</v>
      </c>
      <c r="E1" s="286"/>
      <c r="F1" s="286"/>
      <c r="G1" s="286"/>
      <c r="H1" s="286"/>
      <c r="I1" s="286"/>
      <c r="J1" s="286"/>
      <c r="K1" s="288" t="s">
        <v>1355</v>
      </c>
      <c r="L1" s="288"/>
      <c r="M1" s="288"/>
      <c r="N1" s="288"/>
      <c r="O1" s="288"/>
      <c r="P1" s="288"/>
      <c r="Q1" s="288"/>
      <c r="R1" s="288"/>
      <c r="S1" s="288"/>
      <c r="T1" s="286"/>
      <c r="U1" s="286"/>
      <c r="V1" s="286"/>
      <c r="W1" s="288" t="s">
        <v>1356</v>
      </c>
      <c r="X1" s="288"/>
      <c r="Y1" s="288"/>
      <c r="Z1" s="288"/>
      <c r="AA1" s="288"/>
      <c r="AB1" s="288"/>
      <c r="AC1" s="288"/>
      <c r="AD1" s="288"/>
      <c r="AE1" s="288"/>
      <c r="AF1" s="288"/>
      <c r="AG1" s="288"/>
      <c r="AH1" s="288"/>
      <c r="AI1" s="280"/>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75" customHeight="1">
      <c r="AR2" s="237"/>
      <c r="AS2" s="237"/>
      <c r="AT2" s="237"/>
      <c r="AU2" s="237"/>
      <c r="AV2" s="237"/>
      <c r="AW2" s="237"/>
      <c r="AX2" s="237"/>
      <c r="AY2" s="237"/>
      <c r="AZ2" s="237"/>
      <c r="BA2" s="237"/>
      <c r="BB2" s="237"/>
      <c r="BC2" s="237"/>
      <c r="BD2" s="237"/>
      <c r="BE2" s="237"/>
      <c r="BS2" s="18" t="s">
        <v>6</v>
      </c>
      <c r="BT2" s="18" t="s">
        <v>7</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25" customHeight="1">
      <c r="B5" s="22"/>
      <c r="C5" s="23"/>
      <c r="D5" s="28" t="s">
        <v>13</v>
      </c>
      <c r="E5" s="23"/>
      <c r="F5" s="23"/>
      <c r="G5" s="23"/>
      <c r="H5" s="23"/>
      <c r="I5" s="23"/>
      <c r="J5" s="23"/>
      <c r="K5" s="240" t="s">
        <v>14</v>
      </c>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3"/>
      <c r="AQ5" s="25"/>
      <c r="BE5" s="236" t="s">
        <v>15</v>
      </c>
      <c r="BS5" s="18" t="s">
        <v>6</v>
      </c>
    </row>
    <row r="6" spans="2:71" ht="36.75" customHeight="1">
      <c r="B6" s="22"/>
      <c r="C6" s="23"/>
      <c r="D6" s="30" t="s">
        <v>16</v>
      </c>
      <c r="E6" s="23"/>
      <c r="F6" s="23"/>
      <c r="G6" s="23"/>
      <c r="H6" s="23"/>
      <c r="I6" s="23"/>
      <c r="J6" s="23"/>
      <c r="K6" s="242" t="s">
        <v>17</v>
      </c>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3"/>
      <c r="AQ6" s="25"/>
      <c r="BE6" s="237"/>
      <c r="BS6" s="18" t="s">
        <v>18</v>
      </c>
    </row>
    <row r="7" spans="2:71" ht="14.2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20</v>
      </c>
      <c r="AO7" s="23"/>
      <c r="AP7" s="23"/>
      <c r="AQ7" s="25"/>
      <c r="BE7" s="237"/>
      <c r="BS7" s="18" t="s">
        <v>22</v>
      </c>
    </row>
    <row r="8" spans="2:71" ht="14.25" customHeight="1">
      <c r="B8" s="22"/>
      <c r="C8" s="23"/>
      <c r="D8" s="31" t="s">
        <v>23</v>
      </c>
      <c r="E8" s="23"/>
      <c r="F8" s="23"/>
      <c r="G8" s="23"/>
      <c r="H8" s="23"/>
      <c r="I8" s="23"/>
      <c r="J8" s="23"/>
      <c r="K8" s="29"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25</v>
      </c>
      <c r="AL8" s="23"/>
      <c r="AM8" s="23"/>
      <c r="AN8" s="32" t="s">
        <v>26</v>
      </c>
      <c r="AO8" s="23"/>
      <c r="AP8" s="23"/>
      <c r="AQ8" s="25"/>
      <c r="BE8" s="237"/>
      <c r="BS8" s="18" t="s">
        <v>27</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237"/>
      <c r="BS9" s="18" t="s">
        <v>28</v>
      </c>
    </row>
    <row r="10" spans="2:71" ht="14.25" customHeight="1">
      <c r="B10" s="22"/>
      <c r="C10" s="23"/>
      <c r="D10" s="31"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30</v>
      </c>
      <c r="AL10" s="23"/>
      <c r="AM10" s="23"/>
      <c r="AN10" s="29" t="s">
        <v>31</v>
      </c>
      <c r="AO10" s="23"/>
      <c r="AP10" s="23"/>
      <c r="AQ10" s="25"/>
      <c r="BE10" s="237"/>
      <c r="BS10" s="18" t="s">
        <v>18</v>
      </c>
    </row>
    <row r="11" spans="2:71" ht="18" customHeight="1">
      <c r="B11" s="22"/>
      <c r="C11" s="23"/>
      <c r="D11" s="23"/>
      <c r="E11" s="29"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33</v>
      </c>
      <c r="AL11" s="23"/>
      <c r="AM11" s="23"/>
      <c r="AN11" s="29" t="s">
        <v>34</v>
      </c>
      <c r="AO11" s="23"/>
      <c r="AP11" s="23"/>
      <c r="AQ11" s="25"/>
      <c r="BE11" s="237"/>
      <c r="BS11" s="18" t="s">
        <v>18</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237"/>
      <c r="BS12" s="18" t="s">
        <v>18</v>
      </c>
    </row>
    <row r="13" spans="2:71" ht="14.25" customHeight="1">
      <c r="B13" s="22"/>
      <c r="C13" s="23"/>
      <c r="D13" s="31"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30</v>
      </c>
      <c r="AL13" s="23"/>
      <c r="AM13" s="23"/>
      <c r="AN13" s="33" t="s">
        <v>36</v>
      </c>
      <c r="AO13" s="23"/>
      <c r="AP13" s="23"/>
      <c r="AQ13" s="25"/>
      <c r="BE13" s="237"/>
      <c r="BS13" s="18" t="s">
        <v>18</v>
      </c>
    </row>
    <row r="14" spans="2:71" ht="15">
      <c r="B14" s="22"/>
      <c r="C14" s="23"/>
      <c r="D14" s="23"/>
      <c r="E14" s="243" t="s">
        <v>36</v>
      </c>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31" t="s">
        <v>33</v>
      </c>
      <c r="AL14" s="23"/>
      <c r="AM14" s="23"/>
      <c r="AN14" s="33" t="s">
        <v>36</v>
      </c>
      <c r="AO14" s="23"/>
      <c r="AP14" s="23"/>
      <c r="AQ14" s="25"/>
      <c r="BE14" s="237"/>
      <c r="BS14" s="18" t="s">
        <v>18</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237"/>
      <c r="BS15" s="18" t="s">
        <v>4</v>
      </c>
    </row>
    <row r="16" spans="2:71" ht="14.25" customHeight="1">
      <c r="B16" s="22"/>
      <c r="C16" s="23"/>
      <c r="D16" s="31"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30</v>
      </c>
      <c r="AL16" s="23"/>
      <c r="AM16" s="23"/>
      <c r="AN16" s="29" t="s">
        <v>20</v>
      </c>
      <c r="AO16" s="23"/>
      <c r="AP16" s="23"/>
      <c r="AQ16" s="25"/>
      <c r="BE16" s="237"/>
      <c r="BS16" s="18" t="s">
        <v>4</v>
      </c>
    </row>
    <row r="17" spans="2:71" ht="18" customHeight="1">
      <c r="B17" s="22"/>
      <c r="C17" s="23"/>
      <c r="D17" s="23"/>
      <c r="E17" s="29" t="s">
        <v>38</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33</v>
      </c>
      <c r="AL17" s="23"/>
      <c r="AM17" s="23"/>
      <c r="AN17" s="29" t="s">
        <v>20</v>
      </c>
      <c r="AO17" s="23"/>
      <c r="AP17" s="23"/>
      <c r="AQ17" s="25"/>
      <c r="BE17" s="237"/>
      <c r="BS17" s="18" t="s">
        <v>39</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237"/>
      <c r="BS18" s="18" t="s">
        <v>6</v>
      </c>
    </row>
    <row r="19" spans="2:71" ht="14.25" customHeight="1">
      <c r="B19" s="22"/>
      <c r="C19" s="23"/>
      <c r="D19" s="31"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237"/>
      <c r="BS19" s="18" t="s">
        <v>6</v>
      </c>
    </row>
    <row r="20" spans="2:71" ht="22.5" customHeight="1">
      <c r="B20" s="22"/>
      <c r="C20" s="23"/>
      <c r="D20" s="23"/>
      <c r="E20" s="244" t="s">
        <v>20</v>
      </c>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3"/>
      <c r="AP20" s="23"/>
      <c r="AQ20" s="25"/>
      <c r="BE20" s="237"/>
      <c r="BS20" s="18" t="s">
        <v>4</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237"/>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237"/>
    </row>
    <row r="23" spans="2:57" s="1" customFormat="1" ht="25.5" customHeight="1">
      <c r="B23" s="35"/>
      <c r="C23" s="36"/>
      <c r="D23" s="37" t="s">
        <v>41</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245">
        <f>ROUND(AG51,2)</f>
        <v>0</v>
      </c>
      <c r="AL23" s="246"/>
      <c r="AM23" s="246"/>
      <c r="AN23" s="246"/>
      <c r="AO23" s="246"/>
      <c r="AP23" s="36"/>
      <c r="AQ23" s="39"/>
      <c r="BE23" s="238"/>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238"/>
    </row>
    <row r="25" spans="2:57" s="1" customFormat="1" ht="13.5">
      <c r="B25" s="35"/>
      <c r="C25" s="36"/>
      <c r="D25" s="36"/>
      <c r="E25" s="36"/>
      <c r="F25" s="36"/>
      <c r="G25" s="36"/>
      <c r="H25" s="36"/>
      <c r="I25" s="36"/>
      <c r="J25" s="36"/>
      <c r="K25" s="36"/>
      <c r="L25" s="247" t="s">
        <v>42</v>
      </c>
      <c r="M25" s="248"/>
      <c r="N25" s="248"/>
      <c r="O25" s="248"/>
      <c r="P25" s="36"/>
      <c r="Q25" s="36"/>
      <c r="R25" s="36"/>
      <c r="S25" s="36"/>
      <c r="T25" s="36"/>
      <c r="U25" s="36"/>
      <c r="V25" s="36"/>
      <c r="W25" s="247" t="s">
        <v>43</v>
      </c>
      <c r="X25" s="248"/>
      <c r="Y25" s="248"/>
      <c r="Z25" s="248"/>
      <c r="AA25" s="248"/>
      <c r="AB25" s="248"/>
      <c r="AC25" s="248"/>
      <c r="AD25" s="248"/>
      <c r="AE25" s="248"/>
      <c r="AF25" s="36"/>
      <c r="AG25" s="36"/>
      <c r="AH25" s="36"/>
      <c r="AI25" s="36"/>
      <c r="AJ25" s="36"/>
      <c r="AK25" s="247" t="s">
        <v>44</v>
      </c>
      <c r="AL25" s="248"/>
      <c r="AM25" s="248"/>
      <c r="AN25" s="248"/>
      <c r="AO25" s="248"/>
      <c r="AP25" s="36"/>
      <c r="AQ25" s="39"/>
      <c r="BE25" s="238"/>
    </row>
    <row r="26" spans="2:57" s="2" customFormat="1" ht="14.25" customHeight="1">
      <c r="B26" s="41"/>
      <c r="C26" s="42"/>
      <c r="D26" s="43" t="s">
        <v>45</v>
      </c>
      <c r="E26" s="42"/>
      <c r="F26" s="43" t="s">
        <v>46</v>
      </c>
      <c r="G26" s="42"/>
      <c r="H26" s="42"/>
      <c r="I26" s="42"/>
      <c r="J26" s="42"/>
      <c r="K26" s="42"/>
      <c r="L26" s="249">
        <v>0.21</v>
      </c>
      <c r="M26" s="250"/>
      <c r="N26" s="250"/>
      <c r="O26" s="250"/>
      <c r="P26" s="42"/>
      <c r="Q26" s="42"/>
      <c r="R26" s="42"/>
      <c r="S26" s="42"/>
      <c r="T26" s="42"/>
      <c r="U26" s="42"/>
      <c r="V26" s="42"/>
      <c r="W26" s="251">
        <f>ROUND(AZ51,2)</f>
        <v>0</v>
      </c>
      <c r="X26" s="250"/>
      <c r="Y26" s="250"/>
      <c r="Z26" s="250"/>
      <c r="AA26" s="250"/>
      <c r="AB26" s="250"/>
      <c r="AC26" s="250"/>
      <c r="AD26" s="250"/>
      <c r="AE26" s="250"/>
      <c r="AF26" s="42"/>
      <c r="AG26" s="42"/>
      <c r="AH26" s="42"/>
      <c r="AI26" s="42"/>
      <c r="AJ26" s="42"/>
      <c r="AK26" s="251">
        <f>ROUND(AV51,2)</f>
        <v>0</v>
      </c>
      <c r="AL26" s="250"/>
      <c r="AM26" s="250"/>
      <c r="AN26" s="250"/>
      <c r="AO26" s="250"/>
      <c r="AP26" s="42"/>
      <c r="AQ26" s="44"/>
      <c r="BE26" s="239"/>
    </row>
    <row r="27" spans="2:57" s="2" customFormat="1" ht="14.25" customHeight="1">
      <c r="B27" s="41"/>
      <c r="C27" s="42"/>
      <c r="D27" s="42"/>
      <c r="E27" s="42"/>
      <c r="F27" s="43" t="s">
        <v>47</v>
      </c>
      <c r="G27" s="42"/>
      <c r="H27" s="42"/>
      <c r="I27" s="42"/>
      <c r="J27" s="42"/>
      <c r="K27" s="42"/>
      <c r="L27" s="249">
        <v>0.15</v>
      </c>
      <c r="M27" s="250"/>
      <c r="N27" s="250"/>
      <c r="O27" s="250"/>
      <c r="P27" s="42"/>
      <c r="Q27" s="42"/>
      <c r="R27" s="42"/>
      <c r="S27" s="42"/>
      <c r="T27" s="42"/>
      <c r="U27" s="42"/>
      <c r="V27" s="42"/>
      <c r="W27" s="251">
        <f>ROUND(BA51,2)</f>
        <v>0</v>
      </c>
      <c r="X27" s="250"/>
      <c r="Y27" s="250"/>
      <c r="Z27" s="250"/>
      <c r="AA27" s="250"/>
      <c r="AB27" s="250"/>
      <c r="AC27" s="250"/>
      <c r="AD27" s="250"/>
      <c r="AE27" s="250"/>
      <c r="AF27" s="42"/>
      <c r="AG27" s="42"/>
      <c r="AH27" s="42"/>
      <c r="AI27" s="42"/>
      <c r="AJ27" s="42"/>
      <c r="AK27" s="251">
        <f>ROUND(AW51,2)</f>
        <v>0</v>
      </c>
      <c r="AL27" s="250"/>
      <c r="AM27" s="250"/>
      <c r="AN27" s="250"/>
      <c r="AO27" s="250"/>
      <c r="AP27" s="42"/>
      <c r="AQ27" s="44"/>
      <c r="BE27" s="239"/>
    </row>
    <row r="28" spans="2:57" s="2" customFormat="1" ht="14.25" customHeight="1" hidden="1">
      <c r="B28" s="41"/>
      <c r="C28" s="42"/>
      <c r="D28" s="42"/>
      <c r="E28" s="42"/>
      <c r="F28" s="43" t="s">
        <v>48</v>
      </c>
      <c r="G28" s="42"/>
      <c r="H28" s="42"/>
      <c r="I28" s="42"/>
      <c r="J28" s="42"/>
      <c r="K28" s="42"/>
      <c r="L28" s="249">
        <v>0.21</v>
      </c>
      <c r="M28" s="250"/>
      <c r="N28" s="250"/>
      <c r="O28" s="250"/>
      <c r="P28" s="42"/>
      <c r="Q28" s="42"/>
      <c r="R28" s="42"/>
      <c r="S28" s="42"/>
      <c r="T28" s="42"/>
      <c r="U28" s="42"/>
      <c r="V28" s="42"/>
      <c r="W28" s="251">
        <f>ROUND(BB51,2)</f>
        <v>0</v>
      </c>
      <c r="X28" s="250"/>
      <c r="Y28" s="250"/>
      <c r="Z28" s="250"/>
      <c r="AA28" s="250"/>
      <c r="AB28" s="250"/>
      <c r="AC28" s="250"/>
      <c r="AD28" s="250"/>
      <c r="AE28" s="250"/>
      <c r="AF28" s="42"/>
      <c r="AG28" s="42"/>
      <c r="AH28" s="42"/>
      <c r="AI28" s="42"/>
      <c r="AJ28" s="42"/>
      <c r="AK28" s="251">
        <v>0</v>
      </c>
      <c r="AL28" s="250"/>
      <c r="AM28" s="250"/>
      <c r="AN28" s="250"/>
      <c r="AO28" s="250"/>
      <c r="AP28" s="42"/>
      <c r="AQ28" s="44"/>
      <c r="BE28" s="239"/>
    </row>
    <row r="29" spans="2:57" s="2" customFormat="1" ht="14.25" customHeight="1" hidden="1">
      <c r="B29" s="41"/>
      <c r="C29" s="42"/>
      <c r="D29" s="42"/>
      <c r="E29" s="42"/>
      <c r="F29" s="43" t="s">
        <v>49</v>
      </c>
      <c r="G29" s="42"/>
      <c r="H29" s="42"/>
      <c r="I29" s="42"/>
      <c r="J29" s="42"/>
      <c r="K29" s="42"/>
      <c r="L29" s="249">
        <v>0.15</v>
      </c>
      <c r="M29" s="250"/>
      <c r="N29" s="250"/>
      <c r="O29" s="250"/>
      <c r="P29" s="42"/>
      <c r="Q29" s="42"/>
      <c r="R29" s="42"/>
      <c r="S29" s="42"/>
      <c r="T29" s="42"/>
      <c r="U29" s="42"/>
      <c r="V29" s="42"/>
      <c r="W29" s="251">
        <f>ROUND(BC51,2)</f>
        <v>0</v>
      </c>
      <c r="X29" s="250"/>
      <c r="Y29" s="250"/>
      <c r="Z29" s="250"/>
      <c r="AA29" s="250"/>
      <c r="AB29" s="250"/>
      <c r="AC29" s="250"/>
      <c r="AD29" s="250"/>
      <c r="AE29" s="250"/>
      <c r="AF29" s="42"/>
      <c r="AG29" s="42"/>
      <c r="AH29" s="42"/>
      <c r="AI29" s="42"/>
      <c r="AJ29" s="42"/>
      <c r="AK29" s="251">
        <v>0</v>
      </c>
      <c r="AL29" s="250"/>
      <c r="AM29" s="250"/>
      <c r="AN29" s="250"/>
      <c r="AO29" s="250"/>
      <c r="AP29" s="42"/>
      <c r="AQ29" s="44"/>
      <c r="BE29" s="239"/>
    </row>
    <row r="30" spans="2:57" s="2" customFormat="1" ht="14.25" customHeight="1" hidden="1">
      <c r="B30" s="41"/>
      <c r="C30" s="42"/>
      <c r="D30" s="42"/>
      <c r="E30" s="42"/>
      <c r="F30" s="43" t="s">
        <v>50</v>
      </c>
      <c r="G30" s="42"/>
      <c r="H30" s="42"/>
      <c r="I30" s="42"/>
      <c r="J30" s="42"/>
      <c r="K30" s="42"/>
      <c r="L30" s="249">
        <v>0</v>
      </c>
      <c r="M30" s="250"/>
      <c r="N30" s="250"/>
      <c r="O30" s="250"/>
      <c r="P30" s="42"/>
      <c r="Q30" s="42"/>
      <c r="R30" s="42"/>
      <c r="S30" s="42"/>
      <c r="T30" s="42"/>
      <c r="U30" s="42"/>
      <c r="V30" s="42"/>
      <c r="W30" s="251">
        <f>ROUND(BD51,2)</f>
        <v>0</v>
      </c>
      <c r="X30" s="250"/>
      <c r="Y30" s="250"/>
      <c r="Z30" s="250"/>
      <c r="AA30" s="250"/>
      <c r="AB30" s="250"/>
      <c r="AC30" s="250"/>
      <c r="AD30" s="250"/>
      <c r="AE30" s="250"/>
      <c r="AF30" s="42"/>
      <c r="AG30" s="42"/>
      <c r="AH30" s="42"/>
      <c r="AI30" s="42"/>
      <c r="AJ30" s="42"/>
      <c r="AK30" s="251">
        <v>0</v>
      </c>
      <c r="AL30" s="250"/>
      <c r="AM30" s="250"/>
      <c r="AN30" s="250"/>
      <c r="AO30" s="250"/>
      <c r="AP30" s="42"/>
      <c r="AQ30" s="44"/>
      <c r="BE30" s="239"/>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238"/>
    </row>
    <row r="32" spans="2:57" s="1" customFormat="1" ht="25.5" customHeight="1">
      <c r="B32" s="35"/>
      <c r="C32" s="45"/>
      <c r="D32" s="46" t="s">
        <v>51</v>
      </c>
      <c r="E32" s="47"/>
      <c r="F32" s="47"/>
      <c r="G32" s="47"/>
      <c r="H32" s="47"/>
      <c r="I32" s="47"/>
      <c r="J32" s="47"/>
      <c r="K32" s="47"/>
      <c r="L32" s="47"/>
      <c r="M32" s="47"/>
      <c r="N32" s="47"/>
      <c r="O32" s="47"/>
      <c r="P32" s="47"/>
      <c r="Q32" s="47"/>
      <c r="R32" s="47"/>
      <c r="S32" s="47"/>
      <c r="T32" s="48" t="s">
        <v>52</v>
      </c>
      <c r="U32" s="47"/>
      <c r="V32" s="47"/>
      <c r="W32" s="47"/>
      <c r="X32" s="252" t="s">
        <v>53</v>
      </c>
      <c r="Y32" s="253"/>
      <c r="Z32" s="253"/>
      <c r="AA32" s="253"/>
      <c r="AB32" s="253"/>
      <c r="AC32" s="47"/>
      <c r="AD32" s="47"/>
      <c r="AE32" s="47"/>
      <c r="AF32" s="47"/>
      <c r="AG32" s="47"/>
      <c r="AH32" s="47"/>
      <c r="AI32" s="47"/>
      <c r="AJ32" s="47"/>
      <c r="AK32" s="254">
        <f>SUM(AK23:AK30)</f>
        <v>0</v>
      </c>
      <c r="AL32" s="253"/>
      <c r="AM32" s="253"/>
      <c r="AN32" s="253"/>
      <c r="AO32" s="255"/>
      <c r="AP32" s="45"/>
      <c r="AQ32" s="49"/>
      <c r="BE32" s="238"/>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5"/>
    </row>
    <row r="39" spans="2:44" s="1" customFormat="1" ht="36.75" customHeight="1">
      <c r="B39" s="35"/>
      <c r="C39" s="55" t="s">
        <v>54</v>
      </c>
      <c r="AR39" s="35"/>
    </row>
    <row r="40" spans="2:44" s="1" customFormat="1" ht="6.75" customHeight="1">
      <c r="B40" s="35"/>
      <c r="AR40" s="35"/>
    </row>
    <row r="41" spans="2:44" s="3" customFormat="1" ht="14.25" customHeight="1">
      <c r="B41" s="56"/>
      <c r="C41" s="57" t="s">
        <v>13</v>
      </c>
      <c r="L41" s="3" t="str">
        <f>K5</f>
        <v>19033</v>
      </c>
      <c r="AR41" s="56"/>
    </row>
    <row r="42" spans="2:44" s="4" customFormat="1" ht="36.75" customHeight="1">
      <c r="B42" s="58"/>
      <c r="C42" s="59" t="s">
        <v>16</v>
      </c>
      <c r="L42" s="256" t="str">
        <f>K6</f>
        <v>Revitalizace ulice Nová, Ústí nad Labem Střekov, 2. etapa</v>
      </c>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R42" s="58"/>
    </row>
    <row r="43" spans="2:44" s="1" customFormat="1" ht="6.75" customHeight="1">
      <c r="B43" s="35"/>
      <c r="AR43" s="35"/>
    </row>
    <row r="44" spans="2:44" s="1" customFormat="1" ht="15">
      <c r="B44" s="35"/>
      <c r="C44" s="57" t="s">
        <v>23</v>
      </c>
      <c r="L44" s="60" t="str">
        <f>IF(K8="","",K8)</f>
        <v>ulice Nová</v>
      </c>
      <c r="AI44" s="57" t="s">
        <v>25</v>
      </c>
      <c r="AM44" s="258" t="str">
        <f>IF(AN8="","",AN8)</f>
        <v>25.04.2021</v>
      </c>
      <c r="AN44" s="238"/>
      <c r="AR44" s="35"/>
    </row>
    <row r="45" spans="2:44" s="1" customFormat="1" ht="6.75" customHeight="1">
      <c r="B45" s="35"/>
      <c r="AR45" s="35"/>
    </row>
    <row r="46" spans="2:56" s="1" customFormat="1" ht="15">
      <c r="B46" s="35"/>
      <c r="C46" s="57" t="s">
        <v>29</v>
      </c>
      <c r="L46" s="3" t="str">
        <f>IF(E11="","",E11)</f>
        <v>Statutární město Ústí nad Labem</v>
      </c>
      <c r="AI46" s="57" t="s">
        <v>37</v>
      </c>
      <c r="AM46" s="259" t="str">
        <f>IF(E17="","",E17)</f>
        <v>Valbek, spol. s r.o.</v>
      </c>
      <c r="AN46" s="238"/>
      <c r="AO46" s="238"/>
      <c r="AP46" s="238"/>
      <c r="AR46" s="35"/>
      <c r="AS46" s="260" t="s">
        <v>55</v>
      </c>
      <c r="AT46" s="261"/>
      <c r="AU46" s="62"/>
      <c r="AV46" s="62"/>
      <c r="AW46" s="62"/>
      <c r="AX46" s="62"/>
      <c r="AY46" s="62"/>
      <c r="AZ46" s="62"/>
      <c r="BA46" s="62"/>
      <c r="BB46" s="62"/>
      <c r="BC46" s="62"/>
      <c r="BD46" s="63"/>
    </row>
    <row r="47" spans="2:56" s="1" customFormat="1" ht="15">
      <c r="B47" s="35"/>
      <c r="C47" s="57" t="s">
        <v>35</v>
      </c>
      <c r="L47" s="3">
        <f>IF(E14="Vyplň údaj","",E14)</f>
      </c>
      <c r="AR47" s="35"/>
      <c r="AS47" s="262"/>
      <c r="AT47" s="248"/>
      <c r="AU47" s="36"/>
      <c r="AV47" s="36"/>
      <c r="AW47" s="36"/>
      <c r="AX47" s="36"/>
      <c r="AY47" s="36"/>
      <c r="AZ47" s="36"/>
      <c r="BA47" s="36"/>
      <c r="BB47" s="36"/>
      <c r="BC47" s="36"/>
      <c r="BD47" s="65"/>
    </row>
    <row r="48" spans="2:56" s="1" customFormat="1" ht="10.5" customHeight="1">
      <c r="B48" s="35"/>
      <c r="AR48" s="35"/>
      <c r="AS48" s="262"/>
      <c r="AT48" s="248"/>
      <c r="AU48" s="36"/>
      <c r="AV48" s="36"/>
      <c r="AW48" s="36"/>
      <c r="AX48" s="36"/>
      <c r="AY48" s="36"/>
      <c r="AZ48" s="36"/>
      <c r="BA48" s="36"/>
      <c r="BB48" s="36"/>
      <c r="BC48" s="36"/>
      <c r="BD48" s="65"/>
    </row>
    <row r="49" spans="2:56" s="1" customFormat="1" ht="29.25" customHeight="1">
      <c r="B49" s="35"/>
      <c r="C49" s="263" t="s">
        <v>56</v>
      </c>
      <c r="D49" s="264"/>
      <c r="E49" s="264"/>
      <c r="F49" s="264"/>
      <c r="G49" s="264"/>
      <c r="H49" s="66"/>
      <c r="I49" s="265" t="s">
        <v>57</v>
      </c>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6" t="s">
        <v>58</v>
      </c>
      <c r="AH49" s="264"/>
      <c r="AI49" s="264"/>
      <c r="AJ49" s="264"/>
      <c r="AK49" s="264"/>
      <c r="AL49" s="264"/>
      <c r="AM49" s="264"/>
      <c r="AN49" s="265" t="s">
        <v>59</v>
      </c>
      <c r="AO49" s="264"/>
      <c r="AP49" s="264"/>
      <c r="AQ49" s="67" t="s">
        <v>60</v>
      </c>
      <c r="AR49" s="35"/>
      <c r="AS49" s="68" t="s">
        <v>61</v>
      </c>
      <c r="AT49" s="69" t="s">
        <v>62</v>
      </c>
      <c r="AU49" s="69" t="s">
        <v>63</v>
      </c>
      <c r="AV49" s="69" t="s">
        <v>64</v>
      </c>
      <c r="AW49" s="69" t="s">
        <v>65</v>
      </c>
      <c r="AX49" s="69" t="s">
        <v>66</v>
      </c>
      <c r="AY49" s="69" t="s">
        <v>67</v>
      </c>
      <c r="AZ49" s="69" t="s">
        <v>68</v>
      </c>
      <c r="BA49" s="69" t="s">
        <v>69</v>
      </c>
      <c r="BB49" s="69" t="s">
        <v>70</v>
      </c>
      <c r="BC49" s="69" t="s">
        <v>71</v>
      </c>
      <c r="BD49" s="70" t="s">
        <v>72</v>
      </c>
    </row>
    <row r="50" spans="2:56" s="1" customFormat="1" ht="10.5" customHeight="1">
      <c r="B50" s="35"/>
      <c r="AR50" s="35"/>
      <c r="AS50" s="71"/>
      <c r="AT50" s="62"/>
      <c r="AU50" s="62"/>
      <c r="AV50" s="62"/>
      <c r="AW50" s="62"/>
      <c r="AX50" s="62"/>
      <c r="AY50" s="62"/>
      <c r="AZ50" s="62"/>
      <c r="BA50" s="62"/>
      <c r="BB50" s="62"/>
      <c r="BC50" s="62"/>
      <c r="BD50" s="63"/>
    </row>
    <row r="51" spans="2:90" s="4" customFormat="1" ht="32.25" customHeight="1">
      <c r="B51" s="58"/>
      <c r="C51" s="72" t="s">
        <v>73</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274">
        <f>ROUND(AG52+AG54+AG56,2)</f>
        <v>0</v>
      </c>
      <c r="AH51" s="274"/>
      <c r="AI51" s="274"/>
      <c r="AJ51" s="274"/>
      <c r="AK51" s="274"/>
      <c r="AL51" s="274"/>
      <c r="AM51" s="274"/>
      <c r="AN51" s="275">
        <f aca="true" t="shared" si="0" ref="AN51:AN57">SUM(AG51,AT51)</f>
        <v>0</v>
      </c>
      <c r="AO51" s="275"/>
      <c r="AP51" s="275"/>
      <c r="AQ51" s="74" t="s">
        <v>20</v>
      </c>
      <c r="AR51" s="58"/>
      <c r="AS51" s="75">
        <f>ROUND(AS52+AS54+AS56,2)</f>
        <v>0</v>
      </c>
      <c r="AT51" s="76">
        <f aca="true" t="shared" si="1" ref="AT51:AT57">ROUND(SUM(AV51:AW51),2)</f>
        <v>0</v>
      </c>
      <c r="AU51" s="77">
        <f>ROUND(AU52+AU54+AU56,5)</f>
        <v>0</v>
      </c>
      <c r="AV51" s="76">
        <f>ROUND(AZ51*L26,2)</f>
        <v>0</v>
      </c>
      <c r="AW51" s="76">
        <f>ROUND(BA51*L27,2)</f>
        <v>0</v>
      </c>
      <c r="AX51" s="76">
        <f>ROUND(BB51*L26,2)</f>
        <v>0</v>
      </c>
      <c r="AY51" s="76">
        <f>ROUND(BC51*L27,2)</f>
        <v>0</v>
      </c>
      <c r="AZ51" s="76">
        <f>ROUND(AZ52+AZ54+AZ56,2)</f>
        <v>0</v>
      </c>
      <c r="BA51" s="76">
        <f>ROUND(BA52+BA54+BA56,2)</f>
        <v>0</v>
      </c>
      <c r="BB51" s="76">
        <f>ROUND(BB52+BB54+BB56,2)</f>
        <v>0</v>
      </c>
      <c r="BC51" s="76">
        <f>ROUND(BC52+BC54+BC56,2)</f>
        <v>0</v>
      </c>
      <c r="BD51" s="78">
        <f>ROUND(BD52+BD54+BD56,2)</f>
        <v>0</v>
      </c>
      <c r="BS51" s="59" t="s">
        <v>74</v>
      </c>
      <c r="BT51" s="59" t="s">
        <v>75</v>
      </c>
      <c r="BU51" s="79" t="s">
        <v>76</v>
      </c>
      <c r="BV51" s="59" t="s">
        <v>77</v>
      </c>
      <c r="BW51" s="59" t="s">
        <v>5</v>
      </c>
      <c r="BX51" s="59" t="s">
        <v>78</v>
      </c>
      <c r="CL51" s="59" t="s">
        <v>20</v>
      </c>
    </row>
    <row r="52" spans="2:91" s="5" customFormat="1" ht="27" customHeight="1">
      <c r="B52" s="80"/>
      <c r="C52" s="81"/>
      <c r="D52" s="270" t="s">
        <v>79</v>
      </c>
      <c r="E52" s="268"/>
      <c r="F52" s="268"/>
      <c r="G52" s="268"/>
      <c r="H52" s="268"/>
      <c r="I52" s="82"/>
      <c r="J52" s="270" t="s">
        <v>80</v>
      </c>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9">
        <f>ROUND(AG53,2)</f>
        <v>0</v>
      </c>
      <c r="AH52" s="268"/>
      <c r="AI52" s="268"/>
      <c r="AJ52" s="268"/>
      <c r="AK52" s="268"/>
      <c r="AL52" s="268"/>
      <c r="AM52" s="268"/>
      <c r="AN52" s="267">
        <f t="shared" si="0"/>
        <v>0</v>
      </c>
      <c r="AO52" s="268"/>
      <c r="AP52" s="268"/>
      <c r="AQ52" s="83" t="s">
        <v>81</v>
      </c>
      <c r="AR52" s="80"/>
      <c r="AS52" s="84">
        <f>ROUND(AS53,2)</f>
        <v>0</v>
      </c>
      <c r="AT52" s="85">
        <f t="shared" si="1"/>
        <v>0</v>
      </c>
      <c r="AU52" s="86">
        <f>ROUND(AU53,5)</f>
        <v>0</v>
      </c>
      <c r="AV52" s="85">
        <f>ROUND(AZ52*L26,2)</f>
        <v>0</v>
      </c>
      <c r="AW52" s="85">
        <f>ROUND(BA52*L27,2)</f>
        <v>0</v>
      </c>
      <c r="AX52" s="85">
        <f>ROUND(BB52*L26,2)</f>
        <v>0</v>
      </c>
      <c r="AY52" s="85">
        <f>ROUND(BC52*L27,2)</f>
        <v>0</v>
      </c>
      <c r="AZ52" s="85">
        <f>ROUND(AZ53,2)</f>
        <v>0</v>
      </c>
      <c r="BA52" s="85">
        <f>ROUND(BA53,2)</f>
        <v>0</v>
      </c>
      <c r="BB52" s="85">
        <f>ROUND(BB53,2)</f>
        <v>0</v>
      </c>
      <c r="BC52" s="85">
        <f>ROUND(BC53,2)</f>
        <v>0</v>
      </c>
      <c r="BD52" s="87">
        <f>ROUND(BD53,2)</f>
        <v>0</v>
      </c>
      <c r="BS52" s="88" t="s">
        <v>74</v>
      </c>
      <c r="BT52" s="88" t="s">
        <v>22</v>
      </c>
      <c r="BU52" s="88" t="s">
        <v>76</v>
      </c>
      <c r="BV52" s="88" t="s">
        <v>77</v>
      </c>
      <c r="BW52" s="88" t="s">
        <v>82</v>
      </c>
      <c r="BX52" s="88" t="s">
        <v>5</v>
      </c>
      <c r="CL52" s="88" t="s">
        <v>20</v>
      </c>
      <c r="CM52" s="88" t="s">
        <v>83</v>
      </c>
    </row>
    <row r="53" spans="1:90" s="6" customFormat="1" ht="21.75" customHeight="1">
      <c r="A53" s="281" t="s">
        <v>1357</v>
      </c>
      <c r="B53" s="89"/>
      <c r="C53" s="12"/>
      <c r="D53" s="12"/>
      <c r="E53" s="273" t="s">
        <v>84</v>
      </c>
      <c r="F53" s="272"/>
      <c r="G53" s="272"/>
      <c r="H53" s="272"/>
      <c r="I53" s="272"/>
      <c r="J53" s="12"/>
      <c r="K53" s="273" t="s">
        <v>80</v>
      </c>
      <c r="L53" s="272"/>
      <c r="M53" s="272"/>
      <c r="N53" s="272"/>
      <c r="O53" s="272"/>
      <c r="P53" s="272"/>
      <c r="Q53" s="272"/>
      <c r="R53" s="272"/>
      <c r="S53" s="272"/>
      <c r="T53" s="272"/>
      <c r="U53" s="272"/>
      <c r="V53" s="272"/>
      <c r="W53" s="272"/>
      <c r="X53" s="272"/>
      <c r="Y53" s="272"/>
      <c r="Z53" s="272"/>
      <c r="AA53" s="272"/>
      <c r="AB53" s="272"/>
      <c r="AC53" s="272"/>
      <c r="AD53" s="272"/>
      <c r="AE53" s="272"/>
      <c r="AF53" s="272"/>
      <c r="AG53" s="271">
        <f>'000 - VEDLEJŠÍ A OSTATNÍ ...'!J29</f>
        <v>0</v>
      </c>
      <c r="AH53" s="272"/>
      <c r="AI53" s="272"/>
      <c r="AJ53" s="272"/>
      <c r="AK53" s="272"/>
      <c r="AL53" s="272"/>
      <c r="AM53" s="272"/>
      <c r="AN53" s="271">
        <f t="shared" si="0"/>
        <v>0</v>
      </c>
      <c r="AO53" s="272"/>
      <c r="AP53" s="272"/>
      <c r="AQ53" s="90" t="s">
        <v>85</v>
      </c>
      <c r="AR53" s="89"/>
      <c r="AS53" s="91">
        <v>0</v>
      </c>
      <c r="AT53" s="92">
        <f t="shared" si="1"/>
        <v>0</v>
      </c>
      <c r="AU53" s="93">
        <f>'000 - VEDLEJŠÍ A OSTATNÍ ...'!P83</f>
        <v>0</v>
      </c>
      <c r="AV53" s="92">
        <f>'000 - VEDLEJŠÍ A OSTATNÍ ...'!J32</f>
        <v>0</v>
      </c>
      <c r="AW53" s="92">
        <f>'000 - VEDLEJŠÍ A OSTATNÍ ...'!J33</f>
        <v>0</v>
      </c>
      <c r="AX53" s="92">
        <f>'000 - VEDLEJŠÍ A OSTATNÍ ...'!J34</f>
        <v>0</v>
      </c>
      <c r="AY53" s="92">
        <f>'000 - VEDLEJŠÍ A OSTATNÍ ...'!J35</f>
        <v>0</v>
      </c>
      <c r="AZ53" s="92">
        <f>'000 - VEDLEJŠÍ A OSTATNÍ ...'!F32</f>
        <v>0</v>
      </c>
      <c r="BA53" s="92">
        <f>'000 - VEDLEJŠÍ A OSTATNÍ ...'!F33</f>
        <v>0</v>
      </c>
      <c r="BB53" s="92">
        <f>'000 - VEDLEJŠÍ A OSTATNÍ ...'!F34</f>
        <v>0</v>
      </c>
      <c r="BC53" s="92">
        <f>'000 - VEDLEJŠÍ A OSTATNÍ ...'!F35</f>
        <v>0</v>
      </c>
      <c r="BD53" s="94">
        <f>'000 - VEDLEJŠÍ A OSTATNÍ ...'!F36</f>
        <v>0</v>
      </c>
      <c r="BT53" s="95" t="s">
        <v>83</v>
      </c>
      <c r="BV53" s="95" t="s">
        <v>77</v>
      </c>
      <c r="BW53" s="95" t="s">
        <v>86</v>
      </c>
      <c r="BX53" s="95" t="s">
        <v>82</v>
      </c>
      <c r="CL53" s="95" t="s">
        <v>20</v>
      </c>
    </row>
    <row r="54" spans="2:91" s="5" customFormat="1" ht="27" customHeight="1">
      <c r="B54" s="80"/>
      <c r="C54" s="81"/>
      <c r="D54" s="270" t="s">
        <v>87</v>
      </c>
      <c r="E54" s="268"/>
      <c r="F54" s="268"/>
      <c r="G54" s="268"/>
      <c r="H54" s="268"/>
      <c r="I54" s="82"/>
      <c r="J54" s="270" t="s">
        <v>88</v>
      </c>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9">
        <f>ROUND(AG55,2)</f>
        <v>0</v>
      </c>
      <c r="AH54" s="268"/>
      <c r="AI54" s="268"/>
      <c r="AJ54" s="268"/>
      <c r="AK54" s="268"/>
      <c r="AL54" s="268"/>
      <c r="AM54" s="268"/>
      <c r="AN54" s="267">
        <f t="shared" si="0"/>
        <v>0</v>
      </c>
      <c r="AO54" s="268"/>
      <c r="AP54" s="268"/>
      <c r="AQ54" s="83" t="s">
        <v>81</v>
      </c>
      <c r="AR54" s="80"/>
      <c r="AS54" s="84">
        <f>ROUND(AS55,2)</f>
        <v>0</v>
      </c>
      <c r="AT54" s="85">
        <f t="shared" si="1"/>
        <v>0</v>
      </c>
      <c r="AU54" s="86">
        <f>ROUND(AU55,5)</f>
        <v>0</v>
      </c>
      <c r="AV54" s="85">
        <f>ROUND(AZ54*L26,2)</f>
        <v>0</v>
      </c>
      <c r="AW54" s="85">
        <f>ROUND(BA54*L27,2)</f>
        <v>0</v>
      </c>
      <c r="AX54" s="85">
        <f>ROUND(BB54*L26,2)</f>
        <v>0</v>
      </c>
      <c r="AY54" s="85">
        <f>ROUND(BC54*L27,2)</f>
        <v>0</v>
      </c>
      <c r="AZ54" s="85">
        <f>ROUND(AZ55,2)</f>
        <v>0</v>
      </c>
      <c r="BA54" s="85">
        <f>ROUND(BA55,2)</f>
        <v>0</v>
      </c>
      <c r="BB54" s="85">
        <f>ROUND(BB55,2)</f>
        <v>0</v>
      </c>
      <c r="BC54" s="85">
        <f>ROUND(BC55,2)</f>
        <v>0</v>
      </c>
      <c r="BD54" s="87">
        <f>ROUND(BD55,2)</f>
        <v>0</v>
      </c>
      <c r="BS54" s="88" t="s">
        <v>74</v>
      </c>
      <c r="BT54" s="88" t="s">
        <v>22</v>
      </c>
      <c r="BU54" s="88" t="s">
        <v>76</v>
      </c>
      <c r="BV54" s="88" t="s">
        <v>77</v>
      </c>
      <c r="BW54" s="88" t="s">
        <v>89</v>
      </c>
      <c r="BX54" s="88" t="s">
        <v>5</v>
      </c>
      <c r="CL54" s="88" t="s">
        <v>20</v>
      </c>
      <c r="CM54" s="88" t="s">
        <v>83</v>
      </c>
    </row>
    <row r="55" spans="1:90" s="6" customFormat="1" ht="21.75" customHeight="1">
      <c r="A55" s="281" t="s">
        <v>1357</v>
      </c>
      <c r="B55" s="89"/>
      <c r="C55" s="12"/>
      <c r="D55" s="12"/>
      <c r="E55" s="273" t="s">
        <v>90</v>
      </c>
      <c r="F55" s="272"/>
      <c r="G55" s="272"/>
      <c r="H55" s="272"/>
      <c r="I55" s="272"/>
      <c r="J55" s="12"/>
      <c r="K55" s="273" t="s">
        <v>88</v>
      </c>
      <c r="L55" s="272"/>
      <c r="M55" s="272"/>
      <c r="N55" s="272"/>
      <c r="O55" s="272"/>
      <c r="P55" s="272"/>
      <c r="Q55" s="272"/>
      <c r="R55" s="272"/>
      <c r="S55" s="272"/>
      <c r="T55" s="272"/>
      <c r="U55" s="272"/>
      <c r="V55" s="272"/>
      <c r="W55" s="272"/>
      <c r="X55" s="272"/>
      <c r="Y55" s="272"/>
      <c r="Z55" s="272"/>
      <c r="AA55" s="272"/>
      <c r="AB55" s="272"/>
      <c r="AC55" s="272"/>
      <c r="AD55" s="272"/>
      <c r="AE55" s="272"/>
      <c r="AF55" s="272"/>
      <c r="AG55" s="271">
        <f>'101 - NOVÉ DOPRAVNÍ ŘEŠEN...'!J29</f>
        <v>0</v>
      </c>
      <c r="AH55" s="272"/>
      <c r="AI55" s="272"/>
      <c r="AJ55" s="272"/>
      <c r="AK55" s="272"/>
      <c r="AL55" s="272"/>
      <c r="AM55" s="272"/>
      <c r="AN55" s="271">
        <f t="shared" si="0"/>
        <v>0</v>
      </c>
      <c r="AO55" s="272"/>
      <c r="AP55" s="272"/>
      <c r="AQ55" s="90" t="s">
        <v>85</v>
      </c>
      <c r="AR55" s="89"/>
      <c r="AS55" s="91">
        <v>0</v>
      </c>
      <c r="AT55" s="92">
        <f t="shared" si="1"/>
        <v>0</v>
      </c>
      <c r="AU55" s="93">
        <f>'101 - NOVÉ DOPRAVNÍ ŘEŠEN...'!P90</f>
        <v>0</v>
      </c>
      <c r="AV55" s="92">
        <f>'101 - NOVÉ DOPRAVNÍ ŘEŠEN...'!J32</f>
        <v>0</v>
      </c>
      <c r="AW55" s="92">
        <f>'101 - NOVÉ DOPRAVNÍ ŘEŠEN...'!J33</f>
        <v>0</v>
      </c>
      <c r="AX55" s="92">
        <f>'101 - NOVÉ DOPRAVNÍ ŘEŠEN...'!J34</f>
        <v>0</v>
      </c>
      <c r="AY55" s="92">
        <f>'101 - NOVÉ DOPRAVNÍ ŘEŠEN...'!J35</f>
        <v>0</v>
      </c>
      <c r="AZ55" s="92">
        <f>'101 - NOVÉ DOPRAVNÍ ŘEŠEN...'!F32</f>
        <v>0</v>
      </c>
      <c r="BA55" s="92">
        <f>'101 - NOVÉ DOPRAVNÍ ŘEŠEN...'!F33</f>
        <v>0</v>
      </c>
      <c r="BB55" s="92">
        <f>'101 - NOVÉ DOPRAVNÍ ŘEŠEN...'!F34</f>
        <v>0</v>
      </c>
      <c r="BC55" s="92">
        <f>'101 - NOVÉ DOPRAVNÍ ŘEŠEN...'!F35</f>
        <v>0</v>
      </c>
      <c r="BD55" s="94">
        <f>'101 - NOVÉ DOPRAVNÍ ŘEŠEN...'!F36</f>
        <v>0</v>
      </c>
      <c r="BT55" s="95" t="s">
        <v>83</v>
      </c>
      <c r="BV55" s="95" t="s">
        <v>77</v>
      </c>
      <c r="BW55" s="95" t="s">
        <v>91</v>
      </c>
      <c r="BX55" s="95" t="s">
        <v>89</v>
      </c>
      <c r="CL55" s="95" t="s">
        <v>20</v>
      </c>
    </row>
    <row r="56" spans="2:91" s="5" customFormat="1" ht="27" customHeight="1">
      <c r="B56" s="80"/>
      <c r="C56" s="81"/>
      <c r="D56" s="270" t="s">
        <v>92</v>
      </c>
      <c r="E56" s="268"/>
      <c r="F56" s="268"/>
      <c r="G56" s="268"/>
      <c r="H56" s="268"/>
      <c r="I56" s="82"/>
      <c r="J56" s="270" t="s">
        <v>93</v>
      </c>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9">
        <f>ROUND(AG57,2)</f>
        <v>0</v>
      </c>
      <c r="AH56" s="268"/>
      <c r="AI56" s="268"/>
      <c r="AJ56" s="268"/>
      <c r="AK56" s="268"/>
      <c r="AL56" s="268"/>
      <c r="AM56" s="268"/>
      <c r="AN56" s="267">
        <f t="shared" si="0"/>
        <v>0</v>
      </c>
      <c r="AO56" s="268"/>
      <c r="AP56" s="268"/>
      <c r="AQ56" s="83" t="s">
        <v>81</v>
      </c>
      <c r="AR56" s="80"/>
      <c r="AS56" s="84">
        <f>ROUND(AS57,2)</f>
        <v>0</v>
      </c>
      <c r="AT56" s="85">
        <f t="shared" si="1"/>
        <v>0</v>
      </c>
      <c r="AU56" s="86">
        <f>ROUND(AU57,5)</f>
        <v>0</v>
      </c>
      <c r="AV56" s="85">
        <f>ROUND(AZ56*L26,2)</f>
        <v>0</v>
      </c>
      <c r="AW56" s="85">
        <f>ROUND(BA56*L27,2)</f>
        <v>0</v>
      </c>
      <c r="AX56" s="85">
        <f>ROUND(BB56*L26,2)</f>
        <v>0</v>
      </c>
      <c r="AY56" s="85">
        <f>ROUND(BC56*L27,2)</f>
        <v>0</v>
      </c>
      <c r="AZ56" s="85">
        <f>ROUND(AZ57,2)</f>
        <v>0</v>
      </c>
      <c r="BA56" s="85">
        <f>ROUND(BA57,2)</f>
        <v>0</v>
      </c>
      <c r="BB56" s="85">
        <f>ROUND(BB57,2)</f>
        <v>0</v>
      </c>
      <c r="BC56" s="85">
        <f>ROUND(BC57,2)</f>
        <v>0</v>
      </c>
      <c r="BD56" s="87">
        <f>ROUND(BD57,2)</f>
        <v>0</v>
      </c>
      <c r="BS56" s="88" t="s">
        <v>74</v>
      </c>
      <c r="BT56" s="88" t="s">
        <v>22</v>
      </c>
      <c r="BU56" s="88" t="s">
        <v>76</v>
      </c>
      <c r="BV56" s="88" t="s">
        <v>77</v>
      </c>
      <c r="BW56" s="88" t="s">
        <v>94</v>
      </c>
      <c r="BX56" s="88" t="s">
        <v>5</v>
      </c>
      <c r="CL56" s="88" t="s">
        <v>20</v>
      </c>
      <c r="CM56" s="88" t="s">
        <v>83</v>
      </c>
    </row>
    <row r="57" spans="1:90" s="6" customFormat="1" ht="21.75" customHeight="1">
      <c r="A57" s="281" t="s">
        <v>1357</v>
      </c>
      <c r="B57" s="89"/>
      <c r="C57" s="12"/>
      <c r="D57" s="12"/>
      <c r="E57" s="273" t="s">
        <v>95</v>
      </c>
      <c r="F57" s="272"/>
      <c r="G57" s="272"/>
      <c r="H57" s="272"/>
      <c r="I57" s="272"/>
      <c r="J57" s="12"/>
      <c r="K57" s="273" t="s">
        <v>93</v>
      </c>
      <c r="L57" s="272"/>
      <c r="M57" s="272"/>
      <c r="N57" s="272"/>
      <c r="O57" s="272"/>
      <c r="P57" s="272"/>
      <c r="Q57" s="272"/>
      <c r="R57" s="272"/>
      <c r="S57" s="272"/>
      <c r="T57" s="272"/>
      <c r="U57" s="272"/>
      <c r="V57" s="272"/>
      <c r="W57" s="272"/>
      <c r="X57" s="272"/>
      <c r="Y57" s="272"/>
      <c r="Z57" s="272"/>
      <c r="AA57" s="272"/>
      <c r="AB57" s="272"/>
      <c r="AC57" s="272"/>
      <c r="AD57" s="272"/>
      <c r="AE57" s="272"/>
      <c r="AF57" s="272"/>
      <c r="AG57" s="271">
        <f>'401 - VEŘEJNÉ OSVĚTLENÍ'!J29</f>
        <v>0</v>
      </c>
      <c r="AH57" s="272"/>
      <c r="AI57" s="272"/>
      <c r="AJ57" s="272"/>
      <c r="AK57" s="272"/>
      <c r="AL57" s="272"/>
      <c r="AM57" s="272"/>
      <c r="AN57" s="271">
        <f t="shared" si="0"/>
        <v>0</v>
      </c>
      <c r="AO57" s="272"/>
      <c r="AP57" s="272"/>
      <c r="AQ57" s="90" t="s">
        <v>85</v>
      </c>
      <c r="AR57" s="89"/>
      <c r="AS57" s="96">
        <v>0</v>
      </c>
      <c r="AT57" s="97">
        <f t="shared" si="1"/>
        <v>0</v>
      </c>
      <c r="AU57" s="98">
        <f>'401 - VEŘEJNÉ OSVĚTLENÍ'!P92</f>
        <v>0</v>
      </c>
      <c r="AV57" s="97">
        <f>'401 - VEŘEJNÉ OSVĚTLENÍ'!J32</f>
        <v>0</v>
      </c>
      <c r="AW57" s="97">
        <f>'401 - VEŘEJNÉ OSVĚTLENÍ'!J33</f>
        <v>0</v>
      </c>
      <c r="AX57" s="97">
        <f>'401 - VEŘEJNÉ OSVĚTLENÍ'!J34</f>
        <v>0</v>
      </c>
      <c r="AY57" s="97">
        <f>'401 - VEŘEJNÉ OSVĚTLENÍ'!J35</f>
        <v>0</v>
      </c>
      <c r="AZ57" s="97">
        <f>'401 - VEŘEJNÉ OSVĚTLENÍ'!F32</f>
        <v>0</v>
      </c>
      <c r="BA57" s="97">
        <f>'401 - VEŘEJNÉ OSVĚTLENÍ'!F33</f>
        <v>0</v>
      </c>
      <c r="BB57" s="97">
        <f>'401 - VEŘEJNÉ OSVĚTLENÍ'!F34</f>
        <v>0</v>
      </c>
      <c r="BC57" s="97">
        <f>'401 - VEŘEJNÉ OSVĚTLENÍ'!F35</f>
        <v>0</v>
      </c>
      <c r="BD57" s="99">
        <f>'401 - VEŘEJNÉ OSVĚTLENÍ'!F36</f>
        <v>0</v>
      </c>
      <c r="BT57" s="95" t="s">
        <v>83</v>
      </c>
      <c r="BV57" s="95" t="s">
        <v>77</v>
      </c>
      <c r="BW57" s="95" t="s">
        <v>96</v>
      </c>
      <c r="BX57" s="95" t="s">
        <v>94</v>
      </c>
      <c r="CL57" s="95" t="s">
        <v>20</v>
      </c>
    </row>
    <row r="58" spans="2:44" s="1" customFormat="1" ht="30" customHeight="1">
      <c r="B58" s="35"/>
      <c r="AR58" s="35"/>
    </row>
    <row r="59" spans="2:44" s="1" customFormat="1" ht="6.75" customHeight="1">
      <c r="B59" s="50"/>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35"/>
    </row>
  </sheetData>
  <sheetProtection password="CC35" sheet="1" objects="1" scenarios="1" formatColumns="0" formatRows="0" sort="0" autoFilter="0"/>
  <mergeCells count="61">
    <mergeCell ref="AR2:BE2"/>
    <mergeCell ref="AN57:AP57"/>
    <mergeCell ref="AG57:AM57"/>
    <mergeCell ref="E57:I57"/>
    <mergeCell ref="K57:AF57"/>
    <mergeCell ref="AG51:AM51"/>
    <mergeCell ref="AN51:AP51"/>
    <mergeCell ref="AN55:AP55"/>
    <mergeCell ref="AG55:AM55"/>
    <mergeCell ref="E55:I55"/>
    <mergeCell ref="K55:AF55"/>
    <mergeCell ref="AN56:AP56"/>
    <mergeCell ref="AG56:AM56"/>
    <mergeCell ref="D56:H56"/>
    <mergeCell ref="J56:AF56"/>
    <mergeCell ref="AN53:AP53"/>
    <mergeCell ref="AG53:AM53"/>
    <mergeCell ref="E53:I53"/>
    <mergeCell ref="K53:AF53"/>
    <mergeCell ref="AN54:AP54"/>
    <mergeCell ref="AG54:AM54"/>
    <mergeCell ref="D54:H54"/>
    <mergeCell ref="J54:AF54"/>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3" location="'000 - VEDLEJŠÍ A OSTATNÍ ...'!C2" tooltip="000 - VEDLEJŠÍ A OSTATNÍ ..." display="/"/>
    <hyperlink ref="A55" location="'101 - NOVÉ DOPRAVNÍ ŘEŠEN...'!C2" tooltip="101 - NOVÉ DOPRAVNÍ ŘEŠEN..." display="/"/>
    <hyperlink ref="A57" location="'401 - VEŘEJNÉ OSVĚTLENÍ'!C2" tooltip="401 - VEŘEJNÉ OSVĚTLENÍ"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1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100"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83"/>
      <c r="C1" s="283"/>
      <c r="D1" s="282" t="s">
        <v>1</v>
      </c>
      <c r="E1" s="283"/>
      <c r="F1" s="284" t="s">
        <v>1358</v>
      </c>
      <c r="G1" s="289" t="s">
        <v>1359</v>
      </c>
      <c r="H1" s="289"/>
      <c r="I1" s="290"/>
      <c r="J1" s="284" t="s">
        <v>1360</v>
      </c>
      <c r="K1" s="282" t="s">
        <v>97</v>
      </c>
      <c r="L1" s="284" t="s">
        <v>1361</v>
      </c>
      <c r="M1" s="284"/>
      <c r="N1" s="284"/>
      <c r="O1" s="284"/>
      <c r="P1" s="284"/>
      <c r="Q1" s="284"/>
      <c r="R1" s="284"/>
      <c r="S1" s="284"/>
      <c r="T1" s="284"/>
      <c r="U1" s="280"/>
      <c r="V1" s="28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237"/>
      <c r="M2" s="237"/>
      <c r="N2" s="237"/>
      <c r="O2" s="237"/>
      <c r="P2" s="237"/>
      <c r="Q2" s="237"/>
      <c r="R2" s="237"/>
      <c r="S2" s="237"/>
      <c r="T2" s="237"/>
      <c r="U2" s="237"/>
      <c r="V2" s="237"/>
      <c r="AT2" s="18" t="s">
        <v>86</v>
      </c>
    </row>
    <row r="3" spans="2:46" ht="6.75" customHeight="1">
      <c r="B3" s="19"/>
      <c r="C3" s="20"/>
      <c r="D3" s="20"/>
      <c r="E3" s="20"/>
      <c r="F3" s="20"/>
      <c r="G3" s="20"/>
      <c r="H3" s="20"/>
      <c r="I3" s="101"/>
      <c r="J3" s="20"/>
      <c r="K3" s="21"/>
      <c r="AT3" s="18" t="s">
        <v>83</v>
      </c>
    </row>
    <row r="4" spans="2:46" ht="36.75" customHeight="1">
      <c r="B4" s="22"/>
      <c r="C4" s="23"/>
      <c r="D4" s="24" t="s">
        <v>98</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2.5" customHeight="1">
      <c r="B7" s="22"/>
      <c r="C7" s="23"/>
      <c r="D7" s="23"/>
      <c r="E7" s="276" t="str">
        <f>'Rekapitulace stavby'!K6</f>
        <v>Revitalizace ulice Nová, Ústí nad Labem Střekov, 2. etapa</v>
      </c>
      <c r="F7" s="241"/>
      <c r="G7" s="241"/>
      <c r="H7" s="241"/>
      <c r="I7" s="102"/>
      <c r="J7" s="23"/>
      <c r="K7" s="25"/>
    </row>
    <row r="8" spans="2:11" ht="15">
      <c r="B8" s="22"/>
      <c r="C8" s="23"/>
      <c r="D8" s="31" t="s">
        <v>99</v>
      </c>
      <c r="E8" s="23"/>
      <c r="F8" s="23"/>
      <c r="G8" s="23"/>
      <c r="H8" s="23"/>
      <c r="I8" s="102"/>
      <c r="J8" s="23"/>
      <c r="K8" s="25"/>
    </row>
    <row r="9" spans="2:11" s="1" customFormat="1" ht="22.5" customHeight="1">
      <c r="B9" s="35"/>
      <c r="C9" s="36"/>
      <c r="D9" s="36"/>
      <c r="E9" s="276" t="s">
        <v>100</v>
      </c>
      <c r="F9" s="248"/>
      <c r="G9" s="248"/>
      <c r="H9" s="248"/>
      <c r="I9" s="103"/>
      <c r="J9" s="36"/>
      <c r="K9" s="39"/>
    </row>
    <row r="10" spans="2:11" s="1" customFormat="1" ht="15">
      <c r="B10" s="35"/>
      <c r="C10" s="36"/>
      <c r="D10" s="31" t="s">
        <v>101</v>
      </c>
      <c r="E10" s="36"/>
      <c r="F10" s="36"/>
      <c r="G10" s="36"/>
      <c r="H10" s="36"/>
      <c r="I10" s="103"/>
      <c r="J10" s="36"/>
      <c r="K10" s="39"/>
    </row>
    <row r="11" spans="2:11" s="1" customFormat="1" ht="36.75" customHeight="1">
      <c r="B11" s="35"/>
      <c r="C11" s="36"/>
      <c r="D11" s="36"/>
      <c r="E11" s="277" t="s">
        <v>102</v>
      </c>
      <c r="F11" s="248"/>
      <c r="G11" s="248"/>
      <c r="H11" s="248"/>
      <c r="I11" s="103"/>
      <c r="J11" s="36"/>
      <c r="K11" s="39"/>
    </row>
    <row r="12" spans="2:11" s="1" customFormat="1" ht="13.5">
      <c r="B12" s="35"/>
      <c r="C12" s="36"/>
      <c r="D12" s="36"/>
      <c r="E12" s="36"/>
      <c r="F12" s="36"/>
      <c r="G12" s="36"/>
      <c r="H12" s="36"/>
      <c r="I12" s="103"/>
      <c r="J12" s="36"/>
      <c r="K12" s="39"/>
    </row>
    <row r="13" spans="2:11" s="1" customFormat="1" ht="14.25" customHeight="1">
      <c r="B13" s="35"/>
      <c r="C13" s="36"/>
      <c r="D13" s="31" t="s">
        <v>19</v>
      </c>
      <c r="E13" s="36"/>
      <c r="F13" s="29" t="s">
        <v>20</v>
      </c>
      <c r="G13" s="36"/>
      <c r="H13" s="36"/>
      <c r="I13" s="104" t="s">
        <v>21</v>
      </c>
      <c r="J13" s="29" t="s">
        <v>20</v>
      </c>
      <c r="K13" s="39"/>
    </row>
    <row r="14" spans="2:11" s="1" customFormat="1" ht="14.25" customHeight="1">
      <c r="B14" s="35"/>
      <c r="C14" s="36"/>
      <c r="D14" s="31" t="s">
        <v>23</v>
      </c>
      <c r="E14" s="36"/>
      <c r="F14" s="29" t="s">
        <v>24</v>
      </c>
      <c r="G14" s="36"/>
      <c r="H14" s="36"/>
      <c r="I14" s="104" t="s">
        <v>25</v>
      </c>
      <c r="J14" s="105" t="str">
        <f>'Rekapitulace stavby'!AN8</f>
        <v>25.04.2021</v>
      </c>
      <c r="K14" s="39"/>
    </row>
    <row r="15" spans="2:11" s="1" customFormat="1" ht="10.5" customHeight="1">
      <c r="B15" s="35"/>
      <c r="C15" s="36"/>
      <c r="D15" s="36"/>
      <c r="E15" s="36"/>
      <c r="F15" s="36"/>
      <c r="G15" s="36"/>
      <c r="H15" s="36"/>
      <c r="I15" s="103"/>
      <c r="J15" s="36"/>
      <c r="K15" s="39"/>
    </row>
    <row r="16" spans="2:11" s="1" customFormat="1" ht="14.25" customHeight="1">
      <c r="B16" s="35"/>
      <c r="C16" s="36"/>
      <c r="D16" s="31" t="s">
        <v>29</v>
      </c>
      <c r="E16" s="36"/>
      <c r="F16" s="36"/>
      <c r="G16" s="36"/>
      <c r="H16" s="36"/>
      <c r="I16" s="104" t="s">
        <v>30</v>
      </c>
      <c r="J16" s="29" t="s">
        <v>31</v>
      </c>
      <c r="K16" s="39"/>
    </row>
    <row r="17" spans="2:11" s="1" customFormat="1" ht="18" customHeight="1">
      <c r="B17" s="35"/>
      <c r="C17" s="36"/>
      <c r="D17" s="36"/>
      <c r="E17" s="29" t="s">
        <v>32</v>
      </c>
      <c r="F17" s="36"/>
      <c r="G17" s="36"/>
      <c r="H17" s="36"/>
      <c r="I17" s="104" t="s">
        <v>33</v>
      </c>
      <c r="J17" s="29" t="s">
        <v>34</v>
      </c>
      <c r="K17" s="39"/>
    </row>
    <row r="18" spans="2:11" s="1" customFormat="1" ht="6.75" customHeight="1">
      <c r="B18" s="35"/>
      <c r="C18" s="36"/>
      <c r="D18" s="36"/>
      <c r="E18" s="36"/>
      <c r="F18" s="36"/>
      <c r="G18" s="36"/>
      <c r="H18" s="36"/>
      <c r="I18" s="103"/>
      <c r="J18" s="36"/>
      <c r="K18" s="39"/>
    </row>
    <row r="19" spans="2:11" s="1" customFormat="1" ht="14.25" customHeight="1">
      <c r="B19" s="35"/>
      <c r="C19" s="36"/>
      <c r="D19" s="31" t="s">
        <v>35</v>
      </c>
      <c r="E19" s="36"/>
      <c r="F19" s="36"/>
      <c r="G19" s="36"/>
      <c r="H19" s="36"/>
      <c r="I19" s="104" t="s">
        <v>30</v>
      </c>
      <c r="J19" s="29">
        <f>IF('Rekapitulace stavby'!AN13="Vyplň údaj","",IF('Rekapitulace stavby'!AN13="","",'Rekapitulace stavby'!AN13))</f>
      </c>
      <c r="K19" s="39"/>
    </row>
    <row r="20" spans="2:11" s="1" customFormat="1" ht="18" customHeight="1">
      <c r="B20" s="35"/>
      <c r="C20" s="36"/>
      <c r="D20" s="36"/>
      <c r="E20" s="29">
        <f>IF('Rekapitulace stavby'!E14="Vyplň údaj","",IF('Rekapitulace stavby'!E14="","",'Rekapitulace stavby'!E14))</f>
      </c>
      <c r="F20" s="36"/>
      <c r="G20" s="36"/>
      <c r="H20" s="36"/>
      <c r="I20" s="104" t="s">
        <v>33</v>
      </c>
      <c r="J20" s="29">
        <f>IF('Rekapitulace stavby'!AN14="Vyplň údaj","",IF('Rekapitulace stavby'!AN14="","",'Rekapitulace stavby'!AN14))</f>
      </c>
      <c r="K20" s="39"/>
    </row>
    <row r="21" spans="2:11" s="1" customFormat="1" ht="6.75" customHeight="1">
      <c r="B21" s="35"/>
      <c r="C21" s="36"/>
      <c r="D21" s="36"/>
      <c r="E21" s="36"/>
      <c r="F21" s="36"/>
      <c r="G21" s="36"/>
      <c r="H21" s="36"/>
      <c r="I21" s="103"/>
      <c r="J21" s="36"/>
      <c r="K21" s="39"/>
    </row>
    <row r="22" spans="2:11" s="1" customFormat="1" ht="14.25" customHeight="1">
      <c r="B22" s="35"/>
      <c r="C22" s="36"/>
      <c r="D22" s="31" t="s">
        <v>37</v>
      </c>
      <c r="E22" s="36"/>
      <c r="F22" s="36"/>
      <c r="G22" s="36"/>
      <c r="H22" s="36"/>
      <c r="I22" s="104" t="s">
        <v>30</v>
      </c>
      <c r="J22" s="29" t="s">
        <v>20</v>
      </c>
      <c r="K22" s="39"/>
    </row>
    <row r="23" spans="2:11" s="1" customFormat="1" ht="18" customHeight="1">
      <c r="B23" s="35"/>
      <c r="C23" s="36"/>
      <c r="D23" s="36"/>
      <c r="E23" s="29" t="s">
        <v>38</v>
      </c>
      <c r="F23" s="36"/>
      <c r="G23" s="36"/>
      <c r="H23" s="36"/>
      <c r="I23" s="104" t="s">
        <v>33</v>
      </c>
      <c r="J23" s="29" t="s">
        <v>20</v>
      </c>
      <c r="K23" s="39"/>
    </row>
    <row r="24" spans="2:11" s="1" customFormat="1" ht="6.75" customHeight="1">
      <c r="B24" s="35"/>
      <c r="C24" s="36"/>
      <c r="D24" s="36"/>
      <c r="E24" s="36"/>
      <c r="F24" s="36"/>
      <c r="G24" s="36"/>
      <c r="H24" s="36"/>
      <c r="I24" s="103"/>
      <c r="J24" s="36"/>
      <c r="K24" s="39"/>
    </row>
    <row r="25" spans="2:11" s="1" customFormat="1" ht="14.25" customHeight="1">
      <c r="B25" s="35"/>
      <c r="C25" s="36"/>
      <c r="D25" s="31" t="s">
        <v>40</v>
      </c>
      <c r="E25" s="36"/>
      <c r="F25" s="36"/>
      <c r="G25" s="36"/>
      <c r="H25" s="36"/>
      <c r="I25" s="103"/>
      <c r="J25" s="36"/>
      <c r="K25" s="39"/>
    </row>
    <row r="26" spans="2:11" s="7" customFormat="1" ht="22.5" customHeight="1">
      <c r="B26" s="106"/>
      <c r="C26" s="107"/>
      <c r="D26" s="107"/>
      <c r="E26" s="244" t="s">
        <v>20</v>
      </c>
      <c r="F26" s="278"/>
      <c r="G26" s="278"/>
      <c r="H26" s="278"/>
      <c r="I26" s="108"/>
      <c r="J26" s="107"/>
      <c r="K26" s="109"/>
    </row>
    <row r="27" spans="2:11" s="1" customFormat="1" ht="6.75" customHeight="1">
      <c r="B27" s="35"/>
      <c r="C27" s="36"/>
      <c r="D27" s="36"/>
      <c r="E27" s="36"/>
      <c r="F27" s="36"/>
      <c r="G27" s="36"/>
      <c r="H27" s="36"/>
      <c r="I27" s="103"/>
      <c r="J27" s="36"/>
      <c r="K27" s="39"/>
    </row>
    <row r="28" spans="2:11" s="1" customFormat="1" ht="6.75" customHeight="1">
      <c r="B28" s="35"/>
      <c r="C28" s="36"/>
      <c r="D28" s="62"/>
      <c r="E28" s="62"/>
      <c r="F28" s="62"/>
      <c r="G28" s="62"/>
      <c r="H28" s="62"/>
      <c r="I28" s="110"/>
      <c r="J28" s="62"/>
      <c r="K28" s="111"/>
    </row>
    <row r="29" spans="2:11" s="1" customFormat="1" ht="24.75" customHeight="1">
      <c r="B29" s="35"/>
      <c r="C29" s="36"/>
      <c r="D29" s="112" t="s">
        <v>41</v>
      </c>
      <c r="E29" s="36"/>
      <c r="F29" s="36"/>
      <c r="G29" s="36"/>
      <c r="H29" s="36"/>
      <c r="I29" s="103"/>
      <c r="J29" s="113">
        <f>ROUND(J83,2)</f>
        <v>0</v>
      </c>
      <c r="K29" s="39"/>
    </row>
    <row r="30" spans="2:11" s="1" customFormat="1" ht="6.75" customHeight="1">
      <c r="B30" s="35"/>
      <c r="C30" s="36"/>
      <c r="D30" s="62"/>
      <c r="E30" s="62"/>
      <c r="F30" s="62"/>
      <c r="G30" s="62"/>
      <c r="H30" s="62"/>
      <c r="I30" s="110"/>
      <c r="J30" s="62"/>
      <c r="K30" s="111"/>
    </row>
    <row r="31" spans="2:11" s="1" customFormat="1" ht="14.25" customHeight="1">
      <c r="B31" s="35"/>
      <c r="C31" s="36"/>
      <c r="D31" s="36"/>
      <c r="E31" s="36"/>
      <c r="F31" s="40" t="s">
        <v>43</v>
      </c>
      <c r="G31" s="36"/>
      <c r="H31" s="36"/>
      <c r="I31" s="114" t="s">
        <v>42</v>
      </c>
      <c r="J31" s="40" t="s">
        <v>44</v>
      </c>
      <c r="K31" s="39"/>
    </row>
    <row r="32" spans="2:11" s="1" customFormat="1" ht="14.25" customHeight="1">
      <c r="B32" s="35"/>
      <c r="C32" s="36"/>
      <c r="D32" s="43" t="s">
        <v>45</v>
      </c>
      <c r="E32" s="43" t="s">
        <v>46</v>
      </c>
      <c r="F32" s="115">
        <f>ROUND(SUM(BE83:BE108),2)</f>
        <v>0</v>
      </c>
      <c r="G32" s="36"/>
      <c r="H32" s="36"/>
      <c r="I32" s="116">
        <v>0.21</v>
      </c>
      <c r="J32" s="115">
        <f>ROUND(ROUND((SUM(BE83:BE108)),2)*I32,2)</f>
        <v>0</v>
      </c>
      <c r="K32" s="39"/>
    </row>
    <row r="33" spans="2:11" s="1" customFormat="1" ht="14.25" customHeight="1">
      <c r="B33" s="35"/>
      <c r="C33" s="36"/>
      <c r="D33" s="36"/>
      <c r="E33" s="43" t="s">
        <v>47</v>
      </c>
      <c r="F33" s="115">
        <f>ROUND(SUM(BF83:BF108),2)</f>
        <v>0</v>
      </c>
      <c r="G33" s="36"/>
      <c r="H33" s="36"/>
      <c r="I33" s="116">
        <v>0.15</v>
      </c>
      <c r="J33" s="115">
        <f>ROUND(ROUND((SUM(BF83:BF108)),2)*I33,2)</f>
        <v>0</v>
      </c>
      <c r="K33" s="39"/>
    </row>
    <row r="34" spans="2:11" s="1" customFormat="1" ht="14.25" customHeight="1" hidden="1">
      <c r="B34" s="35"/>
      <c r="C34" s="36"/>
      <c r="D34" s="36"/>
      <c r="E34" s="43" t="s">
        <v>48</v>
      </c>
      <c r="F34" s="115">
        <f>ROUND(SUM(BG83:BG108),2)</f>
        <v>0</v>
      </c>
      <c r="G34" s="36"/>
      <c r="H34" s="36"/>
      <c r="I34" s="116">
        <v>0.21</v>
      </c>
      <c r="J34" s="115">
        <v>0</v>
      </c>
      <c r="K34" s="39"/>
    </row>
    <row r="35" spans="2:11" s="1" customFormat="1" ht="14.25" customHeight="1" hidden="1">
      <c r="B35" s="35"/>
      <c r="C35" s="36"/>
      <c r="D35" s="36"/>
      <c r="E35" s="43" t="s">
        <v>49</v>
      </c>
      <c r="F35" s="115">
        <f>ROUND(SUM(BH83:BH108),2)</f>
        <v>0</v>
      </c>
      <c r="G35" s="36"/>
      <c r="H35" s="36"/>
      <c r="I35" s="116">
        <v>0.15</v>
      </c>
      <c r="J35" s="115">
        <v>0</v>
      </c>
      <c r="K35" s="39"/>
    </row>
    <row r="36" spans="2:11" s="1" customFormat="1" ht="14.25" customHeight="1" hidden="1">
      <c r="B36" s="35"/>
      <c r="C36" s="36"/>
      <c r="D36" s="36"/>
      <c r="E36" s="43" t="s">
        <v>50</v>
      </c>
      <c r="F36" s="115">
        <f>ROUND(SUM(BI83:BI108),2)</f>
        <v>0</v>
      </c>
      <c r="G36" s="36"/>
      <c r="H36" s="36"/>
      <c r="I36" s="116">
        <v>0</v>
      </c>
      <c r="J36" s="115">
        <v>0</v>
      </c>
      <c r="K36" s="39"/>
    </row>
    <row r="37" spans="2:11" s="1" customFormat="1" ht="6.75" customHeight="1">
      <c r="B37" s="35"/>
      <c r="C37" s="36"/>
      <c r="D37" s="36"/>
      <c r="E37" s="36"/>
      <c r="F37" s="36"/>
      <c r="G37" s="36"/>
      <c r="H37" s="36"/>
      <c r="I37" s="103"/>
      <c r="J37" s="36"/>
      <c r="K37" s="39"/>
    </row>
    <row r="38" spans="2:11" s="1" customFormat="1" ht="24.75" customHeight="1">
      <c r="B38" s="35"/>
      <c r="C38" s="117"/>
      <c r="D38" s="118" t="s">
        <v>51</v>
      </c>
      <c r="E38" s="66"/>
      <c r="F38" s="66"/>
      <c r="G38" s="119" t="s">
        <v>52</v>
      </c>
      <c r="H38" s="120" t="s">
        <v>53</v>
      </c>
      <c r="I38" s="121"/>
      <c r="J38" s="122">
        <f>SUM(J29:J36)</f>
        <v>0</v>
      </c>
      <c r="K38" s="123"/>
    </row>
    <row r="39" spans="2:11" s="1" customFormat="1" ht="14.25" customHeight="1">
      <c r="B39" s="50"/>
      <c r="C39" s="51"/>
      <c r="D39" s="51"/>
      <c r="E39" s="51"/>
      <c r="F39" s="51"/>
      <c r="G39" s="51"/>
      <c r="H39" s="51"/>
      <c r="I39" s="124"/>
      <c r="J39" s="51"/>
      <c r="K39" s="52"/>
    </row>
    <row r="43" spans="2:11" s="1" customFormat="1" ht="6.75" customHeight="1">
      <c r="B43" s="53"/>
      <c r="C43" s="54"/>
      <c r="D43" s="54"/>
      <c r="E43" s="54"/>
      <c r="F43" s="54"/>
      <c r="G43" s="54"/>
      <c r="H43" s="54"/>
      <c r="I43" s="125"/>
      <c r="J43" s="54"/>
      <c r="K43" s="126"/>
    </row>
    <row r="44" spans="2:11" s="1" customFormat="1" ht="36.75" customHeight="1">
      <c r="B44" s="35"/>
      <c r="C44" s="24" t="s">
        <v>103</v>
      </c>
      <c r="D44" s="36"/>
      <c r="E44" s="36"/>
      <c r="F44" s="36"/>
      <c r="G44" s="36"/>
      <c r="H44" s="36"/>
      <c r="I44" s="103"/>
      <c r="J44" s="36"/>
      <c r="K44" s="39"/>
    </row>
    <row r="45" spans="2:11" s="1" customFormat="1" ht="6.75" customHeight="1">
      <c r="B45" s="35"/>
      <c r="C45" s="36"/>
      <c r="D45" s="36"/>
      <c r="E45" s="36"/>
      <c r="F45" s="36"/>
      <c r="G45" s="36"/>
      <c r="H45" s="36"/>
      <c r="I45" s="103"/>
      <c r="J45" s="36"/>
      <c r="K45" s="39"/>
    </row>
    <row r="46" spans="2:11" s="1" customFormat="1" ht="14.25" customHeight="1">
      <c r="B46" s="35"/>
      <c r="C46" s="31" t="s">
        <v>16</v>
      </c>
      <c r="D46" s="36"/>
      <c r="E46" s="36"/>
      <c r="F46" s="36"/>
      <c r="G46" s="36"/>
      <c r="H46" s="36"/>
      <c r="I46" s="103"/>
      <c r="J46" s="36"/>
      <c r="K46" s="39"/>
    </row>
    <row r="47" spans="2:11" s="1" customFormat="1" ht="22.5" customHeight="1">
      <c r="B47" s="35"/>
      <c r="C47" s="36"/>
      <c r="D47" s="36"/>
      <c r="E47" s="276" t="str">
        <f>E7</f>
        <v>Revitalizace ulice Nová, Ústí nad Labem Střekov, 2. etapa</v>
      </c>
      <c r="F47" s="248"/>
      <c r="G47" s="248"/>
      <c r="H47" s="248"/>
      <c r="I47" s="103"/>
      <c r="J47" s="36"/>
      <c r="K47" s="39"/>
    </row>
    <row r="48" spans="2:11" ht="15">
      <c r="B48" s="22"/>
      <c r="C48" s="31" t="s">
        <v>99</v>
      </c>
      <c r="D48" s="23"/>
      <c r="E48" s="23"/>
      <c r="F48" s="23"/>
      <c r="G48" s="23"/>
      <c r="H48" s="23"/>
      <c r="I48" s="102"/>
      <c r="J48" s="23"/>
      <c r="K48" s="25"/>
    </row>
    <row r="49" spans="2:11" s="1" customFormat="1" ht="22.5" customHeight="1">
      <c r="B49" s="35"/>
      <c r="C49" s="36"/>
      <c r="D49" s="36"/>
      <c r="E49" s="276" t="s">
        <v>100</v>
      </c>
      <c r="F49" s="248"/>
      <c r="G49" s="248"/>
      <c r="H49" s="248"/>
      <c r="I49" s="103"/>
      <c r="J49" s="36"/>
      <c r="K49" s="39"/>
    </row>
    <row r="50" spans="2:11" s="1" customFormat="1" ht="14.25" customHeight="1">
      <c r="B50" s="35"/>
      <c r="C50" s="31" t="s">
        <v>101</v>
      </c>
      <c r="D50" s="36"/>
      <c r="E50" s="36"/>
      <c r="F50" s="36"/>
      <c r="G50" s="36"/>
      <c r="H50" s="36"/>
      <c r="I50" s="103"/>
      <c r="J50" s="36"/>
      <c r="K50" s="39"/>
    </row>
    <row r="51" spans="2:11" s="1" customFormat="1" ht="23.25" customHeight="1">
      <c r="B51" s="35"/>
      <c r="C51" s="36"/>
      <c r="D51" s="36"/>
      <c r="E51" s="277" t="str">
        <f>E11</f>
        <v>000 - VEDLEJŠÍ A OSTATNÍ NÁKLADY</v>
      </c>
      <c r="F51" s="248"/>
      <c r="G51" s="248"/>
      <c r="H51" s="248"/>
      <c r="I51" s="103"/>
      <c r="J51" s="36"/>
      <c r="K51" s="39"/>
    </row>
    <row r="52" spans="2:11" s="1" customFormat="1" ht="6.75" customHeight="1">
      <c r="B52" s="35"/>
      <c r="C52" s="36"/>
      <c r="D52" s="36"/>
      <c r="E52" s="36"/>
      <c r="F52" s="36"/>
      <c r="G52" s="36"/>
      <c r="H52" s="36"/>
      <c r="I52" s="103"/>
      <c r="J52" s="36"/>
      <c r="K52" s="39"/>
    </row>
    <row r="53" spans="2:11" s="1" customFormat="1" ht="18" customHeight="1">
      <c r="B53" s="35"/>
      <c r="C53" s="31" t="s">
        <v>23</v>
      </c>
      <c r="D53" s="36"/>
      <c r="E53" s="36"/>
      <c r="F53" s="29" t="str">
        <f>F14</f>
        <v>ulice Nová</v>
      </c>
      <c r="G53" s="36"/>
      <c r="H53" s="36"/>
      <c r="I53" s="104" t="s">
        <v>25</v>
      </c>
      <c r="J53" s="105" t="str">
        <f>IF(J14="","",J14)</f>
        <v>25.04.2021</v>
      </c>
      <c r="K53" s="39"/>
    </row>
    <row r="54" spans="2:11" s="1" customFormat="1" ht="6.75" customHeight="1">
      <c r="B54" s="35"/>
      <c r="C54" s="36"/>
      <c r="D54" s="36"/>
      <c r="E54" s="36"/>
      <c r="F54" s="36"/>
      <c r="G54" s="36"/>
      <c r="H54" s="36"/>
      <c r="I54" s="103"/>
      <c r="J54" s="36"/>
      <c r="K54" s="39"/>
    </row>
    <row r="55" spans="2:11" s="1" customFormat="1" ht="15">
      <c r="B55" s="35"/>
      <c r="C55" s="31" t="s">
        <v>29</v>
      </c>
      <c r="D55" s="36"/>
      <c r="E55" s="36"/>
      <c r="F55" s="29" t="str">
        <f>E17</f>
        <v>Statutární město Ústí nad Labem</v>
      </c>
      <c r="G55" s="36"/>
      <c r="H55" s="36"/>
      <c r="I55" s="104" t="s">
        <v>37</v>
      </c>
      <c r="J55" s="29" t="str">
        <f>E23</f>
        <v>Valbek, spol. s r.o.</v>
      </c>
      <c r="K55" s="39"/>
    </row>
    <row r="56" spans="2:11" s="1" customFormat="1" ht="14.25" customHeight="1">
      <c r="B56" s="35"/>
      <c r="C56" s="31" t="s">
        <v>35</v>
      </c>
      <c r="D56" s="36"/>
      <c r="E56" s="36"/>
      <c r="F56" s="29">
        <f>IF(E20="","",E20)</f>
      </c>
      <c r="G56" s="36"/>
      <c r="H56" s="36"/>
      <c r="I56" s="103"/>
      <c r="J56" s="36"/>
      <c r="K56" s="39"/>
    </row>
    <row r="57" spans="2:11" s="1" customFormat="1" ht="9.75" customHeight="1">
      <c r="B57" s="35"/>
      <c r="C57" s="36"/>
      <c r="D57" s="36"/>
      <c r="E57" s="36"/>
      <c r="F57" s="36"/>
      <c r="G57" s="36"/>
      <c r="H57" s="36"/>
      <c r="I57" s="103"/>
      <c r="J57" s="36"/>
      <c r="K57" s="39"/>
    </row>
    <row r="58" spans="2:11" s="1" customFormat="1" ht="29.25" customHeight="1">
      <c r="B58" s="35"/>
      <c r="C58" s="127" t="s">
        <v>104</v>
      </c>
      <c r="D58" s="117"/>
      <c r="E58" s="117"/>
      <c r="F58" s="117"/>
      <c r="G58" s="117"/>
      <c r="H58" s="117"/>
      <c r="I58" s="128"/>
      <c r="J58" s="129" t="s">
        <v>105</v>
      </c>
      <c r="K58" s="130"/>
    </row>
    <row r="59" spans="2:11" s="1" customFormat="1" ht="9.75" customHeight="1">
      <c r="B59" s="35"/>
      <c r="C59" s="36"/>
      <c r="D59" s="36"/>
      <c r="E59" s="36"/>
      <c r="F59" s="36"/>
      <c r="G59" s="36"/>
      <c r="H59" s="36"/>
      <c r="I59" s="103"/>
      <c r="J59" s="36"/>
      <c r="K59" s="39"/>
    </row>
    <row r="60" spans="2:47" s="1" customFormat="1" ht="29.25" customHeight="1">
      <c r="B60" s="35"/>
      <c r="C60" s="131" t="s">
        <v>106</v>
      </c>
      <c r="D60" s="36"/>
      <c r="E60" s="36"/>
      <c r="F60" s="36"/>
      <c r="G60" s="36"/>
      <c r="H60" s="36"/>
      <c r="I60" s="103"/>
      <c r="J60" s="113">
        <f>J83</f>
        <v>0</v>
      </c>
      <c r="K60" s="39"/>
      <c r="AU60" s="18" t="s">
        <v>107</v>
      </c>
    </row>
    <row r="61" spans="2:11" s="8" customFormat="1" ht="24.75" customHeight="1">
      <c r="B61" s="132"/>
      <c r="C61" s="133"/>
      <c r="D61" s="134" t="s">
        <v>108</v>
      </c>
      <c r="E61" s="135"/>
      <c r="F61" s="135"/>
      <c r="G61" s="135"/>
      <c r="H61" s="135"/>
      <c r="I61" s="136"/>
      <c r="J61" s="137">
        <f>J84</f>
        <v>0</v>
      </c>
      <c r="K61" s="138"/>
    </row>
    <row r="62" spans="2:11" s="1" customFormat="1" ht="21.75" customHeight="1">
      <c r="B62" s="35"/>
      <c r="C62" s="36"/>
      <c r="D62" s="36"/>
      <c r="E62" s="36"/>
      <c r="F62" s="36"/>
      <c r="G62" s="36"/>
      <c r="H62" s="36"/>
      <c r="I62" s="103"/>
      <c r="J62" s="36"/>
      <c r="K62" s="39"/>
    </row>
    <row r="63" spans="2:11" s="1" customFormat="1" ht="6.75" customHeight="1">
      <c r="B63" s="50"/>
      <c r="C63" s="51"/>
      <c r="D63" s="51"/>
      <c r="E63" s="51"/>
      <c r="F63" s="51"/>
      <c r="G63" s="51"/>
      <c r="H63" s="51"/>
      <c r="I63" s="124"/>
      <c r="J63" s="51"/>
      <c r="K63" s="52"/>
    </row>
    <row r="67" spans="2:12" s="1" customFormat="1" ht="6.75" customHeight="1">
      <c r="B67" s="53"/>
      <c r="C67" s="54"/>
      <c r="D67" s="54"/>
      <c r="E67" s="54"/>
      <c r="F67" s="54"/>
      <c r="G67" s="54"/>
      <c r="H67" s="54"/>
      <c r="I67" s="125"/>
      <c r="J67" s="54"/>
      <c r="K67" s="54"/>
      <c r="L67" s="35"/>
    </row>
    <row r="68" spans="2:12" s="1" customFormat="1" ht="36.75" customHeight="1">
      <c r="B68" s="35"/>
      <c r="C68" s="55" t="s">
        <v>109</v>
      </c>
      <c r="I68" s="139"/>
      <c r="L68" s="35"/>
    </row>
    <row r="69" spans="2:12" s="1" customFormat="1" ht="6.75" customHeight="1">
      <c r="B69" s="35"/>
      <c r="I69" s="139"/>
      <c r="L69" s="35"/>
    </row>
    <row r="70" spans="2:12" s="1" customFormat="1" ht="14.25" customHeight="1">
      <c r="B70" s="35"/>
      <c r="C70" s="57" t="s">
        <v>16</v>
      </c>
      <c r="I70" s="139"/>
      <c r="L70" s="35"/>
    </row>
    <row r="71" spans="2:12" s="1" customFormat="1" ht="22.5" customHeight="1">
      <c r="B71" s="35"/>
      <c r="E71" s="279" t="str">
        <f>E7</f>
        <v>Revitalizace ulice Nová, Ústí nad Labem Střekov, 2. etapa</v>
      </c>
      <c r="F71" s="238"/>
      <c r="G71" s="238"/>
      <c r="H71" s="238"/>
      <c r="I71" s="139"/>
      <c r="L71" s="35"/>
    </row>
    <row r="72" spans="2:12" ht="15">
      <c r="B72" s="22"/>
      <c r="C72" s="57" t="s">
        <v>99</v>
      </c>
      <c r="L72" s="22"/>
    </row>
    <row r="73" spans="2:12" s="1" customFormat="1" ht="22.5" customHeight="1">
      <c r="B73" s="35"/>
      <c r="E73" s="279" t="s">
        <v>100</v>
      </c>
      <c r="F73" s="238"/>
      <c r="G73" s="238"/>
      <c r="H73" s="238"/>
      <c r="I73" s="139"/>
      <c r="L73" s="35"/>
    </row>
    <row r="74" spans="2:12" s="1" customFormat="1" ht="14.25" customHeight="1">
      <c r="B74" s="35"/>
      <c r="C74" s="57" t="s">
        <v>101</v>
      </c>
      <c r="I74" s="139"/>
      <c r="L74" s="35"/>
    </row>
    <row r="75" spans="2:12" s="1" customFormat="1" ht="23.25" customHeight="1">
      <c r="B75" s="35"/>
      <c r="E75" s="256" t="str">
        <f>E11</f>
        <v>000 - VEDLEJŠÍ A OSTATNÍ NÁKLADY</v>
      </c>
      <c r="F75" s="238"/>
      <c r="G75" s="238"/>
      <c r="H75" s="238"/>
      <c r="I75" s="139"/>
      <c r="L75" s="35"/>
    </row>
    <row r="76" spans="2:12" s="1" customFormat="1" ht="6.75" customHeight="1">
      <c r="B76" s="35"/>
      <c r="I76" s="139"/>
      <c r="L76" s="35"/>
    </row>
    <row r="77" spans="2:12" s="1" customFormat="1" ht="18" customHeight="1">
      <c r="B77" s="35"/>
      <c r="C77" s="57" t="s">
        <v>23</v>
      </c>
      <c r="F77" s="140" t="str">
        <f>F14</f>
        <v>ulice Nová</v>
      </c>
      <c r="I77" s="141" t="s">
        <v>25</v>
      </c>
      <c r="J77" s="61" t="str">
        <f>IF(J14="","",J14)</f>
        <v>25.04.2021</v>
      </c>
      <c r="L77" s="35"/>
    </row>
    <row r="78" spans="2:12" s="1" customFormat="1" ht="6.75" customHeight="1">
      <c r="B78" s="35"/>
      <c r="I78" s="139"/>
      <c r="L78" s="35"/>
    </row>
    <row r="79" spans="2:12" s="1" customFormat="1" ht="15">
      <c r="B79" s="35"/>
      <c r="C79" s="57" t="s">
        <v>29</v>
      </c>
      <c r="F79" s="140" t="str">
        <f>E17</f>
        <v>Statutární město Ústí nad Labem</v>
      </c>
      <c r="I79" s="141" t="s">
        <v>37</v>
      </c>
      <c r="J79" s="140" t="str">
        <f>E23</f>
        <v>Valbek, spol. s r.o.</v>
      </c>
      <c r="L79" s="35"/>
    </row>
    <row r="80" spans="2:12" s="1" customFormat="1" ht="14.25" customHeight="1">
      <c r="B80" s="35"/>
      <c r="C80" s="57" t="s">
        <v>35</v>
      </c>
      <c r="F80" s="140">
        <f>IF(E20="","",E20)</f>
      </c>
      <c r="I80" s="139"/>
      <c r="L80" s="35"/>
    </row>
    <row r="81" spans="2:12" s="1" customFormat="1" ht="9.75" customHeight="1">
      <c r="B81" s="35"/>
      <c r="I81" s="139"/>
      <c r="L81" s="35"/>
    </row>
    <row r="82" spans="2:20" s="9" customFormat="1" ht="29.25" customHeight="1">
      <c r="B82" s="142"/>
      <c r="C82" s="143" t="s">
        <v>110</v>
      </c>
      <c r="D82" s="144" t="s">
        <v>60</v>
      </c>
      <c r="E82" s="144" t="s">
        <v>56</v>
      </c>
      <c r="F82" s="144" t="s">
        <v>111</v>
      </c>
      <c r="G82" s="144" t="s">
        <v>112</v>
      </c>
      <c r="H82" s="144" t="s">
        <v>113</v>
      </c>
      <c r="I82" s="145" t="s">
        <v>114</v>
      </c>
      <c r="J82" s="144" t="s">
        <v>105</v>
      </c>
      <c r="K82" s="146" t="s">
        <v>115</v>
      </c>
      <c r="L82" s="142"/>
      <c r="M82" s="68" t="s">
        <v>116</v>
      </c>
      <c r="N82" s="69" t="s">
        <v>45</v>
      </c>
      <c r="O82" s="69" t="s">
        <v>117</v>
      </c>
      <c r="P82" s="69" t="s">
        <v>118</v>
      </c>
      <c r="Q82" s="69" t="s">
        <v>119</v>
      </c>
      <c r="R82" s="69" t="s">
        <v>120</v>
      </c>
      <c r="S82" s="69" t="s">
        <v>121</v>
      </c>
      <c r="T82" s="70" t="s">
        <v>122</v>
      </c>
    </row>
    <row r="83" spans="2:63" s="1" customFormat="1" ht="29.25" customHeight="1">
      <c r="B83" s="35"/>
      <c r="C83" s="72" t="s">
        <v>106</v>
      </c>
      <c r="I83" s="139"/>
      <c r="J83" s="147">
        <f>BK83</f>
        <v>0</v>
      </c>
      <c r="L83" s="35"/>
      <c r="M83" s="71"/>
      <c r="N83" s="62"/>
      <c r="O83" s="62"/>
      <c r="P83" s="148">
        <f>P84</f>
        <v>0</v>
      </c>
      <c r="Q83" s="62"/>
      <c r="R83" s="148">
        <f>R84</f>
        <v>0</v>
      </c>
      <c r="S83" s="62"/>
      <c r="T83" s="149">
        <f>T84</f>
        <v>0</v>
      </c>
      <c r="AT83" s="18" t="s">
        <v>74</v>
      </c>
      <c r="AU83" s="18" t="s">
        <v>107</v>
      </c>
      <c r="BK83" s="150">
        <f>BK84</f>
        <v>0</v>
      </c>
    </row>
    <row r="84" spans="2:63" s="10" customFormat="1" ht="36.75" customHeight="1">
      <c r="B84" s="151"/>
      <c r="D84" s="152" t="s">
        <v>74</v>
      </c>
      <c r="E84" s="153" t="s">
        <v>75</v>
      </c>
      <c r="F84" s="153" t="s">
        <v>123</v>
      </c>
      <c r="I84" s="154"/>
      <c r="J84" s="155">
        <f>BK84</f>
        <v>0</v>
      </c>
      <c r="L84" s="151"/>
      <c r="M84" s="156"/>
      <c r="N84" s="157"/>
      <c r="O84" s="157"/>
      <c r="P84" s="158">
        <f>SUM(P85:P108)</f>
        <v>0</v>
      </c>
      <c r="Q84" s="157"/>
      <c r="R84" s="158">
        <f>SUM(R85:R108)</f>
        <v>0</v>
      </c>
      <c r="S84" s="157"/>
      <c r="T84" s="159">
        <f>SUM(T85:T108)</f>
        <v>0</v>
      </c>
      <c r="AR84" s="160" t="s">
        <v>22</v>
      </c>
      <c r="AT84" s="161" t="s">
        <v>74</v>
      </c>
      <c r="AU84" s="161" t="s">
        <v>75</v>
      </c>
      <c r="AY84" s="160" t="s">
        <v>124</v>
      </c>
      <c r="BK84" s="162">
        <f>SUM(BK85:BK108)</f>
        <v>0</v>
      </c>
    </row>
    <row r="85" spans="2:65" s="1" customFormat="1" ht="22.5" customHeight="1">
      <c r="B85" s="163"/>
      <c r="C85" s="164" t="s">
        <v>22</v>
      </c>
      <c r="D85" s="164" t="s">
        <v>125</v>
      </c>
      <c r="E85" s="165" t="s">
        <v>126</v>
      </c>
      <c r="F85" s="166" t="s">
        <v>127</v>
      </c>
      <c r="G85" s="167" t="s">
        <v>128</v>
      </c>
      <c r="H85" s="168">
        <v>1</v>
      </c>
      <c r="I85" s="169"/>
      <c r="J85" s="170">
        <f>ROUND(I85*H85,2)</f>
        <v>0</v>
      </c>
      <c r="K85" s="166" t="s">
        <v>129</v>
      </c>
      <c r="L85" s="35"/>
      <c r="M85" s="171" t="s">
        <v>20</v>
      </c>
      <c r="N85" s="172" t="s">
        <v>46</v>
      </c>
      <c r="O85" s="36"/>
      <c r="P85" s="173">
        <f>O85*H85</f>
        <v>0</v>
      </c>
      <c r="Q85" s="173">
        <v>0</v>
      </c>
      <c r="R85" s="173">
        <f>Q85*H85</f>
        <v>0</v>
      </c>
      <c r="S85" s="173">
        <v>0</v>
      </c>
      <c r="T85" s="174">
        <f>S85*H85</f>
        <v>0</v>
      </c>
      <c r="AR85" s="18" t="s">
        <v>130</v>
      </c>
      <c r="AT85" s="18" t="s">
        <v>125</v>
      </c>
      <c r="AU85" s="18" t="s">
        <v>22</v>
      </c>
      <c r="AY85" s="18" t="s">
        <v>124</v>
      </c>
      <c r="BE85" s="175">
        <f>IF(N85="základní",J85,0)</f>
        <v>0</v>
      </c>
      <c r="BF85" s="175">
        <f>IF(N85="snížená",J85,0)</f>
        <v>0</v>
      </c>
      <c r="BG85" s="175">
        <f>IF(N85="zákl. přenesená",J85,0)</f>
        <v>0</v>
      </c>
      <c r="BH85" s="175">
        <f>IF(N85="sníž. přenesená",J85,0)</f>
        <v>0</v>
      </c>
      <c r="BI85" s="175">
        <f>IF(N85="nulová",J85,0)</f>
        <v>0</v>
      </c>
      <c r="BJ85" s="18" t="s">
        <v>22</v>
      </c>
      <c r="BK85" s="175">
        <f>ROUND(I85*H85,2)</f>
        <v>0</v>
      </c>
      <c r="BL85" s="18" t="s">
        <v>130</v>
      </c>
      <c r="BM85" s="18" t="s">
        <v>131</v>
      </c>
    </row>
    <row r="86" spans="2:47" s="1" customFormat="1" ht="42" customHeight="1">
      <c r="B86" s="35"/>
      <c r="D86" s="176" t="s">
        <v>132</v>
      </c>
      <c r="F86" s="177" t="s">
        <v>133</v>
      </c>
      <c r="I86" s="139"/>
      <c r="L86" s="35"/>
      <c r="M86" s="64"/>
      <c r="N86" s="36"/>
      <c r="O86" s="36"/>
      <c r="P86" s="36"/>
      <c r="Q86" s="36"/>
      <c r="R86" s="36"/>
      <c r="S86" s="36"/>
      <c r="T86" s="65"/>
      <c r="AT86" s="18" t="s">
        <v>132</v>
      </c>
      <c r="AU86" s="18" t="s">
        <v>22</v>
      </c>
    </row>
    <row r="87" spans="2:47" s="1" customFormat="1" ht="30" customHeight="1">
      <c r="B87" s="35"/>
      <c r="D87" s="176" t="s">
        <v>134</v>
      </c>
      <c r="F87" s="178" t="s">
        <v>135</v>
      </c>
      <c r="I87" s="139"/>
      <c r="L87" s="35"/>
      <c r="M87" s="64"/>
      <c r="N87" s="36"/>
      <c r="O87" s="36"/>
      <c r="P87" s="36"/>
      <c r="Q87" s="36"/>
      <c r="R87" s="36"/>
      <c r="S87" s="36"/>
      <c r="T87" s="65"/>
      <c r="AT87" s="18" t="s">
        <v>134</v>
      </c>
      <c r="AU87" s="18" t="s">
        <v>22</v>
      </c>
    </row>
    <row r="88" spans="2:51" s="11" customFormat="1" ht="22.5" customHeight="1">
      <c r="B88" s="179"/>
      <c r="D88" s="180" t="s">
        <v>136</v>
      </c>
      <c r="E88" s="181" t="s">
        <v>137</v>
      </c>
      <c r="F88" s="182" t="s">
        <v>22</v>
      </c>
      <c r="H88" s="183">
        <v>1</v>
      </c>
      <c r="I88" s="184"/>
      <c r="L88" s="179"/>
      <c r="M88" s="185"/>
      <c r="N88" s="186"/>
      <c r="O88" s="186"/>
      <c r="P88" s="186"/>
      <c r="Q88" s="186"/>
      <c r="R88" s="186"/>
      <c r="S88" s="186"/>
      <c r="T88" s="187"/>
      <c r="AT88" s="188" t="s">
        <v>136</v>
      </c>
      <c r="AU88" s="188" t="s">
        <v>22</v>
      </c>
      <c r="AV88" s="11" t="s">
        <v>83</v>
      </c>
      <c r="AW88" s="11" t="s">
        <v>39</v>
      </c>
      <c r="AX88" s="11" t="s">
        <v>22</v>
      </c>
      <c r="AY88" s="188" t="s">
        <v>124</v>
      </c>
    </row>
    <row r="89" spans="2:65" s="1" customFormat="1" ht="22.5" customHeight="1">
      <c r="B89" s="163"/>
      <c r="C89" s="164" t="s">
        <v>83</v>
      </c>
      <c r="D89" s="164" t="s">
        <v>125</v>
      </c>
      <c r="E89" s="165" t="s">
        <v>138</v>
      </c>
      <c r="F89" s="166" t="s">
        <v>139</v>
      </c>
      <c r="G89" s="167" t="s">
        <v>128</v>
      </c>
      <c r="H89" s="168">
        <v>1</v>
      </c>
      <c r="I89" s="169"/>
      <c r="J89" s="170">
        <f>ROUND(I89*H89,2)</f>
        <v>0</v>
      </c>
      <c r="K89" s="166" t="s">
        <v>129</v>
      </c>
      <c r="L89" s="35"/>
      <c r="M89" s="171" t="s">
        <v>20</v>
      </c>
      <c r="N89" s="172" t="s">
        <v>46</v>
      </c>
      <c r="O89" s="36"/>
      <c r="P89" s="173">
        <f>O89*H89</f>
        <v>0</v>
      </c>
      <c r="Q89" s="173">
        <v>0</v>
      </c>
      <c r="R89" s="173">
        <f>Q89*H89</f>
        <v>0</v>
      </c>
      <c r="S89" s="173">
        <v>0</v>
      </c>
      <c r="T89" s="174">
        <f>S89*H89</f>
        <v>0</v>
      </c>
      <c r="AR89" s="18" t="s">
        <v>130</v>
      </c>
      <c r="AT89" s="18" t="s">
        <v>125</v>
      </c>
      <c r="AU89" s="18" t="s">
        <v>22</v>
      </c>
      <c r="AY89" s="18" t="s">
        <v>124</v>
      </c>
      <c r="BE89" s="175">
        <f>IF(N89="základní",J89,0)</f>
        <v>0</v>
      </c>
      <c r="BF89" s="175">
        <f>IF(N89="snížená",J89,0)</f>
        <v>0</v>
      </c>
      <c r="BG89" s="175">
        <f>IF(N89="zákl. přenesená",J89,0)</f>
        <v>0</v>
      </c>
      <c r="BH89" s="175">
        <f>IF(N89="sníž. přenesená",J89,0)</f>
        <v>0</v>
      </c>
      <c r="BI89" s="175">
        <f>IF(N89="nulová",J89,0)</f>
        <v>0</v>
      </c>
      <c r="BJ89" s="18" t="s">
        <v>22</v>
      </c>
      <c r="BK89" s="175">
        <f>ROUND(I89*H89,2)</f>
        <v>0</v>
      </c>
      <c r="BL89" s="18" t="s">
        <v>130</v>
      </c>
      <c r="BM89" s="18" t="s">
        <v>140</v>
      </c>
    </row>
    <row r="90" spans="2:47" s="1" customFormat="1" ht="42" customHeight="1">
      <c r="B90" s="35"/>
      <c r="D90" s="176" t="s">
        <v>132</v>
      </c>
      <c r="F90" s="177" t="s">
        <v>141</v>
      </c>
      <c r="I90" s="139"/>
      <c r="L90" s="35"/>
      <c r="M90" s="64"/>
      <c r="N90" s="36"/>
      <c r="O90" s="36"/>
      <c r="P90" s="36"/>
      <c r="Q90" s="36"/>
      <c r="R90" s="36"/>
      <c r="S90" s="36"/>
      <c r="T90" s="65"/>
      <c r="AT90" s="18" t="s">
        <v>132</v>
      </c>
      <c r="AU90" s="18" t="s">
        <v>22</v>
      </c>
    </row>
    <row r="91" spans="2:47" s="1" customFormat="1" ht="42" customHeight="1">
      <c r="B91" s="35"/>
      <c r="D91" s="176" t="s">
        <v>134</v>
      </c>
      <c r="F91" s="178" t="s">
        <v>142</v>
      </c>
      <c r="I91" s="139"/>
      <c r="L91" s="35"/>
      <c r="M91" s="64"/>
      <c r="N91" s="36"/>
      <c r="O91" s="36"/>
      <c r="P91" s="36"/>
      <c r="Q91" s="36"/>
      <c r="R91" s="36"/>
      <c r="S91" s="36"/>
      <c r="T91" s="65"/>
      <c r="AT91" s="18" t="s">
        <v>134</v>
      </c>
      <c r="AU91" s="18" t="s">
        <v>22</v>
      </c>
    </row>
    <row r="92" spans="2:51" s="11" customFormat="1" ht="22.5" customHeight="1">
      <c r="B92" s="179"/>
      <c r="D92" s="180" t="s">
        <v>136</v>
      </c>
      <c r="E92" s="181" t="s">
        <v>143</v>
      </c>
      <c r="F92" s="182" t="s">
        <v>22</v>
      </c>
      <c r="H92" s="183">
        <v>1</v>
      </c>
      <c r="I92" s="184"/>
      <c r="L92" s="179"/>
      <c r="M92" s="185"/>
      <c r="N92" s="186"/>
      <c r="O92" s="186"/>
      <c r="P92" s="186"/>
      <c r="Q92" s="186"/>
      <c r="R92" s="186"/>
      <c r="S92" s="186"/>
      <c r="T92" s="187"/>
      <c r="AT92" s="188" t="s">
        <v>136</v>
      </c>
      <c r="AU92" s="188" t="s">
        <v>22</v>
      </c>
      <c r="AV92" s="11" t="s">
        <v>83</v>
      </c>
      <c r="AW92" s="11" t="s">
        <v>39</v>
      </c>
      <c r="AX92" s="11" t="s">
        <v>22</v>
      </c>
      <c r="AY92" s="188" t="s">
        <v>124</v>
      </c>
    </row>
    <row r="93" spans="2:65" s="1" customFormat="1" ht="22.5" customHeight="1">
      <c r="B93" s="163"/>
      <c r="C93" s="164" t="s">
        <v>144</v>
      </c>
      <c r="D93" s="164" t="s">
        <v>125</v>
      </c>
      <c r="E93" s="165" t="s">
        <v>145</v>
      </c>
      <c r="F93" s="166" t="s">
        <v>146</v>
      </c>
      <c r="G93" s="167" t="s">
        <v>128</v>
      </c>
      <c r="H93" s="168">
        <v>1</v>
      </c>
      <c r="I93" s="169"/>
      <c r="J93" s="170">
        <f>ROUND(I93*H93,2)</f>
        <v>0</v>
      </c>
      <c r="K93" s="166" t="s">
        <v>129</v>
      </c>
      <c r="L93" s="35"/>
      <c r="M93" s="171" t="s">
        <v>20</v>
      </c>
      <c r="N93" s="172" t="s">
        <v>46</v>
      </c>
      <c r="O93" s="36"/>
      <c r="P93" s="173">
        <f>O93*H93</f>
        <v>0</v>
      </c>
      <c r="Q93" s="173">
        <v>0</v>
      </c>
      <c r="R93" s="173">
        <f>Q93*H93</f>
        <v>0</v>
      </c>
      <c r="S93" s="173">
        <v>0</v>
      </c>
      <c r="T93" s="174">
        <f>S93*H93</f>
        <v>0</v>
      </c>
      <c r="AR93" s="18" t="s">
        <v>130</v>
      </c>
      <c r="AT93" s="18" t="s">
        <v>125</v>
      </c>
      <c r="AU93" s="18" t="s">
        <v>22</v>
      </c>
      <c r="AY93" s="18" t="s">
        <v>124</v>
      </c>
      <c r="BE93" s="175">
        <f>IF(N93="základní",J93,0)</f>
        <v>0</v>
      </c>
      <c r="BF93" s="175">
        <f>IF(N93="snížená",J93,0)</f>
        <v>0</v>
      </c>
      <c r="BG93" s="175">
        <f>IF(N93="zákl. přenesená",J93,0)</f>
        <v>0</v>
      </c>
      <c r="BH93" s="175">
        <f>IF(N93="sníž. přenesená",J93,0)</f>
        <v>0</v>
      </c>
      <c r="BI93" s="175">
        <f>IF(N93="nulová",J93,0)</f>
        <v>0</v>
      </c>
      <c r="BJ93" s="18" t="s">
        <v>22</v>
      </c>
      <c r="BK93" s="175">
        <f>ROUND(I93*H93,2)</f>
        <v>0</v>
      </c>
      <c r="BL93" s="18" t="s">
        <v>130</v>
      </c>
      <c r="BM93" s="18" t="s">
        <v>147</v>
      </c>
    </row>
    <row r="94" spans="2:47" s="1" customFormat="1" ht="22.5" customHeight="1">
      <c r="B94" s="35"/>
      <c r="D94" s="176" t="s">
        <v>132</v>
      </c>
      <c r="F94" s="177" t="s">
        <v>148</v>
      </c>
      <c r="I94" s="139"/>
      <c r="L94" s="35"/>
      <c r="M94" s="64"/>
      <c r="N94" s="36"/>
      <c r="O94" s="36"/>
      <c r="P94" s="36"/>
      <c r="Q94" s="36"/>
      <c r="R94" s="36"/>
      <c r="S94" s="36"/>
      <c r="T94" s="65"/>
      <c r="AT94" s="18" t="s">
        <v>132</v>
      </c>
      <c r="AU94" s="18" t="s">
        <v>22</v>
      </c>
    </row>
    <row r="95" spans="2:47" s="1" customFormat="1" ht="30" customHeight="1">
      <c r="B95" s="35"/>
      <c r="D95" s="176" t="s">
        <v>134</v>
      </c>
      <c r="F95" s="178" t="s">
        <v>135</v>
      </c>
      <c r="I95" s="139"/>
      <c r="L95" s="35"/>
      <c r="M95" s="64"/>
      <c r="N95" s="36"/>
      <c r="O95" s="36"/>
      <c r="P95" s="36"/>
      <c r="Q95" s="36"/>
      <c r="R95" s="36"/>
      <c r="S95" s="36"/>
      <c r="T95" s="65"/>
      <c r="AT95" s="18" t="s">
        <v>134</v>
      </c>
      <c r="AU95" s="18" t="s">
        <v>22</v>
      </c>
    </row>
    <row r="96" spans="2:51" s="11" customFormat="1" ht="22.5" customHeight="1">
      <c r="B96" s="179"/>
      <c r="D96" s="180" t="s">
        <v>136</v>
      </c>
      <c r="E96" s="181" t="s">
        <v>149</v>
      </c>
      <c r="F96" s="182" t="s">
        <v>22</v>
      </c>
      <c r="H96" s="183">
        <v>1</v>
      </c>
      <c r="I96" s="184"/>
      <c r="L96" s="179"/>
      <c r="M96" s="185"/>
      <c r="N96" s="186"/>
      <c r="O96" s="186"/>
      <c r="P96" s="186"/>
      <c r="Q96" s="186"/>
      <c r="R96" s="186"/>
      <c r="S96" s="186"/>
      <c r="T96" s="187"/>
      <c r="AT96" s="188" t="s">
        <v>136</v>
      </c>
      <c r="AU96" s="188" t="s">
        <v>22</v>
      </c>
      <c r="AV96" s="11" t="s">
        <v>83</v>
      </c>
      <c r="AW96" s="11" t="s">
        <v>39</v>
      </c>
      <c r="AX96" s="11" t="s">
        <v>22</v>
      </c>
      <c r="AY96" s="188" t="s">
        <v>124</v>
      </c>
    </row>
    <row r="97" spans="2:65" s="1" customFormat="1" ht="22.5" customHeight="1">
      <c r="B97" s="163"/>
      <c r="C97" s="164" t="s">
        <v>130</v>
      </c>
      <c r="D97" s="164" t="s">
        <v>125</v>
      </c>
      <c r="E97" s="165" t="s">
        <v>150</v>
      </c>
      <c r="F97" s="166" t="s">
        <v>151</v>
      </c>
      <c r="G97" s="167" t="s">
        <v>152</v>
      </c>
      <c r="H97" s="168">
        <v>1</v>
      </c>
      <c r="I97" s="169"/>
      <c r="J97" s="170">
        <f>ROUND(I97*H97,2)</f>
        <v>0</v>
      </c>
      <c r="K97" s="166" t="s">
        <v>129</v>
      </c>
      <c r="L97" s="35"/>
      <c r="M97" s="171" t="s">
        <v>20</v>
      </c>
      <c r="N97" s="172" t="s">
        <v>46</v>
      </c>
      <c r="O97" s="36"/>
      <c r="P97" s="173">
        <f>O97*H97</f>
        <v>0</v>
      </c>
      <c r="Q97" s="173">
        <v>0</v>
      </c>
      <c r="R97" s="173">
        <f>Q97*H97</f>
        <v>0</v>
      </c>
      <c r="S97" s="173">
        <v>0</v>
      </c>
      <c r="T97" s="174">
        <f>S97*H97</f>
        <v>0</v>
      </c>
      <c r="AR97" s="18" t="s">
        <v>130</v>
      </c>
      <c r="AT97" s="18" t="s">
        <v>125</v>
      </c>
      <c r="AU97" s="18" t="s">
        <v>22</v>
      </c>
      <c r="AY97" s="18" t="s">
        <v>124</v>
      </c>
      <c r="BE97" s="175">
        <f>IF(N97="základní",J97,0)</f>
        <v>0</v>
      </c>
      <c r="BF97" s="175">
        <f>IF(N97="snížená",J97,0)</f>
        <v>0</v>
      </c>
      <c r="BG97" s="175">
        <f>IF(N97="zákl. přenesená",J97,0)</f>
        <v>0</v>
      </c>
      <c r="BH97" s="175">
        <f>IF(N97="sníž. přenesená",J97,0)</f>
        <v>0</v>
      </c>
      <c r="BI97" s="175">
        <f>IF(N97="nulová",J97,0)</f>
        <v>0</v>
      </c>
      <c r="BJ97" s="18" t="s">
        <v>22</v>
      </c>
      <c r="BK97" s="175">
        <f>ROUND(I97*H97,2)</f>
        <v>0</v>
      </c>
      <c r="BL97" s="18" t="s">
        <v>130</v>
      </c>
      <c r="BM97" s="18" t="s">
        <v>153</v>
      </c>
    </row>
    <row r="98" spans="2:47" s="1" customFormat="1" ht="22.5" customHeight="1">
      <c r="B98" s="35"/>
      <c r="D98" s="176" t="s">
        <v>132</v>
      </c>
      <c r="F98" s="177" t="s">
        <v>154</v>
      </c>
      <c r="I98" s="139"/>
      <c r="L98" s="35"/>
      <c r="M98" s="64"/>
      <c r="N98" s="36"/>
      <c r="O98" s="36"/>
      <c r="P98" s="36"/>
      <c r="Q98" s="36"/>
      <c r="R98" s="36"/>
      <c r="S98" s="36"/>
      <c r="T98" s="65"/>
      <c r="AT98" s="18" t="s">
        <v>132</v>
      </c>
      <c r="AU98" s="18" t="s">
        <v>22</v>
      </c>
    </row>
    <row r="99" spans="2:47" s="1" customFormat="1" ht="30" customHeight="1">
      <c r="B99" s="35"/>
      <c r="D99" s="176" t="s">
        <v>134</v>
      </c>
      <c r="F99" s="178" t="s">
        <v>155</v>
      </c>
      <c r="I99" s="139"/>
      <c r="L99" s="35"/>
      <c r="M99" s="64"/>
      <c r="N99" s="36"/>
      <c r="O99" s="36"/>
      <c r="P99" s="36"/>
      <c r="Q99" s="36"/>
      <c r="R99" s="36"/>
      <c r="S99" s="36"/>
      <c r="T99" s="65"/>
      <c r="AT99" s="18" t="s">
        <v>134</v>
      </c>
      <c r="AU99" s="18" t="s">
        <v>22</v>
      </c>
    </row>
    <row r="100" spans="2:51" s="11" customFormat="1" ht="22.5" customHeight="1">
      <c r="B100" s="179"/>
      <c r="D100" s="180" t="s">
        <v>136</v>
      </c>
      <c r="E100" s="181" t="s">
        <v>156</v>
      </c>
      <c r="F100" s="182" t="s">
        <v>22</v>
      </c>
      <c r="H100" s="183">
        <v>1</v>
      </c>
      <c r="I100" s="184"/>
      <c r="L100" s="179"/>
      <c r="M100" s="185"/>
      <c r="N100" s="186"/>
      <c r="O100" s="186"/>
      <c r="P100" s="186"/>
      <c r="Q100" s="186"/>
      <c r="R100" s="186"/>
      <c r="S100" s="186"/>
      <c r="T100" s="187"/>
      <c r="AT100" s="188" t="s">
        <v>136</v>
      </c>
      <c r="AU100" s="188" t="s">
        <v>22</v>
      </c>
      <c r="AV100" s="11" t="s">
        <v>83</v>
      </c>
      <c r="AW100" s="11" t="s">
        <v>39</v>
      </c>
      <c r="AX100" s="11" t="s">
        <v>22</v>
      </c>
      <c r="AY100" s="188" t="s">
        <v>124</v>
      </c>
    </row>
    <row r="101" spans="2:65" s="1" customFormat="1" ht="22.5" customHeight="1">
      <c r="B101" s="163"/>
      <c r="C101" s="164" t="s">
        <v>157</v>
      </c>
      <c r="D101" s="164" t="s">
        <v>125</v>
      </c>
      <c r="E101" s="165" t="s">
        <v>158</v>
      </c>
      <c r="F101" s="166" t="s">
        <v>159</v>
      </c>
      <c r="G101" s="167" t="s">
        <v>128</v>
      </c>
      <c r="H101" s="168">
        <v>1</v>
      </c>
      <c r="I101" s="169"/>
      <c r="J101" s="170">
        <f>ROUND(I101*H101,2)</f>
        <v>0</v>
      </c>
      <c r="K101" s="166" t="s">
        <v>129</v>
      </c>
      <c r="L101" s="35"/>
      <c r="M101" s="171" t="s">
        <v>20</v>
      </c>
      <c r="N101" s="172" t="s">
        <v>46</v>
      </c>
      <c r="O101" s="36"/>
      <c r="P101" s="173">
        <f>O101*H101</f>
        <v>0</v>
      </c>
      <c r="Q101" s="173">
        <v>0</v>
      </c>
      <c r="R101" s="173">
        <f>Q101*H101</f>
        <v>0</v>
      </c>
      <c r="S101" s="173">
        <v>0</v>
      </c>
      <c r="T101" s="174">
        <f>S101*H101</f>
        <v>0</v>
      </c>
      <c r="AR101" s="18" t="s">
        <v>130</v>
      </c>
      <c r="AT101" s="18" t="s">
        <v>125</v>
      </c>
      <c r="AU101" s="18" t="s">
        <v>22</v>
      </c>
      <c r="AY101" s="18" t="s">
        <v>124</v>
      </c>
      <c r="BE101" s="175">
        <f>IF(N101="základní",J101,0)</f>
        <v>0</v>
      </c>
      <c r="BF101" s="175">
        <f>IF(N101="snížená",J101,0)</f>
        <v>0</v>
      </c>
      <c r="BG101" s="175">
        <f>IF(N101="zákl. přenesená",J101,0)</f>
        <v>0</v>
      </c>
      <c r="BH101" s="175">
        <f>IF(N101="sníž. přenesená",J101,0)</f>
        <v>0</v>
      </c>
      <c r="BI101" s="175">
        <f>IF(N101="nulová",J101,0)</f>
        <v>0</v>
      </c>
      <c r="BJ101" s="18" t="s">
        <v>22</v>
      </c>
      <c r="BK101" s="175">
        <f>ROUND(I101*H101,2)</f>
        <v>0</v>
      </c>
      <c r="BL101" s="18" t="s">
        <v>130</v>
      </c>
      <c r="BM101" s="18" t="s">
        <v>160</v>
      </c>
    </row>
    <row r="102" spans="2:47" s="1" customFormat="1" ht="22.5" customHeight="1">
      <c r="B102" s="35"/>
      <c r="D102" s="176" t="s">
        <v>132</v>
      </c>
      <c r="F102" s="177" t="s">
        <v>161</v>
      </c>
      <c r="I102" s="139"/>
      <c r="L102" s="35"/>
      <c r="M102" s="64"/>
      <c r="N102" s="36"/>
      <c r="O102" s="36"/>
      <c r="P102" s="36"/>
      <c r="Q102" s="36"/>
      <c r="R102" s="36"/>
      <c r="S102" s="36"/>
      <c r="T102" s="65"/>
      <c r="AT102" s="18" t="s">
        <v>132</v>
      </c>
      <c r="AU102" s="18" t="s">
        <v>22</v>
      </c>
    </row>
    <row r="103" spans="2:47" s="1" customFormat="1" ht="30" customHeight="1">
      <c r="B103" s="35"/>
      <c r="D103" s="176" t="s">
        <v>134</v>
      </c>
      <c r="F103" s="178" t="s">
        <v>155</v>
      </c>
      <c r="I103" s="139"/>
      <c r="L103" s="35"/>
      <c r="M103" s="64"/>
      <c r="N103" s="36"/>
      <c r="O103" s="36"/>
      <c r="P103" s="36"/>
      <c r="Q103" s="36"/>
      <c r="R103" s="36"/>
      <c r="S103" s="36"/>
      <c r="T103" s="65"/>
      <c r="AT103" s="18" t="s">
        <v>134</v>
      </c>
      <c r="AU103" s="18" t="s">
        <v>22</v>
      </c>
    </row>
    <row r="104" spans="2:51" s="11" customFormat="1" ht="22.5" customHeight="1">
      <c r="B104" s="179"/>
      <c r="D104" s="180" t="s">
        <v>136</v>
      </c>
      <c r="E104" s="181" t="s">
        <v>162</v>
      </c>
      <c r="F104" s="182" t="s">
        <v>22</v>
      </c>
      <c r="H104" s="183">
        <v>1</v>
      </c>
      <c r="I104" s="184"/>
      <c r="L104" s="179"/>
      <c r="M104" s="185"/>
      <c r="N104" s="186"/>
      <c r="O104" s="186"/>
      <c r="P104" s="186"/>
      <c r="Q104" s="186"/>
      <c r="R104" s="186"/>
      <c r="S104" s="186"/>
      <c r="T104" s="187"/>
      <c r="AT104" s="188" t="s">
        <v>136</v>
      </c>
      <c r="AU104" s="188" t="s">
        <v>22</v>
      </c>
      <c r="AV104" s="11" t="s">
        <v>83</v>
      </c>
      <c r="AW104" s="11" t="s">
        <v>39</v>
      </c>
      <c r="AX104" s="11" t="s">
        <v>22</v>
      </c>
      <c r="AY104" s="188" t="s">
        <v>124</v>
      </c>
    </row>
    <row r="105" spans="2:65" s="1" customFormat="1" ht="22.5" customHeight="1">
      <c r="B105" s="163"/>
      <c r="C105" s="164" t="s">
        <v>163</v>
      </c>
      <c r="D105" s="164" t="s">
        <v>125</v>
      </c>
      <c r="E105" s="165" t="s">
        <v>164</v>
      </c>
      <c r="F105" s="166" t="s">
        <v>165</v>
      </c>
      <c r="G105" s="167" t="s">
        <v>128</v>
      </c>
      <c r="H105" s="168">
        <v>1</v>
      </c>
      <c r="I105" s="169"/>
      <c r="J105" s="170">
        <f>ROUND(I105*H105,2)</f>
        <v>0</v>
      </c>
      <c r="K105" s="166" t="s">
        <v>129</v>
      </c>
      <c r="L105" s="35"/>
      <c r="M105" s="171" t="s">
        <v>20</v>
      </c>
      <c r="N105" s="172" t="s">
        <v>46</v>
      </c>
      <c r="O105" s="36"/>
      <c r="P105" s="173">
        <f>O105*H105</f>
        <v>0</v>
      </c>
      <c r="Q105" s="173">
        <v>0</v>
      </c>
      <c r="R105" s="173">
        <f>Q105*H105</f>
        <v>0</v>
      </c>
      <c r="S105" s="173">
        <v>0</v>
      </c>
      <c r="T105" s="174">
        <f>S105*H105</f>
        <v>0</v>
      </c>
      <c r="AR105" s="18" t="s">
        <v>130</v>
      </c>
      <c r="AT105" s="18" t="s">
        <v>125</v>
      </c>
      <c r="AU105" s="18" t="s">
        <v>22</v>
      </c>
      <c r="AY105" s="18" t="s">
        <v>124</v>
      </c>
      <c r="BE105" s="175">
        <f>IF(N105="základní",J105,0)</f>
        <v>0</v>
      </c>
      <c r="BF105" s="175">
        <f>IF(N105="snížená",J105,0)</f>
        <v>0</v>
      </c>
      <c r="BG105" s="175">
        <f>IF(N105="zákl. přenesená",J105,0)</f>
        <v>0</v>
      </c>
      <c r="BH105" s="175">
        <f>IF(N105="sníž. přenesená",J105,0)</f>
        <v>0</v>
      </c>
      <c r="BI105" s="175">
        <f>IF(N105="nulová",J105,0)</f>
        <v>0</v>
      </c>
      <c r="BJ105" s="18" t="s">
        <v>22</v>
      </c>
      <c r="BK105" s="175">
        <f>ROUND(I105*H105,2)</f>
        <v>0</v>
      </c>
      <c r="BL105" s="18" t="s">
        <v>130</v>
      </c>
      <c r="BM105" s="18" t="s">
        <v>166</v>
      </c>
    </row>
    <row r="106" spans="2:47" s="1" customFormat="1" ht="22.5" customHeight="1">
      <c r="B106" s="35"/>
      <c r="D106" s="176" t="s">
        <v>132</v>
      </c>
      <c r="F106" s="177" t="s">
        <v>167</v>
      </c>
      <c r="I106" s="139"/>
      <c r="L106" s="35"/>
      <c r="M106" s="64"/>
      <c r="N106" s="36"/>
      <c r="O106" s="36"/>
      <c r="P106" s="36"/>
      <c r="Q106" s="36"/>
      <c r="R106" s="36"/>
      <c r="S106" s="36"/>
      <c r="T106" s="65"/>
      <c r="AT106" s="18" t="s">
        <v>132</v>
      </c>
      <c r="AU106" s="18" t="s">
        <v>22</v>
      </c>
    </row>
    <row r="107" spans="2:47" s="1" customFormat="1" ht="30" customHeight="1">
      <c r="B107" s="35"/>
      <c r="D107" s="176" t="s">
        <v>134</v>
      </c>
      <c r="F107" s="178" t="s">
        <v>155</v>
      </c>
      <c r="I107" s="139"/>
      <c r="L107" s="35"/>
      <c r="M107" s="64"/>
      <c r="N107" s="36"/>
      <c r="O107" s="36"/>
      <c r="P107" s="36"/>
      <c r="Q107" s="36"/>
      <c r="R107" s="36"/>
      <c r="S107" s="36"/>
      <c r="T107" s="65"/>
      <c r="AT107" s="18" t="s">
        <v>134</v>
      </c>
      <c r="AU107" s="18" t="s">
        <v>22</v>
      </c>
    </row>
    <row r="108" spans="2:51" s="11" customFormat="1" ht="22.5" customHeight="1">
      <c r="B108" s="179"/>
      <c r="D108" s="176" t="s">
        <v>136</v>
      </c>
      <c r="E108" s="188" t="s">
        <v>168</v>
      </c>
      <c r="F108" s="189" t="s">
        <v>22</v>
      </c>
      <c r="H108" s="190">
        <v>1</v>
      </c>
      <c r="I108" s="184"/>
      <c r="L108" s="179"/>
      <c r="M108" s="191"/>
      <c r="N108" s="192"/>
      <c r="O108" s="192"/>
      <c r="P108" s="192"/>
      <c r="Q108" s="192"/>
      <c r="R108" s="192"/>
      <c r="S108" s="192"/>
      <c r="T108" s="193"/>
      <c r="AT108" s="188" t="s">
        <v>136</v>
      </c>
      <c r="AU108" s="188" t="s">
        <v>22</v>
      </c>
      <c r="AV108" s="11" t="s">
        <v>83</v>
      </c>
      <c r="AW108" s="11" t="s">
        <v>39</v>
      </c>
      <c r="AX108" s="11" t="s">
        <v>22</v>
      </c>
      <c r="AY108" s="188" t="s">
        <v>124</v>
      </c>
    </row>
    <row r="109" spans="2:12" s="1" customFormat="1" ht="6.75" customHeight="1">
      <c r="B109" s="50"/>
      <c r="C109" s="51"/>
      <c r="D109" s="51"/>
      <c r="E109" s="51"/>
      <c r="F109" s="51"/>
      <c r="G109" s="51"/>
      <c r="H109" s="51"/>
      <c r="I109" s="124"/>
      <c r="J109" s="51"/>
      <c r="K109" s="51"/>
      <c r="L109" s="35"/>
    </row>
    <row r="110" ht="13.5">
      <c r="AT110" s="194"/>
    </row>
  </sheetData>
  <sheetProtection password="CC35" sheet="1" objects="1" scenarios="1" formatColumns="0" formatRows="0" sort="0" autoFilter="0"/>
  <autoFilter ref="C82:K82"/>
  <mergeCells count="12">
    <mergeCell ref="E51:H51"/>
    <mergeCell ref="E71:H71"/>
    <mergeCell ref="E73:H73"/>
    <mergeCell ref="E75:H75"/>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2"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63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100"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83"/>
      <c r="C1" s="283"/>
      <c r="D1" s="282" t="s">
        <v>1</v>
      </c>
      <c r="E1" s="283"/>
      <c r="F1" s="284" t="s">
        <v>1358</v>
      </c>
      <c r="G1" s="289" t="s">
        <v>1359</v>
      </c>
      <c r="H1" s="289"/>
      <c r="I1" s="290"/>
      <c r="J1" s="284" t="s">
        <v>1360</v>
      </c>
      <c r="K1" s="282" t="s">
        <v>97</v>
      </c>
      <c r="L1" s="284" t="s">
        <v>1361</v>
      </c>
      <c r="M1" s="284"/>
      <c r="N1" s="284"/>
      <c r="O1" s="284"/>
      <c r="P1" s="284"/>
      <c r="Q1" s="284"/>
      <c r="R1" s="284"/>
      <c r="S1" s="284"/>
      <c r="T1" s="284"/>
      <c r="U1" s="280"/>
      <c r="V1" s="28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56" ht="36.75" customHeight="1">
      <c r="L2" s="237"/>
      <c r="M2" s="237"/>
      <c r="N2" s="237"/>
      <c r="O2" s="237"/>
      <c r="P2" s="237"/>
      <c r="Q2" s="237"/>
      <c r="R2" s="237"/>
      <c r="S2" s="237"/>
      <c r="T2" s="237"/>
      <c r="U2" s="237"/>
      <c r="V2" s="237"/>
      <c r="AT2" s="18" t="s">
        <v>91</v>
      </c>
      <c r="AZ2" s="18" t="s">
        <v>169</v>
      </c>
      <c r="BA2" s="18" t="s">
        <v>169</v>
      </c>
      <c r="BB2" s="18" t="s">
        <v>20</v>
      </c>
      <c r="BC2" s="18" t="s">
        <v>170</v>
      </c>
      <c r="BD2" s="18" t="s">
        <v>83</v>
      </c>
    </row>
    <row r="3" spans="2:56" ht="6.75" customHeight="1">
      <c r="B3" s="19"/>
      <c r="C3" s="20"/>
      <c r="D3" s="20"/>
      <c r="E3" s="20"/>
      <c r="F3" s="20"/>
      <c r="G3" s="20"/>
      <c r="H3" s="20"/>
      <c r="I3" s="101"/>
      <c r="J3" s="20"/>
      <c r="K3" s="21"/>
      <c r="AT3" s="18" t="s">
        <v>83</v>
      </c>
      <c r="AZ3" s="18" t="s">
        <v>171</v>
      </c>
      <c r="BA3" s="18" t="s">
        <v>171</v>
      </c>
      <c r="BB3" s="18" t="s">
        <v>20</v>
      </c>
      <c r="BC3" s="18" t="s">
        <v>172</v>
      </c>
      <c r="BD3" s="18" t="s">
        <v>83</v>
      </c>
    </row>
    <row r="4" spans="2:56" ht="36.75" customHeight="1">
      <c r="B4" s="22"/>
      <c r="C4" s="23"/>
      <c r="D4" s="24" t="s">
        <v>98</v>
      </c>
      <c r="E4" s="23"/>
      <c r="F4" s="23"/>
      <c r="G4" s="23"/>
      <c r="H4" s="23"/>
      <c r="I4" s="102"/>
      <c r="J4" s="23"/>
      <c r="K4" s="25"/>
      <c r="M4" s="26" t="s">
        <v>10</v>
      </c>
      <c r="AT4" s="18" t="s">
        <v>4</v>
      </c>
      <c r="AZ4" s="18" t="s">
        <v>173</v>
      </c>
      <c r="BA4" s="18" t="s">
        <v>173</v>
      </c>
      <c r="BB4" s="18" t="s">
        <v>20</v>
      </c>
      <c r="BC4" s="18" t="s">
        <v>174</v>
      </c>
      <c r="BD4" s="18" t="s">
        <v>83</v>
      </c>
    </row>
    <row r="5" spans="2:56" ht="6.75" customHeight="1">
      <c r="B5" s="22"/>
      <c r="C5" s="23"/>
      <c r="D5" s="23"/>
      <c r="E5" s="23"/>
      <c r="F5" s="23"/>
      <c r="G5" s="23"/>
      <c r="H5" s="23"/>
      <c r="I5" s="102"/>
      <c r="J5" s="23"/>
      <c r="K5" s="25"/>
      <c r="AZ5" s="18" t="s">
        <v>175</v>
      </c>
      <c r="BA5" s="18" t="s">
        <v>175</v>
      </c>
      <c r="BB5" s="18" t="s">
        <v>20</v>
      </c>
      <c r="BC5" s="18" t="s">
        <v>176</v>
      </c>
      <c r="BD5" s="18" t="s">
        <v>83</v>
      </c>
    </row>
    <row r="6" spans="2:56" ht="15">
      <c r="B6" s="22"/>
      <c r="C6" s="23"/>
      <c r="D6" s="31" t="s">
        <v>16</v>
      </c>
      <c r="E6" s="23"/>
      <c r="F6" s="23"/>
      <c r="G6" s="23"/>
      <c r="H6" s="23"/>
      <c r="I6" s="102"/>
      <c r="J6" s="23"/>
      <c r="K6" s="25"/>
      <c r="AZ6" s="18" t="s">
        <v>177</v>
      </c>
      <c r="BA6" s="18" t="s">
        <v>177</v>
      </c>
      <c r="BB6" s="18" t="s">
        <v>20</v>
      </c>
      <c r="BC6" s="18" t="s">
        <v>174</v>
      </c>
      <c r="BD6" s="18" t="s">
        <v>83</v>
      </c>
    </row>
    <row r="7" spans="2:56" ht="22.5" customHeight="1">
      <c r="B7" s="22"/>
      <c r="C7" s="23"/>
      <c r="D7" s="23"/>
      <c r="E7" s="276" t="str">
        <f>'Rekapitulace stavby'!K6</f>
        <v>Revitalizace ulice Nová, Ústí nad Labem Střekov, 2. etapa</v>
      </c>
      <c r="F7" s="241"/>
      <c r="G7" s="241"/>
      <c r="H7" s="241"/>
      <c r="I7" s="102"/>
      <c r="J7" s="23"/>
      <c r="K7" s="25"/>
      <c r="AZ7" s="18" t="s">
        <v>178</v>
      </c>
      <c r="BA7" s="18" t="s">
        <v>178</v>
      </c>
      <c r="BB7" s="18" t="s">
        <v>20</v>
      </c>
      <c r="BC7" s="18" t="s">
        <v>176</v>
      </c>
      <c r="BD7" s="18" t="s">
        <v>83</v>
      </c>
    </row>
    <row r="8" spans="2:56" ht="15">
      <c r="B8" s="22"/>
      <c r="C8" s="23"/>
      <c r="D8" s="31" t="s">
        <v>99</v>
      </c>
      <c r="E8" s="23"/>
      <c r="F8" s="23"/>
      <c r="G8" s="23"/>
      <c r="H8" s="23"/>
      <c r="I8" s="102"/>
      <c r="J8" s="23"/>
      <c r="K8" s="25"/>
      <c r="AZ8" s="18" t="s">
        <v>179</v>
      </c>
      <c r="BA8" s="18" t="s">
        <v>179</v>
      </c>
      <c r="BB8" s="18" t="s">
        <v>20</v>
      </c>
      <c r="BC8" s="18" t="s">
        <v>180</v>
      </c>
      <c r="BD8" s="18" t="s">
        <v>83</v>
      </c>
    </row>
    <row r="9" spans="2:56" s="1" customFormat="1" ht="22.5" customHeight="1">
      <c r="B9" s="35"/>
      <c r="C9" s="36"/>
      <c r="D9" s="36"/>
      <c r="E9" s="276" t="s">
        <v>181</v>
      </c>
      <c r="F9" s="248"/>
      <c r="G9" s="248"/>
      <c r="H9" s="248"/>
      <c r="I9" s="103"/>
      <c r="J9" s="36"/>
      <c r="K9" s="39"/>
      <c r="AZ9" s="18" t="s">
        <v>182</v>
      </c>
      <c r="BA9" s="18" t="s">
        <v>182</v>
      </c>
      <c r="BB9" s="18" t="s">
        <v>20</v>
      </c>
      <c r="BC9" s="18" t="s">
        <v>183</v>
      </c>
      <c r="BD9" s="18" t="s">
        <v>83</v>
      </c>
    </row>
    <row r="10" spans="2:56" s="1" customFormat="1" ht="15">
      <c r="B10" s="35"/>
      <c r="C10" s="36"/>
      <c r="D10" s="31" t="s">
        <v>101</v>
      </c>
      <c r="E10" s="36"/>
      <c r="F10" s="36"/>
      <c r="G10" s="36"/>
      <c r="H10" s="36"/>
      <c r="I10" s="103"/>
      <c r="J10" s="36"/>
      <c r="K10" s="39"/>
      <c r="AZ10" s="18" t="s">
        <v>184</v>
      </c>
      <c r="BA10" s="18" t="s">
        <v>184</v>
      </c>
      <c r="BB10" s="18" t="s">
        <v>20</v>
      </c>
      <c r="BC10" s="18" t="s">
        <v>185</v>
      </c>
      <c r="BD10" s="18" t="s">
        <v>83</v>
      </c>
    </row>
    <row r="11" spans="2:56" s="1" customFormat="1" ht="36.75" customHeight="1">
      <c r="B11" s="35"/>
      <c r="C11" s="36"/>
      <c r="D11" s="36"/>
      <c r="E11" s="277" t="s">
        <v>186</v>
      </c>
      <c r="F11" s="248"/>
      <c r="G11" s="248"/>
      <c r="H11" s="248"/>
      <c r="I11" s="103"/>
      <c r="J11" s="36"/>
      <c r="K11" s="39"/>
      <c r="AZ11" s="18" t="s">
        <v>187</v>
      </c>
      <c r="BA11" s="18" t="s">
        <v>187</v>
      </c>
      <c r="BB11" s="18" t="s">
        <v>20</v>
      </c>
      <c r="BC11" s="18" t="s">
        <v>188</v>
      </c>
      <c r="BD11" s="18" t="s">
        <v>83</v>
      </c>
    </row>
    <row r="12" spans="2:56" s="1" customFormat="1" ht="13.5">
      <c r="B12" s="35"/>
      <c r="C12" s="36"/>
      <c r="D12" s="36"/>
      <c r="E12" s="36"/>
      <c r="F12" s="36"/>
      <c r="G12" s="36"/>
      <c r="H12" s="36"/>
      <c r="I12" s="103"/>
      <c r="J12" s="36"/>
      <c r="K12" s="39"/>
      <c r="AZ12" s="18" t="s">
        <v>189</v>
      </c>
      <c r="BA12" s="18" t="s">
        <v>189</v>
      </c>
      <c r="BB12" s="18" t="s">
        <v>20</v>
      </c>
      <c r="BC12" s="18" t="s">
        <v>190</v>
      </c>
      <c r="BD12" s="18" t="s">
        <v>83</v>
      </c>
    </row>
    <row r="13" spans="2:56" s="1" customFormat="1" ht="14.25" customHeight="1">
      <c r="B13" s="35"/>
      <c r="C13" s="36"/>
      <c r="D13" s="31" t="s">
        <v>19</v>
      </c>
      <c r="E13" s="36"/>
      <c r="F13" s="29" t="s">
        <v>20</v>
      </c>
      <c r="G13" s="36"/>
      <c r="H13" s="36"/>
      <c r="I13" s="104" t="s">
        <v>21</v>
      </c>
      <c r="J13" s="29" t="s">
        <v>20</v>
      </c>
      <c r="K13" s="39"/>
      <c r="AZ13" s="18" t="s">
        <v>191</v>
      </c>
      <c r="BA13" s="18" t="s">
        <v>191</v>
      </c>
      <c r="BB13" s="18" t="s">
        <v>20</v>
      </c>
      <c r="BC13" s="18" t="s">
        <v>192</v>
      </c>
      <c r="BD13" s="18" t="s">
        <v>83</v>
      </c>
    </row>
    <row r="14" spans="2:56" s="1" customFormat="1" ht="14.25" customHeight="1">
      <c r="B14" s="35"/>
      <c r="C14" s="36"/>
      <c r="D14" s="31" t="s">
        <v>23</v>
      </c>
      <c r="E14" s="36"/>
      <c r="F14" s="29" t="s">
        <v>24</v>
      </c>
      <c r="G14" s="36"/>
      <c r="H14" s="36"/>
      <c r="I14" s="104" t="s">
        <v>25</v>
      </c>
      <c r="J14" s="105" t="str">
        <f>'Rekapitulace stavby'!AN8</f>
        <v>25.04.2021</v>
      </c>
      <c r="K14" s="39"/>
      <c r="AZ14" s="18" t="s">
        <v>193</v>
      </c>
      <c r="BA14" s="18" t="s">
        <v>193</v>
      </c>
      <c r="BB14" s="18" t="s">
        <v>20</v>
      </c>
      <c r="BC14" s="18" t="s">
        <v>192</v>
      </c>
      <c r="BD14" s="18" t="s">
        <v>83</v>
      </c>
    </row>
    <row r="15" spans="2:56" s="1" customFormat="1" ht="10.5" customHeight="1">
      <c r="B15" s="35"/>
      <c r="C15" s="36"/>
      <c r="D15" s="36"/>
      <c r="E15" s="36"/>
      <c r="F15" s="36"/>
      <c r="G15" s="36"/>
      <c r="H15" s="36"/>
      <c r="I15" s="103"/>
      <c r="J15" s="36"/>
      <c r="K15" s="39"/>
      <c r="AZ15" s="18" t="s">
        <v>194</v>
      </c>
      <c r="BA15" s="18" t="s">
        <v>194</v>
      </c>
      <c r="BB15" s="18" t="s">
        <v>20</v>
      </c>
      <c r="BC15" s="18" t="s">
        <v>195</v>
      </c>
      <c r="BD15" s="18" t="s">
        <v>83</v>
      </c>
    </row>
    <row r="16" spans="2:56" s="1" customFormat="1" ht="14.25" customHeight="1">
      <c r="B16" s="35"/>
      <c r="C16" s="36"/>
      <c r="D16" s="31" t="s">
        <v>29</v>
      </c>
      <c r="E16" s="36"/>
      <c r="F16" s="36"/>
      <c r="G16" s="36"/>
      <c r="H16" s="36"/>
      <c r="I16" s="104" t="s">
        <v>30</v>
      </c>
      <c r="J16" s="29" t="s">
        <v>31</v>
      </c>
      <c r="K16" s="39"/>
      <c r="AZ16" s="18" t="s">
        <v>196</v>
      </c>
      <c r="BA16" s="18" t="s">
        <v>196</v>
      </c>
      <c r="BB16" s="18" t="s">
        <v>20</v>
      </c>
      <c r="BC16" s="18" t="s">
        <v>197</v>
      </c>
      <c r="BD16" s="18" t="s">
        <v>83</v>
      </c>
    </row>
    <row r="17" spans="2:56" s="1" customFormat="1" ht="18" customHeight="1">
      <c r="B17" s="35"/>
      <c r="C17" s="36"/>
      <c r="D17" s="36"/>
      <c r="E17" s="29" t="s">
        <v>32</v>
      </c>
      <c r="F17" s="36"/>
      <c r="G17" s="36"/>
      <c r="H17" s="36"/>
      <c r="I17" s="104" t="s">
        <v>33</v>
      </c>
      <c r="J17" s="29" t="s">
        <v>34</v>
      </c>
      <c r="K17" s="39"/>
      <c r="AZ17" s="18" t="s">
        <v>198</v>
      </c>
      <c r="BA17" s="18" t="s">
        <v>198</v>
      </c>
      <c r="BB17" s="18" t="s">
        <v>20</v>
      </c>
      <c r="BC17" s="18" t="s">
        <v>199</v>
      </c>
      <c r="BD17" s="18" t="s">
        <v>83</v>
      </c>
    </row>
    <row r="18" spans="2:56" s="1" customFormat="1" ht="6.75" customHeight="1">
      <c r="B18" s="35"/>
      <c r="C18" s="36"/>
      <c r="D18" s="36"/>
      <c r="E18" s="36"/>
      <c r="F18" s="36"/>
      <c r="G18" s="36"/>
      <c r="H18" s="36"/>
      <c r="I18" s="103"/>
      <c r="J18" s="36"/>
      <c r="K18" s="39"/>
      <c r="AZ18" s="18" t="s">
        <v>200</v>
      </c>
      <c r="BA18" s="18" t="s">
        <v>200</v>
      </c>
      <c r="BB18" s="18" t="s">
        <v>20</v>
      </c>
      <c r="BC18" s="18" t="s">
        <v>201</v>
      </c>
      <c r="BD18" s="18" t="s">
        <v>83</v>
      </c>
    </row>
    <row r="19" spans="2:56" s="1" customFormat="1" ht="14.25" customHeight="1">
      <c r="B19" s="35"/>
      <c r="C19" s="36"/>
      <c r="D19" s="31" t="s">
        <v>35</v>
      </c>
      <c r="E19" s="36"/>
      <c r="F19" s="36"/>
      <c r="G19" s="36"/>
      <c r="H19" s="36"/>
      <c r="I19" s="104" t="s">
        <v>30</v>
      </c>
      <c r="J19" s="29">
        <f>IF('Rekapitulace stavby'!AN13="Vyplň údaj","",IF('Rekapitulace stavby'!AN13="","",'Rekapitulace stavby'!AN13))</f>
      </c>
      <c r="K19" s="39"/>
      <c r="AZ19" s="18" t="s">
        <v>202</v>
      </c>
      <c r="BA19" s="18" t="s">
        <v>202</v>
      </c>
      <c r="BB19" s="18" t="s">
        <v>20</v>
      </c>
      <c r="BC19" s="18" t="s">
        <v>203</v>
      </c>
      <c r="BD19" s="18" t="s">
        <v>83</v>
      </c>
    </row>
    <row r="20" spans="2:56" s="1" customFormat="1" ht="18" customHeight="1">
      <c r="B20" s="35"/>
      <c r="C20" s="36"/>
      <c r="D20" s="36"/>
      <c r="E20" s="29">
        <f>IF('Rekapitulace stavby'!E14="Vyplň údaj","",IF('Rekapitulace stavby'!E14="","",'Rekapitulace stavby'!E14))</f>
      </c>
      <c r="F20" s="36"/>
      <c r="G20" s="36"/>
      <c r="H20" s="36"/>
      <c r="I20" s="104" t="s">
        <v>33</v>
      </c>
      <c r="J20" s="29">
        <f>IF('Rekapitulace stavby'!AN14="Vyplň údaj","",IF('Rekapitulace stavby'!AN14="","",'Rekapitulace stavby'!AN14))</f>
      </c>
      <c r="K20" s="39"/>
      <c r="AZ20" s="18" t="s">
        <v>204</v>
      </c>
      <c r="BA20" s="18" t="s">
        <v>204</v>
      </c>
      <c r="BB20" s="18" t="s">
        <v>20</v>
      </c>
      <c r="BC20" s="18" t="s">
        <v>205</v>
      </c>
      <c r="BD20" s="18" t="s">
        <v>83</v>
      </c>
    </row>
    <row r="21" spans="2:56" s="1" customFormat="1" ht="6.75" customHeight="1">
      <c r="B21" s="35"/>
      <c r="C21" s="36"/>
      <c r="D21" s="36"/>
      <c r="E21" s="36"/>
      <c r="F21" s="36"/>
      <c r="G21" s="36"/>
      <c r="H21" s="36"/>
      <c r="I21" s="103"/>
      <c r="J21" s="36"/>
      <c r="K21" s="39"/>
      <c r="AZ21" s="18" t="s">
        <v>206</v>
      </c>
      <c r="BA21" s="18" t="s">
        <v>206</v>
      </c>
      <c r="BB21" s="18" t="s">
        <v>20</v>
      </c>
      <c r="BC21" s="18" t="s">
        <v>207</v>
      </c>
      <c r="BD21" s="18" t="s">
        <v>83</v>
      </c>
    </row>
    <row r="22" spans="2:56" s="1" customFormat="1" ht="14.25" customHeight="1">
      <c r="B22" s="35"/>
      <c r="C22" s="36"/>
      <c r="D22" s="31" t="s">
        <v>37</v>
      </c>
      <c r="E22" s="36"/>
      <c r="F22" s="36"/>
      <c r="G22" s="36"/>
      <c r="H22" s="36"/>
      <c r="I22" s="104" t="s">
        <v>30</v>
      </c>
      <c r="J22" s="29" t="s">
        <v>20</v>
      </c>
      <c r="K22" s="39"/>
      <c r="AZ22" s="18" t="s">
        <v>208</v>
      </c>
      <c r="BA22" s="18" t="s">
        <v>208</v>
      </c>
      <c r="BB22" s="18" t="s">
        <v>20</v>
      </c>
      <c r="BC22" s="18" t="s">
        <v>209</v>
      </c>
      <c r="BD22" s="18" t="s">
        <v>83</v>
      </c>
    </row>
    <row r="23" spans="2:56" s="1" customFormat="1" ht="18" customHeight="1">
      <c r="B23" s="35"/>
      <c r="C23" s="36"/>
      <c r="D23" s="36"/>
      <c r="E23" s="29" t="s">
        <v>38</v>
      </c>
      <c r="F23" s="36"/>
      <c r="G23" s="36"/>
      <c r="H23" s="36"/>
      <c r="I23" s="104" t="s">
        <v>33</v>
      </c>
      <c r="J23" s="29" t="s">
        <v>20</v>
      </c>
      <c r="K23" s="39"/>
      <c r="AZ23" s="18" t="s">
        <v>210</v>
      </c>
      <c r="BA23" s="18" t="s">
        <v>210</v>
      </c>
      <c r="BB23" s="18" t="s">
        <v>20</v>
      </c>
      <c r="BC23" s="18" t="s">
        <v>144</v>
      </c>
      <c r="BD23" s="18" t="s">
        <v>83</v>
      </c>
    </row>
    <row r="24" spans="2:56" s="1" customFormat="1" ht="6.75" customHeight="1">
      <c r="B24" s="35"/>
      <c r="C24" s="36"/>
      <c r="D24" s="36"/>
      <c r="E24" s="36"/>
      <c r="F24" s="36"/>
      <c r="G24" s="36"/>
      <c r="H24" s="36"/>
      <c r="I24" s="103"/>
      <c r="J24" s="36"/>
      <c r="K24" s="39"/>
      <c r="AZ24" s="18" t="s">
        <v>211</v>
      </c>
      <c r="BA24" s="18" t="s">
        <v>211</v>
      </c>
      <c r="BB24" s="18" t="s">
        <v>20</v>
      </c>
      <c r="BC24" s="18" t="s">
        <v>212</v>
      </c>
      <c r="BD24" s="18" t="s">
        <v>83</v>
      </c>
    </row>
    <row r="25" spans="2:56" s="1" customFormat="1" ht="14.25" customHeight="1">
      <c r="B25" s="35"/>
      <c r="C25" s="36"/>
      <c r="D25" s="31" t="s">
        <v>40</v>
      </c>
      <c r="E25" s="36"/>
      <c r="F25" s="36"/>
      <c r="G25" s="36"/>
      <c r="H25" s="36"/>
      <c r="I25" s="103"/>
      <c r="J25" s="36"/>
      <c r="K25" s="39"/>
      <c r="AZ25" s="18" t="s">
        <v>213</v>
      </c>
      <c r="BA25" s="18" t="s">
        <v>213</v>
      </c>
      <c r="BB25" s="18" t="s">
        <v>20</v>
      </c>
      <c r="BC25" s="18" t="s">
        <v>214</v>
      </c>
      <c r="BD25" s="18" t="s">
        <v>83</v>
      </c>
    </row>
    <row r="26" spans="2:56" s="7" customFormat="1" ht="22.5" customHeight="1">
      <c r="B26" s="106"/>
      <c r="C26" s="107"/>
      <c r="D26" s="107"/>
      <c r="E26" s="244" t="s">
        <v>20</v>
      </c>
      <c r="F26" s="278"/>
      <c r="G26" s="278"/>
      <c r="H26" s="278"/>
      <c r="I26" s="108"/>
      <c r="J26" s="107"/>
      <c r="K26" s="109"/>
      <c r="AZ26" s="195" t="s">
        <v>215</v>
      </c>
      <c r="BA26" s="195" t="s">
        <v>215</v>
      </c>
      <c r="BB26" s="195" t="s">
        <v>20</v>
      </c>
      <c r="BC26" s="195" t="s">
        <v>216</v>
      </c>
      <c r="BD26" s="195" t="s">
        <v>83</v>
      </c>
    </row>
    <row r="27" spans="2:56" s="1" customFormat="1" ht="6.75" customHeight="1">
      <c r="B27" s="35"/>
      <c r="C27" s="36"/>
      <c r="D27" s="36"/>
      <c r="E27" s="36"/>
      <c r="F27" s="36"/>
      <c r="G27" s="36"/>
      <c r="H27" s="36"/>
      <c r="I27" s="103"/>
      <c r="J27" s="36"/>
      <c r="K27" s="39"/>
      <c r="AZ27" s="18" t="s">
        <v>217</v>
      </c>
      <c r="BA27" s="18" t="s">
        <v>217</v>
      </c>
      <c r="BB27" s="18" t="s">
        <v>20</v>
      </c>
      <c r="BC27" s="18" t="s">
        <v>218</v>
      </c>
      <c r="BD27" s="18" t="s">
        <v>83</v>
      </c>
    </row>
    <row r="28" spans="2:56" s="1" customFormat="1" ht="6.75" customHeight="1">
      <c r="B28" s="35"/>
      <c r="C28" s="36"/>
      <c r="D28" s="62"/>
      <c r="E28" s="62"/>
      <c r="F28" s="62"/>
      <c r="G28" s="62"/>
      <c r="H28" s="62"/>
      <c r="I28" s="110"/>
      <c r="J28" s="62"/>
      <c r="K28" s="111"/>
      <c r="AZ28" s="18" t="s">
        <v>219</v>
      </c>
      <c r="BA28" s="18" t="s">
        <v>219</v>
      </c>
      <c r="BB28" s="18" t="s">
        <v>20</v>
      </c>
      <c r="BC28" s="18" t="s">
        <v>220</v>
      </c>
      <c r="BD28" s="18" t="s">
        <v>83</v>
      </c>
    </row>
    <row r="29" spans="2:56" s="1" customFormat="1" ht="24.75" customHeight="1">
      <c r="B29" s="35"/>
      <c r="C29" s="36"/>
      <c r="D29" s="112" t="s">
        <v>41</v>
      </c>
      <c r="E29" s="36"/>
      <c r="F29" s="36"/>
      <c r="G29" s="36"/>
      <c r="H29" s="36"/>
      <c r="I29" s="103"/>
      <c r="J29" s="113">
        <f>ROUND(J90,2)</f>
        <v>0</v>
      </c>
      <c r="K29" s="39"/>
      <c r="AZ29" s="18" t="s">
        <v>221</v>
      </c>
      <c r="BA29" s="18" t="s">
        <v>221</v>
      </c>
      <c r="BB29" s="18" t="s">
        <v>20</v>
      </c>
      <c r="BC29" s="18" t="s">
        <v>222</v>
      </c>
      <c r="BD29" s="18" t="s">
        <v>83</v>
      </c>
    </row>
    <row r="30" spans="2:56" s="1" customFormat="1" ht="6.75" customHeight="1">
      <c r="B30" s="35"/>
      <c r="C30" s="36"/>
      <c r="D30" s="62"/>
      <c r="E30" s="62"/>
      <c r="F30" s="62"/>
      <c r="G30" s="62"/>
      <c r="H30" s="62"/>
      <c r="I30" s="110"/>
      <c r="J30" s="62"/>
      <c r="K30" s="111"/>
      <c r="AZ30" s="18" t="s">
        <v>223</v>
      </c>
      <c r="BA30" s="18" t="s">
        <v>223</v>
      </c>
      <c r="BB30" s="18" t="s">
        <v>20</v>
      </c>
      <c r="BC30" s="18" t="s">
        <v>7</v>
      </c>
      <c r="BD30" s="18" t="s">
        <v>83</v>
      </c>
    </row>
    <row r="31" spans="2:56" s="1" customFormat="1" ht="14.25" customHeight="1">
      <c r="B31" s="35"/>
      <c r="C31" s="36"/>
      <c r="D31" s="36"/>
      <c r="E31" s="36"/>
      <c r="F31" s="40" t="s">
        <v>43</v>
      </c>
      <c r="G31" s="36"/>
      <c r="H31" s="36"/>
      <c r="I31" s="114" t="s">
        <v>42</v>
      </c>
      <c r="J31" s="40" t="s">
        <v>44</v>
      </c>
      <c r="K31" s="39"/>
      <c r="AZ31" s="18" t="s">
        <v>224</v>
      </c>
      <c r="BA31" s="18" t="s">
        <v>224</v>
      </c>
      <c r="BB31" s="18" t="s">
        <v>20</v>
      </c>
      <c r="BC31" s="18" t="s">
        <v>225</v>
      </c>
      <c r="BD31" s="18" t="s">
        <v>83</v>
      </c>
    </row>
    <row r="32" spans="2:56" s="1" customFormat="1" ht="14.25" customHeight="1">
      <c r="B32" s="35"/>
      <c r="C32" s="36"/>
      <c r="D32" s="43" t="s">
        <v>45</v>
      </c>
      <c r="E32" s="43" t="s">
        <v>46</v>
      </c>
      <c r="F32" s="115">
        <f>ROUND(SUM(BE90:BE628),2)</f>
        <v>0</v>
      </c>
      <c r="G32" s="36"/>
      <c r="H32" s="36"/>
      <c r="I32" s="116">
        <v>0.21</v>
      </c>
      <c r="J32" s="115">
        <f>ROUND(ROUND((SUM(BE90:BE628)),2)*I32,2)</f>
        <v>0</v>
      </c>
      <c r="K32" s="39"/>
      <c r="AZ32" s="18" t="s">
        <v>226</v>
      </c>
      <c r="BA32" s="18" t="s">
        <v>226</v>
      </c>
      <c r="BB32" s="18" t="s">
        <v>20</v>
      </c>
      <c r="BC32" s="18" t="s">
        <v>227</v>
      </c>
      <c r="BD32" s="18" t="s">
        <v>83</v>
      </c>
    </row>
    <row r="33" spans="2:56" s="1" customFormat="1" ht="14.25" customHeight="1">
      <c r="B33" s="35"/>
      <c r="C33" s="36"/>
      <c r="D33" s="36"/>
      <c r="E33" s="43" t="s">
        <v>47</v>
      </c>
      <c r="F33" s="115">
        <f>ROUND(SUM(BF90:BF628),2)</f>
        <v>0</v>
      </c>
      <c r="G33" s="36"/>
      <c r="H33" s="36"/>
      <c r="I33" s="116">
        <v>0.15</v>
      </c>
      <c r="J33" s="115">
        <f>ROUND(ROUND((SUM(BF90:BF628)),2)*I33,2)</f>
        <v>0</v>
      </c>
      <c r="K33" s="39"/>
      <c r="AZ33" s="18" t="s">
        <v>228</v>
      </c>
      <c r="BA33" s="18" t="s">
        <v>228</v>
      </c>
      <c r="BB33" s="18" t="s">
        <v>20</v>
      </c>
      <c r="BC33" s="18" t="s">
        <v>229</v>
      </c>
      <c r="BD33" s="18" t="s">
        <v>83</v>
      </c>
    </row>
    <row r="34" spans="2:56" s="1" customFormat="1" ht="14.25" customHeight="1" hidden="1">
      <c r="B34" s="35"/>
      <c r="C34" s="36"/>
      <c r="D34" s="36"/>
      <c r="E34" s="43" t="s">
        <v>48</v>
      </c>
      <c r="F34" s="115">
        <f>ROUND(SUM(BG90:BG628),2)</f>
        <v>0</v>
      </c>
      <c r="G34" s="36"/>
      <c r="H34" s="36"/>
      <c r="I34" s="116">
        <v>0.21</v>
      </c>
      <c r="J34" s="115">
        <v>0</v>
      </c>
      <c r="K34" s="39"/>
      <c r="AZ34" s="18" t="s">
        <v>230</v>
      </c>
      <c r="BA34" s="18" t="s">
        <v>230</v>
      </c>
      <c r="BB34" s="18" t="s">
        <v>20</v>
      </c>
      <c r="BC34" s="18" t="s">
        <v>231</v>
      </c>
      <c r="BD34" s="18" t="s">
        <v>83</v>
      </c>
    </row>
    <row r="35" spans="2:56" s="1" customFormat="1" ht="14.25" customHeight="1" hidden="1">
      <c r="B35" s="35"/>
      <c r="C35" s="36"/>
      <c r="D35" s="36"/>
      <c r="E35" s="43" t="s">
        <v>49</v>
      </c>
      <c r="F35" s="115">
        <f>ROUND(SUM(BH90:BH628),2)</f>
        <v>0</v>
      </c>
      <c r="G35" s="36"/>
      <c r="H35" s="36"/>
      <c r="I35" s="116">
        <v>0.15</v>
      </c>
      <c r="J35" s="115">
        <v>0</v>
      </c>
      <c r="K35" s="39"/>
      <c r="AZ35" s="18" t="s">
        <v>232</v>
      </c>
      <c r="BA35" s="18" t="s">
        <v>232</v>
      </c>
      <c r="BB35" s="18" t="s">
        <v>20</v>
      </c>
      <c r="BC35" s="18" t="s">
        <v>144</v>
      </c>
      <c r="BD35" s="18" t="s">
        <v>83</v>
      </c>
    </row>
    <row r="36" spans="2:56" s="1" customFormat="1" ht="14.25" customHeight="1" hidden="1">
      <c r="B36" s="35"/>
      <c r="C36" s="36"/>
      <c r="D36" s="36"/>
      <c r="E36" s="43" t="s">
        <v>50</v>
      </c>
      <c r="F36" s="115">
        <f>ROUND(SUM(BI90:BI628),2)</f>
        <v>0</v>
      </c>
      <c r="G36" s="36"/>
      <c r="H36" s="36"/>
      <c r="I36" s="116">
        <v>0</v>
      </c>
      <c r="J36" s="115">
        <v>0</v>
      </c>
      <c r="K36" s="39"/>
      <c r="AZ36" s="18" t="s">
        <v>233</v>
      </c>
      <c r="BA36" s="18" t="s">
        <v>233</v>
      </c>
      <c r="BB36" s="18" t="s">
        <v>20</v>
      </c>
      <c r="BC36" s="18" t="s">
        <v>212</v>
      </c>
      <c r="BD36" s="18" t="s">
        <v>83</v>
      </c>
    </row>
    <row r="37" spans="2:56" s="1" customFormat="1" ht="6.75" customHeight="1">
      <c r="B37" s="35"/>
      <c r="C37" s="36"/>
      <c r="D37" s="36"/>
      <c r="E37" s="36"/>
      <c r="F37" s="36"/>
      <c r="G37" s="36"/>
      <c r="H37" s="36"/>
      <c r="I37" s="103"/>
      <c r="J37" s="36"/>
      <c r="K37" s="39"/>
      <c r="AZ37" s="18" t="s">
        <v>234</v>
      </c>
      <c r="BA37" s="18" t="s">
        <v>234</v>
      </c>
      <c r="BB37" s="18" t="s">
        <v>20</v>
      </c>
      <c r="BC37" s="18" t="s">
        <v>214</v>
      </c>
      <c r="BD37" s="18" t="s">
        <v>83</v>
      </c>
    </row>
    <row r="38" spans="2:56" s="1" customFormat="1" ht="24.75" customHeight="1">
      <c r="B38" s="35"/>
      <c r="C38" s="117"/>
      <c r="D38" s="118" t="s">
        <v>51</v>
      </c>
      <c r="E38" s="66"/>
      <c r="F38" s="66"/>
      <c r="G38" s="119" t="s">
        <v>52</v>
      </c>
      <c r="H38" s="120" t="s">
        <v>53</v>
      </c>
      <c r="I38" s="121"/>
      <c r="J38" s="122">
        <f>SUM(J29:J36)</f>
        <v>0</v>
      </c>
      <c r="K38" s="123"/>
      <c r="AZ38" s="18" t="s">
        <v>235</v>
      </c>
      <c r="BA38" s="18" t="s">
        <v>235</v>
      </c>
      <c r="BB38" s="18" t="s">
        <v>20</v>
      </c>
      <c r="BC38" s="18" t="s">
        <v>216</v>
      </c>
      <c r="BD38" s="18" t="s">
        <v>83</v>
      </c>
    </row>
    <row r="39" spans="2:56" s="1" customFormat="1" ht="14.25" customHeight="1">
      <c r="B39" s="50"/>
      <c r="C39" s="51"/>
      <c r="D39" s="51"/>
      <c r="E39" s="51"/>
      <c r="F39" s="51"/>
      <c r="G39" s="51"/>
      <c r="H39" s="51"/>
      <c r="I39" s="124"/>
      <c r="J39" s="51"/>
      <c r="K39" s="52"/>
      <c r="AZ39" s="18" t="s">
        <v>236</v>
      </c>
      <c r="BA39" s="18" t="s">
        <v>236</v>
      </c>
      <c r="BB39" s="18" t="s">
        <v>20</v>
      </c>
      <c r="BC39" s="18" t="s">
        <v>218</v>
      </c>
      <c r="BD39" s="18" t="s">
        <v>83</v>
      </c>
    </row>
    <row r="40" spans="52:56" ht="13.5">
      <c r="AZ40" s="18" t="s">
        <v>237</v>
      </c>
      <c r="BA40" s="18" t="s">
        <v>237</v>
      </c>
      <c r="BB40" s="18" t="s">
        <v>20</v>
      </c>
      <c r="BC40" s="18" t="s">
        <v>220</v>
      </c>
      <c r="BD40" s="18" t="s">
        <v>83</v>
      </c>
    </row>
    <row r="41" spans="52:56" ht="13.5">
      <c r="AZ41" s="18" t="s">
        <v>238</v>
      </c>
      <c r="BA41" s="18" t="s">
        <v>238</v>
      </c>
      <c r="BB41" s="18" t="s">
        <v>20</v>
      </c>
      <c r="BC41" s="18" t="s">
        <v>222</v>
      </c>
      <c r="BD41" s="18" t="s">
        <v>83</v>
      </c>
    </row>
    <row r="42" spans="52:56" ht="13.5">
      <c r="AZ42" s="18" t="s">
        <v>239</v>
      </c>
      <c r="BA42" s="18" t="s">
        <v>239</v>
      </c>
      <c r="BB42" s="18" t="s">
        <v>20</v>
      </c>
      <c r="BC42" s="18" t="s">
        <v>227</v>
      </c>
      <c r="BD42" s="18" t="s">
        <v>83</v>
      </c>
    </row>
    <row r="43" spans="2:56" s="1" customFormat="1" ht="6.75" customHeight="1">
      <c r="B43" s="53"/>
      <c r="C43" s="54"/>
      <c r="D43" s="54"/>
      <c r="E43" s="54"/>
      <c r="F43" s="54"/>
      <c r="G43" s="54"/>
      <c r="H43" s="54"/>
      <c r="I43" s="125"/>
      <c r="J43" s="54"/>
      <c r="K43" s="126"/>
      <c r="AZ43" s="18" t="s">
        <v>240</v>
      </c>
      <c r="BA43" s="18" t="s">
        <v>240</v>
      </c>
      <c r="BB43" s="18" t="s">
        <v>20</v>
      </c>
      <c r="BC43" s="18" t="s">
        <v>7</v>
      </c>
      <c r="BD43" s="18" t="s">
        <v>83</v>
      </c>
    </row>
    <row r="44" spans="2:56" s="1" customFormat="1" ht="36.75" customHeight="1">
      <c r="B44" s="35"/>
      <c r="C44" s="24" t="s">
        <v>103</v>
      </c>
      <c r="D44" s="36"/>
      <c r="E44" s="36"/>
      <c r="F44" s="36"/>
      <c r="G44" s="36"/>
      <c r="H44" s="36"/>
      <c r="I44" s="103"/>
      <c r="J44" s="36"/>
      <c r="K44" s="39"/>
      <c r="AZ44" s="18" t="s">
        <v>241</v>
      </c>
      <c r="BA44" s="18" t="s">
        <v>241</v>
      </c>
      <c r="BB44" s="18" t="s">
        <v>20</v>
      </c>
      <c r="BC44" s="18" t="s">
        <v>225</v>
      </c>
      <c r="BD44" s="18" t="s">
        <v>83</v>
      </c>
    </row>
    <row r="45" spans="2:56" s="1" customFormat="1" ht="6.75" customHeight="1">
      <c r="B45" s="35"/>
      <c r="C45" s="36"/>
      <c r="D45" s="36"/>
      <c r="E45" s="36"/>
      <c r="F45" s="36"/>
      <c r="G45" s="36"/>
      <c r="H45" s="36"/>
      <c r="I45" s="103"/>
      <c r="J45" s="36"/>
      <c r="K45" s="39"/>
      <c r="AZ45" s="18" t="s">
        <v>242</v>
      </c>
      <c r="BA45" s="18" t="s">
        <v>242</v>
      </c>
      <c r="BB45" s="18" t="s">
        <v>20</v>
      </c>
      <c r="BC45" s="18" t="s">
        <v>229</v>
      </c>
      <c r="BD45" s="18" t="s">
        <v>83</v>
      </c>
    </row>
    <row r="46" spans="2:56" s="1" customFormat="1" ht="14.25" customHeight="1">
      <c r="B46" s="35"/>
      <c r="C46" s="31" t="s">
        <v>16</v>
      </c>
      <c r="D46" s="36"/>
      <c r="E46" s="36"/>
      <c r="F46" s="36"/>
      <c r="G46" s="36"/>
      <c r="H46" s="36"/>
      <c r="I46" s="103"/>
      <c r="J46" s="36"/>
      <c r="K46" s="39"/>
      <c r="AZ46" s="18" t="s">
        <v>243</v>
      </c>
      <c r="BA46" s="18" t="s">
        <v>243</v>
      </c>
      <c r="BB46" s="18" t="s">
        <v>20</v>
      </c>
      <c r="BC46" s="18" t="s">
        <v>231</v>
      </c>
      <c r="BD46" s="18" t="s">
        <v>83</v>
      </c>
    </row>
    <row r="47" spans="2:56" s="1" customFormat="1" ht="22.5" customHeight="1">
      <c r="B47" s="35"/>
      <c r="C47" s="36"/>
      <c r="D47" s="36"/>
      <c r="E47" s="276" t="str">
        <f>E7</f>
        <v>Revitalizace ulice Nová, Ústí nad Labem Střekov, 2. etapa</v>
      </c>
      <c r="F47" s="248"/>
      <c r="G47" s="248"/>
      <c r="H47" s="248"/>
      <c r="I47" s="103"/>
      <c r="J47" s="36"/>
      <c r="K47" s="39"/>
      <c r="AZ47" s="18" t="s">
        <v>244</v>
      </c>
      <c r="BA47" s="18" t="s">
        <v>244</v>
      </c>
      <c r="BB47" s="18" t="s">
        <v>20</v>
      </c>
      <c r="BC47" s="18" t="s">
        <v>185</v>
      </c>
      <c r="BD47" s="18" t="s">
        <v>83</v>
      </c>
    </row>
    <row r="48" spans="2:56" ht="15">
      <c r="B48" s="22"/>
      <c r="C48" s="31" t="s">
        <v>99</v>
      </c>
      <c r="D48" s="23"/>
      <c r="E48" s="23"/>
      <c r="F48" s="23"/>
      <c r="G48" s="23"/>
      <c r="H48" s="23"/>
      <c r="I48" s="102"/>
      <c r="J48" s="23"/>
      <c r="K48" s="25"/>
      <c r="AZ48" s="18" t="s">
        <v>245</v>
      </c>
      <c r="BA48" s="18" t="s">
        <v>245</v>
      </c>
      <c r="BB48" s="18" t="s">
        <v>20</v>
      </c>
      <c r="BC48" s="18" t="s">
        <v>190</v>
      </c>
      <c r="BD48" s="18" t="s">
        <v>83</v>
      </c>
    </row>
    <row r="49" spans="2:11" s="1" customFormat="1" ht="22.5" customHeight="1">
      <c r="B49" s="35"/>
      <c r="C49" s="36"/>
      <c r="D49" s="36"/>
      <c r="E49" s="276" t="s">
        <v>181</v>
      </c>
      <c r="F49" s="248"/>
      <c r="G49" s="248"/>
      <c r="H49" s="248"/>
      <c r="I49" s="103"/>
      <c r="J49" s="36"/>
      <c r="K49" s="39"/>
    </row>
    <row r="50" spans="2:11" s="1" customFormat="1" ht="14.25" customHeight="1">
      <c r="B50" s="35"/>
      <c r="C50" s="31" t="s">
        <v>101</v>
      </c>
      <c r="D50" s="36"/>
      <c r="E50" s="36"/>
      <c r="F50" s="36"/>
      <c r="G50" s="36"/>
      <c r="H50" s="36"/>
      <c r="I50" s="103"/>
      <c r="J50" s="36"/>
      <c r="K50" s="39"/>
    </row>
    <row r="51" spans="2:11" s="1" customFormat="1" ht="23.25" customHeight="1">
      <c r="B51" s="35"/>
      <c r="C51" s="36"/>
      <c r="D51" s="36"/>
      <c r="E51" s="277" t="str">
        <f>E11</f>
        <v>101 - NOVÉ DOPRAVNÍ ŘEŠENÍ ULICE NOVÁ, ÚSTÍ NAD LABEM</v>
      </c>
      <c r="F51" s="248"/>
      <c r="G51" s="248"/>
      <c r="H51" s="248"/>
      <c r="I51" s="103"/>
      <c r="J51" s="36"/>
      <c r="K51" s="39"/>
    </row>
    <row r="52" spans="2:11" s="1" customFormat="1" ht="6.75" customHeight="1">
      <c r="B52" s="35"/>
      <c r="C52" s="36"/>
      <c r="D52" s="36"/>
      <c r="E52" s="36"/>
      <c r="F52" s="36"/>
      <c r="G52" s="36"/>
      <c r="H52" s="36"/>
      <c r="I52" s="103"/>
      <c r="J52" s="36"/>
      <c r="K52" s="39"/>
    </row>
    <row r="53" spans="2:11" s="1" customFormat="1" ht="18" customHeight="1">
      <c r="B53" s="35"/>
      <c r="C53" s="31" t="s">
        <v>23</v>
      </c>
      <c r="D53" s="36"/>
      <c r="E53" s="36"/>
      <c r="F53" s="29" t="str">
        <f>F14</f>
        <v>ulice Nová</v>
      </c>
      <c r="G53" s="36"/>
      <c r="H53" s="36"/>
      <c r="I53" s="104" t="s">
        <v>25</v>
      </c>
      <c r="J53" s="105" t="str">
        <f>IF(J14="","",J14)</f>
        <v>25.04.2021</v>
      </c>
      <c r="K53" s="39"/>
    </row>
    <row r="54" spans="2:11" s="1" customFormat="1" ht="6.75" customHeight="1">
      <c r="B54" s="35"/>
      <c r="C54" s="36"/>
      <c r="D54" s="36"/>
      <c r="E54" s="36"/>
      <c r="F54" s="36"/>
      <c r="G54" s="36"/>
      <c r="H54" s="36"/>
      <c r="I54" s="103"/>
      <c r="J54" s="36"/>
      <c r="K54" s="39"/>
    </row>
    <row r="55" spans="2:11" s="1" customFormat="1" ht="15">
      <c r="B55" s="35"/>
      <c r="C55" s="31" t="s">
        <v>29</v>
      </c>
      <c r="D55" s="36"/>
      <c r="E55" s="36"/>
      <c r="F55" s="29" t="str">
        <f>E17</f>
        <v>Statutární město Ústí nad Labem</v>
      </c>
      <c r="G55" s="36"/>
      <c r="H55" s="36"/>
      <c r="I55" s="104" t="s">
        <v>37</v>
      </c>
      <c r="J55" s="29" t="str">
        <f>E23</f>
        <v>Valbek, spol. s r.o.</v>
      </c>
      <c r="K55" s="39"/>
    </row>
    <row r="56" spans="2:11" s="1" customFormat="1" ht="14.25" customHeight="1">
      <c r="B56" s="35"/>
      <c r="C56" s="31" t="s">
        <v>35</v>
      </c>
      <c r="D56" s="36"/>
      <c r="E56" s="36"/>
      <c r="F56" s="29">
        <f>IF(E20="","",E20)</f>
      </c>
      <c r="G56" s="36"/>
      <c r="H56" s="36"/>
      <c r="I56" s="103"/>
      <c r="J56" s="36"/>
      <c r="K56" s="39"/>
    </row>
    <row r="57" spans="2:11" s="1" customFormat="1" ht="9.75" customHeight="1">
      <c r="B57" s="35"/>
      <c r="C57" s="36"/>
      <c r="D57" s="36"/>
      <c r="E57" s="36"/>
      <c r="F57" s="36"/>
      <c r="G57" s="36"/>
      <c r="H57" s="36"/>
      <c r="I57" s="103"/>
      <c r="J57" s="36"/>
      <c r="K57" s="39"/>
    </row>
    <row r="58" spans="2:11" s="1" customFormat="1" ht="29.25" customHeight="1">
      <c r="B58" s="35"/>
      <c r="C58" s="127" t="s">
        <v>104</v>
      </c>
      <c r="D58" s="117"/>
      <c r="E58" s="117"/>
      <c r="F58" s="117"/>
      <c r="G58" s="117"/>
      <c r="H58" s="117"/>
      <c r="I58" s="128"/>
      <c r="J58" s="129" t="s">
        <v>105</v>
      </c>
      <c r="K58" s="130"/>
    </row>
    <row r="59" spans="2:11" s="1" customFormat="1" ht="9.75" customHeight="1">
      <c r="B59" s="35"/>
      <c r="C59" s="36"/>
      <c r="D59" s="36"/>
      <c r="E59" s="36"/>
      <c r="F59" s="36"/>
      <c r="G59" s="36"/>
      <c r="H59" s="36"/>
      <c r="I59" s="103"/>
      <c r="J59" s="36"/>
      <c r="K59" s="39"/>
    </row>
    <row r="60" spans="2:47" s="1" customFormat="1" ht="29.25" customHeight="1">
      <c r="B60" s="35"/>
      <c r="C60" s="131" t="s">
        <v>106</v>
      </c>
      <c r="D60" s="36"/>
      <c r="E60" s="36"/>
      <c r="F60" s="36"/>
      <c r="G60" s="36"/>
      <c r="H60" s="36"/>
      <c r="I60" s="103"/>
      <c r="J60" s="113">
        <f>J90</f>
        <v>0</v>
      </c>
      <c r="K60" s="39"/>
      <c r="AU60" s="18" t="s">
        <v>107</v>
      </c>
    </row>
    <row r="61" spans="2:11" s="8" customFormat="1" ht="24.75" customHeight="1">
      <c r="B61" s="132"/>
      <c r="C61" s="133"/>
      <c r="D61" s="134" t="s">
        <v>246</v>
      </c>
      <c r="E61" s="135"/>
      <c r="F61" s="135"/>
      <c r="G61" s="135"/>
      <c r="H61" s="135"/>
      <c r="I61" s="136"/>
      <c r="J61" s="137">
        <f>J91</f>
        <v>0</v>
      </c>
      <c r="K61" s="138"/>
    </row>
    <row r="62" spans="2:11" s="8" customFormat="1" ht="24.75" customHeight="1">
      <c r="B62" s="132"/>
      <c r="C62" s="133"/>
      <c r="D62" s="134" t="s">
        <v>247</v>
      </c>
      <c r="E62" s="135"/>
      <c r="F62" s="135"/>
      <c r="G62" s="135"/>
      <c r="H62" s="135"/>
      <c r="I62" s="136"/>
      <c r="J62" s="137">
        <f>J250</f>
        <v>0</v>
      </c>
      <c r="K62" s="138"/>
    </row>
    <row r="63" spans="2:11" s="8" customFormat="1" ht="24.75" customHeight="1">
      <c r="B63" s="132"/>
      <c r="C63" s="133"/>
      <c r="D63" s="134" t="s">
        <v>248</v>
      </c>
      <c r="E63" s="135"/>
      <c r="F63" s="135"/>
      <c r="G63" s="135"/>
      <c r="H63" s="135"/>
      <c r="I63" s="136"/>
      <c r="J63" s="137">
        <f>J452</f>
        <v>0</v>
      </c>
      <c r="K63" s="138"/>
    </row>
    <row r="64" spans="2:11" s="8" customFormat="1" ht="24.75" customHeight="1">
      <c r="B64" s="132"/>
      <c r="C64" s="133"/>
      <c r="D64" s="134" t="s">
        <v>249</v>
      </c>
      <c r="E64" s="135"/>
      <c r="F64" s="135"/>
      <c r="G64" s="135"/>
      <c r="H64" s="135"/>
      <c r="I64" s="136"/>
      <c r="J64" s="137">
        <f>J464</f>
        <v>0</v>
      </c>
      <c r="K64" s="138"/>
    </row>
    <row r="65" spans="2:11" s="8" customFormat="1" ht="24.75" customHeight="1">
      <c r="B65" s="132"/>
      <c r="C65" s="133"/>
      <c r="D65" s="134" t="s">
        <v>250</v>
      </c>
      <c r="E65" s="135"/>
      <c r="F65" s="135"/>
      <c r="G65" s="135"/>
      <c r="H65" s="135"/>
      <c r="I65" s="136"/>
      <c r="J65" s="137">
        <f>J541</f>
        <v>0</v>
      </c>
      <c r="K65" s="138"/>
    </row>
    <row r="66" spans="2:11" s="8" customFormat="1" ht="24.75" customHeight="1">
      <c r="B66" s="132"/>
      <c r="C66" s="133"/>
      <c r="D66" s="134" t="s">
        <v>251</v>
      </c>
      <c r="E66" s="135"/>
      <c r="F66" s="135"/>
      <c r="G66" s="135"/>
      <c r="H66" s="135"/>
      <c r="I66" s="136"/>
      <c r="J66" s="137">
        <f>J572</f>
        <v>0</v>
      </c>
      <c r="K66" s="138"/>
    </row>
    <row r="67" spans="2:11" s="12" customFormat="1" ht="19.5" customHeight="1">
      <c r="B67" s="196"/>
      <c r="C67" s="197"/>
      <c r="D67" s="198" t="s">
        <v>252</v>
      </c>
      <c r="E67" s="199"/>
      <c r="F67" s="199"/>
      <c r="G67" s="199"/>
      <c r="H67" s="199"/>
      <c r="I67" s="200"/>
      <c r="J67" s="201">
        <f>J573</f>
        <v>0</v>
      </c>
      <c r="K67" s="202"/>
    </row>
    <row r="68" spans="2:11" s="12" customFormat="1" ht="19.5" customHeight="1">
      <c r="B68" s="196"/>
      <c r="C68" s="197"/>
      <c r="D68" s="198" t="s">
        <v>253</v>
      </c>
      <c r="E68" s="199"/>
      <c r="F68" s="199"/>
      <c r="G68" s="199"/>
      <c r="H68" s="199"/>
      <c r="I68" s="200"/>
      <c r="J68" s="201">
        <f>J613</f>
        <v>0</v>
      </c>
      <c r="K68" s="202"/>
    </row>
    <row r="69" spans="2:11" s="1" customFormat="1" ht="21.75" customHeight="1">
      <c r="B69" s="35"/>
      <c r="C69" s="36"/>
      <c r="D69" s="36"/>
      <c r="E69" s="36"/>
      <c r="F69" s="36"/>
      <c r="G69" s="36"/>
      <c r="H69" s="36"/>
      <c r="I69" s="103"/>
      <c r="J69" s="36"/>
      <c r="K69" s="39"/>
    </row>
    <row r="70" spans="2:11" s="1" customFormat="1" ht="6.75" customHeight="1">
      <c r="B70" s="50"/>
      <c r="C70" s="51"/>
      <c r="D70" s="51"/>
      <c r="E70" s="51"/>
      <c r="F70" s="51"/>
      <c r="G70" s="51"/>
      <c r="H70" s="51"/>
      <c r="I70" s="124"/>
      <c r="J70" s="51"/>
      <c r="K70" s="52"/>
    </row>
    <row r="74" spans="2:12" s="1" customFormat="1" ht="6.75" customHeight="1">
      <c r="B74" s="53"/>
      <c r="C74" s="54"/>
      <c r="D74" s="54"/>
      <c r="E74" s="54"/>
      <c r="F74" s="54"/>
      <c r="G74" s="54"/>
      <c r="H74" s="54"/>
      <c r="I74" s="125"/>
      <c r="J74" s="54"/>
      <c r="K74" s="54"/>
      <c r="L74" s="35"/>
    </row>
    <row r="75" spans="2:12" s="1" customFormat="1" ht="36.75" customHeight="1">
      <c r="B75" s="35"/>
      <c r="C75" s="55" t="s">
        <v>109</v>
      </c>
      <c r="I75" s="139"/>
      <c r="L75" s="35"/>
    </row>
    <row r="76" spans="2:12" s="1" customFormat="1" ht="6.75" customHeight="1">
      <c r="B76" s="35"/>
      <c r="I76" s="139"/>
      <c r="L76" s="35"/>
    </row>
    <row r="77" spans="2:12" s="1" customFormat="1" ht="14.25" customHeight="1">
      <c r="B77" s="35"/>
      <c r="C77" s="57" t="s">
        <v>16</v>
      </c>
      <c r="I77" s="139"/>
      <c r="L77" s="35"/>
    </row>
    <row r="78" spans="2:12" s="1" customFormat="1" ht="22.5" customHeight="1">
      <c r="B78" s="35"/>
      <c r="E78" s="279" t="str">
        <f>E7</f>
        <v>Revitalizace ulice Nová, Ústí nad Labem Střekov, 2. etapa</v>
      </c>
      <c r="F78" s="238"/>
      <c r="G78" s="238"/>
      <c r="H78" s="238"/>
      <c r="I78" s="139"/>
      <c r="L78" s="35"/>
    </row>
    <row r="79" spans="2:12" ht="15">
      <c r="B79" s="22"/>
      <c r="C79" s="57" t="s">
        <v>99</v>
      </c>
      <c r="L79" s="22"/>
    </row>
    <row r="80" spans="2:12" s="1" customFormat="1" ht="22.5" customHeight="1">
      <c r="B80" s="35"/>
      <c r="E80" s="279" t="s">
        <v>181</v>
      </c>
      <c r="F80" s="238"/>
      <c r="G80" s="238"/>
      <c r="H80" s="238"/>
      <c r="I80" s="139"/>
      <c r="L80" s="35"/>
    </row>
    <row r="81" spans="2:12" s="1" customFormat="1" ht="14.25" customHeight="1">
      <c r="B81" s="35"/>
      <c r="C81" s="57" t="s">
        <v>101</v>
      </c>
      <c r="I81" s="139"/>
      <c r="L81" s="35"/>
    </row>
    <row r="82" spans="2:12" s="1" customFormat="1" ht="23.25" customHeight="1">
      <c r="B82" s="35"/>
      <c r="E82" s="256" t="str">
        <f>E11</f>
        <v>101 - NOVÉ DOPRAVNÍ ŘEŠENÍ ULICE NOVÁ, ÚSTÍ NAD LABEM</v>
      </c>
      <c r="F82" s="238"/>
      <c r="G82" s="238"/>
      <c r="H82" s="238"/>
      <c r="I82" s="139"/>
      <c r="L82" s="35"/>
    </row>
    <row r="83" spans="2:12" s="1" customFormat="1" ht="6.75" customHeight="1">
      <c r="B83" s="35"/>
      <c r="I83" s="139"/>
      <c r="L83" s="35"/>
    </row>
    <row r="84" spans="2:12" s="1" customFormat="1" ht="18" customHeight="1">
      <c r="B84" s="35"/>
      <c r="C84" s="57" t="s">
        <v>23</v>
      </c>
      <c r="F84" s="140" t="str">
        <f>F14</f>
        <v>ulice Nová</v>
      </c>
      <c r="I84" s="141" t="s">
        <v>25</v>
      </c>
      <c r="J84" s="61" t="str">
        <f>IF(J14="","",J14)</f>
        <v>25.04.2021</v>
      </c>
      <c r="L84" s="35"/>
    </row>
    <row r="85" spans="2:12" s="1" customFormat="1" ht="6.75" customHeight="1">
      <c r="B85" s="35"/>
      <c r="I85" s="139"/>
      <c r="L85" s="35"/>
    </row>
    <row r="86" spans="2:12" s="1" customFormat="1" ht="15">
      <c r="B86" s="35"/>
      <c r="C86" s="57" t="s">
        <v>29</v>
      </c>
      <c r="F86" s="140" t="str">
        <f>E17</f>
        <v>Statutární město Ústí nad Labem</v>
      </c>
      <c r="I86" s="141" t="s">
        <v>37</v>
      </c>
      <c r="J86" s="140" t="str">
        <f>E23</f>
        <v>Valbek, spol. s r.o.</v>
      </c>
      <c r="L86" s="35"/>
    </row>
    <row r="87" spans="2:12" s="1" customFormat="1" ht="14.25" customHeight="1">
      <c r="B87" s="35"/>
      <c r="C87" s="57" t="s">
        <v>35</v>
      </c>
      <c r="F87" s="140">
        <f>IF(E20="","",E20)</f>
      </c>
      <c r="I87" s="139"/>
      <c r="L87" s="35"/>
    </row>
    <row r="88" spans="2:12" s="1" customFormat="1" ht="9.75" customHeight="1">
      <c r="B88" s="35"/>
      <c r="I88" s="139"/>
      <c r="L88" s="35"/>
    </row>
    <row r="89" spans="2:20" s="9" customFormat="1" ht="29.25" customHeight="1">
      <c r="B89" s="142"/>
      <c r="C89" s="143" t="s">
        <v>110</v>
      </c>
      <c r="D89" s="144" t="s">
        <v>60</v>
      </c>
      <c r="E89" s="144" t="s">
        <v>56</v>
      </c>
      <c r="F89" s="144" t="s">
        <v>111</v>
      </c>
      <c r="G89" s="144" t="s">
        <v>112</v>
      </c>
      <c r="H89" s="144" t="s">
        <v>113</v>
      </c>
      <c r="I89" s="145" t="s">
        <v>114</v>
      </c>
      <c r="J89" s="144" t="s">
        <v>105</v>
      </c>
      <c r="K89" s="146" t="s">
        <v>115</v>
      </c>
      <c r="L89" s="142"/>
      <c r="M89" s="68" t="s">
        <v>116</v>
      </c>
      <c r="N89" s="69" t="s">
        <v>45</v>
      </c>
      <c r="O89" s="69" t="s">
        <v>117</v>
      </c>
      <c r="P89" s="69" t="s">
        <v>118</v>
      </c>
      <c r="Q89" s="69" t="s">
        <v>119</v>
      </c>
      <c r="R89" s="69" t="s">
        <v>120</v>
      </c>
      <c r="S89" s="69" t="s">
        <v>121</v>
      </c>
      <c r="T89" s="70" t="s">
        <v>122</v>
      </c>
    </row>
    <row r="90" spans="2:63" s="1" customFormat="1" ht="29.25" customHeight="1">
      <c r="B90" s="35"/>
      <c r="C90" s="72" t="s">
        <v>106</v>
      </c>
      <c r="I90" s="139"/>
      <c r="J90" s="147">
        <f>BK90</f>
        <v>0</v>
      </c>
      <c r="L90" s="35"/>
      <c r="M90" s="71"/>
      <c r="N90" s="62"/>
      <c r="O90" s="62"/>
      <c r="P90" s="148">
        <f>P91+P250+P452+P464+P541+P572</f>
        <v>0</v>
      </c>
      <c r="Q90" s="62"/>
      <c r="R90" s="148">
        <f>R91+R250+R452+R464+R541+R572</f>
        <v>347.06842415</v>
      </c>
      <c r="S90" s="62"/>
      <c r="T90" s="149">
        <f>T91+T250+T452+T464+T541+T572</f>
        <v>859.352</v>
      </c>
      <c r="AT90" s="18" t="s">
        <v>74</v>
      </c>
      <c r="AU90" s="18" t="s">
        <v>107</v>
      </c>
      <c r="BK90" s="150">
        <f>BK91+BK250+BK452+BK464+BK541+BK572</f>
        <v>0</v>
      </c>
    </row>
    <row r="91" spans="2:63" s="10" customFormat="1" ht="36.75" customHeight="1">
      <c r="B91" s="151"/>
      <c r="D91" s="152" t="s">
        <v>74</v>
      </c>
      <c r="E91" s="153" t="s">
        <v>22</v>
      </c>
      <c r="F91" s="153" t="s">
        <v>254</v>
      </c>
      <c r="I91" s="154"/>
      <c r="J91" s="155">
        <f>BK91</f>
        <v>0</v>
      </c>
      <c r="L91" s="151"/>
      <c r="M91" s="156"/>
      <c r="N91" s="157"/>
      <c r="O91" s="157"/>
      <c r="P91" s="158">
        <f>SUM(P92:P249)</f>
        <v>0</v>
      </c>
      <c r="Q91" s="157"/>
      <c r="R91" s="158">
        <f>SUM(R92:R249)</f>
        <v>0.04648</v>
      </c>
      <c r="S91" s="157"/>
      <c r="T91" s="159">
        <f>SUM(T92:T249)</f>
        <v>817.241</v>
      </c>
      <c r="AR91" s="160" t="s">
        <v>22</v>
      </c>
      <c r="AT91" s="161" t="s">
        <v>74</v>
      </c>
      <c r="AU91" s="161" t="s">
        <v>75</v>
      </c>
      <c r="AY91" s="160" t="s">
        <v>124</v>
      </c>
      <c r="BK91" s="162">
        <f>SUM(BK92:BK249)</f>
        <v>0</v>
      </c>
    </row>
    <row r="92" spans="2:65" s="1" customFormat="1" ht="22.5" customHeight="1">
      <c r="B92" s="163"/>
      <c r="C92" s="164" t="s">
        <v>22</v>
      </c>
      <c r="D92" s="164" t="s">
        <v>125</v>
      </c>
      <c r="E92" s="165" t="s">
        <v>255</v>
      </c>
      <c r="F92" s="166" t="s">
        <v>256</v>
      </c>
      <c r="G92" s="167" t="s">
        <v>257</v>
      </c>
      <c r="H92" s="168">
        <v>2</v>
      </c>
      <c r="I92" s="169"/>
      <c r="J92" s="170">
        <f>ROUND(I92*H92,2)</f>
        <v>0</v>
      </c>
      <c r="K92" s="166" t="s">
        <v>258</v>
      </c>
      <c r="L92" s="35"/>
      <c r="M92" s="171" t="s">
        <v>20</v>
      </c>
      <c r="N92" s="172" t="s">
        <v>46</v>
      </c>
      <c r="O92" s="36"/>
      <c r="P92" s="173">
        <f>O92*H92</f>
        <v>0</v>
      </c>
      <c r="Q92" s="173">
        <v>0</v>
      </c>
      <c r="R92" s="173">
        <f>Q92*H92</f>
        <v>0</v>
      </c>
      <c r="S92" s="173">
        <v>0</v>
      </c>
      <c r="T92" s="174">
        <f>S92*H92</f>
        <v>0</v>
      </c>
      <c r="AR92" s="18" t="s">
        <v>130</v>
      </c>
      <c r="AT92" s="18" t="s">
        <v>125</v>
      </c>
      <c r="AU92" s="18" t="s">
        <v>22</v>
      </c>
      <c r="AY92" s="18" t="s">
        <v>124</v>
      </c>
      <c r="BE92" s="175">
        <f>IF(N92="základní",J92,0)</f>
        <v>0</v>
      </c>
      <c r="BF92" s="175">
        <f>IF(N92="snížená",J92,0)</f>
        <v>0</v>
      </c>
      <c r="BG92" s="175">
        <f>IF(N92="zákl. přenesená",J92,0)</f>
        <v>0</v>
      </c>
      <c r="BH92" s="175">
        <f>IF(N92="sníž. přenesená",J92,0)</f>
        <v>0</v>
      </c>
      <c r="BI92" s="175">
        <f>IF(N92="nulová",J92,0)</f>
        <v>0</v>
      </c>
      <c r="BJ92" s="18" t="s">
        <v>22</v>
      </c>
      <c r="BK92" s="175">
        <f>ROUND(I92*H92,2)</f>
        <v>0</v>
      </c>
      <c r="BL92" s="18" t="s">
        <v>130</v>
      </c>
      <c r="BM92" s="18" t="s">
        <v>259</v>
      </c>
    </row>
    <row r="93" spans="2:47" s="1" customFormat="1" ht="22.5" customHeight="1">
      <c r="B93" s="35"/>
      <c r="D93" s="176" t="s">
        <v>132</v>
      </c>
      <c r="F93" s="177" t="s">
        <v>260</v>
      </c>
      <c r="I93" s="139"/>
      <c r="L93" s="35"/>
      <c r="M93" s="64"/>
      <c r="N93" s="36"/>
      <c r="O93" s="36"/>
      <c r="P93" s="36"/>
      <c r="Q93" s="36"/>
      <c r="R93" s="36"/>
      <c r="S93" s="36"/>
      <c r="T93" s="65"/>
      <c r="AT93" s="18" t="s">
        <v>132</v>
      </c>
      <c r="AU93" s="18" t="s">
        <v>22</v>
      </c>
    </row>
    <row r="94" spans="2:47" s="1" customFormat="1" ht="114" customHeight="1">
      <c r="B94" s="35"/>
      <c r="D94" s="176" t="s">
        <v>134</v>
      </c>
      <c r="F94" s="178" t="s">
        <v>261</v>
      </c>
      <c r="I94" s="139"/>
      <c r="L94" s="35"/>
      <c r="M94" s="64"/>
      <c r="N94" s="36"/>
      <c r="O94" s="36"/>
      <c r="P94" s="36"/>
      <c r="Q94" s="36"/>
      <c r="R94" s="36"/>
      <c r="S94" s="36"/>
      <c r="T94" s="65"/>
      <c r="AT94" s="18" t="s">
        <v>134</v>
      </c>
      <c r="AU94" s="18" t="s">
        <v>22</v>
      </c>
    </row>
    <row r="95" spans="2:51" s="11" customFormat="1" ht="22.5" customHeight="1">
      <c r="B95" s="179"/>
      <c r="D95" s="180" t="s">
        <v>136</v>
      </c>
      <c r="E95" s="181" t="s">
        <v>262</v>
      </c>
      <c r="F95" s="182" t="s">
        <v>263</v>
      </c>
      <c r="H95" s="183">
        <v>2</v>
      </c>
      <c r="I95" s="184"/>
      <c r="L95" s="179"/>
      <c r="M95" s="185"/>
      <c r="N95" s="186"/>
      <c r="O95" s="186"/>
      <c r="P95" s="186"/>
      <c r="Q95" s="186"/>
      <c r="R95" s="186"/>
      <c r="S95" s="186"/>
      <c r="T95" s="187"/>
      <c r="AT95" s="188" t="s">
        <v>136</v>
      </c>
      <c r="AU95" s="188" t="s">
        <v>22</v>
      </c>
      <c r="AV95" s="11" t="s">
        <v>83</v>
      </c>
      <c r="AW95" s="11" t="s">
        <v>39</v>
      </c>
      <c r="AX95" s="11" t="s">
        <v>22</v>
      </c>
      <c r="AY95" s="188" t="s">
        <v>124</v>
      </c>
    </row>
    <row r="96" spans="2:65" s="1" customFormat="1" ht="31.5" customHeight="1">
      <c r="B96" s="163"/>
      <c r="C96" s="164" t="s">
        <v>83</v>
      </c>
      <c r="D96" s="164" t="s">
        <v>125</v>
      </c>
      <c r="E96" s="165" t="s">
        <v>264</v>
      </c>
      <c r="F96" s="166" t="s">
        <v>265</v>
      </c>
      <c r="G96" s="167" t="s">
        <v>266</v>
      </c>
      <c r="H96" s="168">
        <v>16</v>
      </c>
      <c r="I96" s="169"/>
      <c r="J96" s="170">
        <f>ROUND(I96*H96,2)</f>
        <v>0</v>
      </c>
      <c r="K96" s="166" t="s">
        <v>258</v>
      </c>
      <c r="L96" s="35"/>
      <c r="M96" s="171" t="s">
        <v>20</v>
      </c>
      <c r="N96" s="172" t="s">
        <v>46</v>
      </c>
      <c r="O96" s="36"/>
      <c r="P96" s="173">
        <f>O96*H96</f>
        <v>0</v>
      </c>
      <c r="Q96" s="173">
        <v>0</v>
      </c>
      <c r="R96" s="173">
        <f>Q96*H96</f>
        <v>0</v>
      </c>
      <c r="S96" s="173">
        <v>0</v>
      </c>
      <c r="T96" s="174">
        <f>S96*H96</f>
        <v>0</v>
      </c>
      <c r="AR96" s="18" t="s">
        <v>130</v>
      </c>
      <c r="AT96" s="18" t="s">
        <v>125</v>
      </c>
      <c r="AU96" s="18" t="s">
        <v>22</v>
      </c>
      <c r="AY96" s="18" t="s">
        <v>124</v>
      </c>
      <c r="BE96" s="175">
        <f>IF(N96="základní",J96,0)</f>
        <v>0</v>
      </c>
      <c r="BF96" s="175">
        <f>IF(N96="snížená",J96,0)</f>
        <v>0</v>
      </c>
      <c r="BG96" s="175">
        <f>IF(N96="zákl. přenesená",J96,0)</f>
        <v>0</v>
      </c>
      <c r="BH96" s="175">
        <f>IF(N96="sníž. přenesená",J96,0)</f>
        <v>0</v>
      </c>
      <c r="BI96" s="175">
        <f>IF(N96="nulová",J96,0)</f>
        <v>0</v>
      </c>
      <c r="BJ96" s="18" t="s">
        <v>22</v>
      </c>
      <c r="BK96" s="175">
        <f>ROUND(I96*H96,2)</f>
        <v>0</v>
      </c>
      <c r="BL96" s="18" t="s">
        <v>130</v>
      </c>
      <c r="BM96" s="18" t="s">
        <v>267</v>
      </c>
    </row>
    <row r="97" spans="2:47" s="1" customFormat="1" ht="30" customHeight="1">
      <c r="B97" s="35"/>
      <c r="D97" s="176" t="s">
        <v>132</v>
      </c>
      <c r="F97" s="177" t="s">
        <v>268</v>
      </c>
      <c r="I97" s="139"/>
      <c r="L97" s="35"/>
      <c r="M97" s="64"/>
      <c r="N97" s="36"/>
      <c r="O97" s="36"/>
      <c r="P97" s="36"/>
      <c r="Q97" s="36"/>
      <c r="R97" s="36"/>
      <c r="S97" s="36"/>
      <c r="T97" s="65"/>
      <c r="AT97" s="18" t="s">
        <v>132</v>
      </c>
      <c r="AU97" s="18" t="s">
        <v>22</v>
      </c>
    </row>
    <row r="98" spans="2:47" s="1" customFormat="1" ht="138" customHeight="1">
      <c r="B98" s="35"/>
      <c r="D98" s="176" t="s">
        <v>134</v>
      </c>
      <c r="F98" s="178" t="s">
        <v>269</v>
      </c>
      <c r="I98" s="139"/>
      <c r="L98" s="35"/>
      <c r="M98" s="64"/>
      <c r="N98" s="36"/>
      <c r="O98" s="36"/>
      <c r="P98" s="36"/>
      <c r="Q98" s="36"/>
      <c r="R98" s="36"/>
      <c r="S98" s="36"/>
      <c r="T98" s="65"/>
      <c r="AT98" s="18" t="s">
        <v>134</v>
      </c>
      <c r="AU98" s="18" t="s">
        <v>22</v>
      </c>
    </row>
    <row r="99" spans="2:51" s="11" customFormat="1" ht="22.5" customHeight="1">
      <c r="B99" s="179"/>
      <c r="D99" s="180" t="s">
        <v>136</v>
      </c>
      <c r="E99" s="181" t="s">
        <v>270</v>
      </c>
      <c r="F99" s="182" t="s">
        <v>271</v>
      </c>
      <c r="H99" s="183">
        <v>16</v>
      </c>
      <c r="I99" s="184"/>
      <c r="L99" s="179"/>
      <c r="M99" s="185"/>
      <c r="N99" s="186"/>
      <c r="O99" s="186"/>
      <c r="P99" s="186"/>
      <c r="Q99" s="186"/>
      <c r="R99" s="186"/>
      <c r="S99" s="186"/>
      <c r="T99" s="187"/>
      <c r="AT99" s="188" t="s">
        <v>136</v>
      </c>
      <c r="AU99" s="188" t="s">
        <v>22</v>
      </c>
      <c r="AV99" s="11" t="s">
        <v>83</v>
      </c>
      <c r="AW99" s="11" t="s">
        <v>39</v>
      </c>
      <c r="AX99" s="11" t="s">
        <v>22</v>
      </c>
      <c r="AY99" s="188" t="s">
        <v>124</v>
      </c>
    </row>
    <row r="100" spans="2:65" s="1" customFormat="1" ht="22.5" customHeight="1">
      <c r="B100" s="163"/>
      <c r="C100" s="164" t="s">
        <v>144</v>
      </c>
      <c r="D100" s="164" t="s">
        <v>125</v>
      </c>
      <c r="E100" s="165" t="s">
        <v>272</v>
      </c>
      <c r="F100" s="166" t="s">
        <v>273</v>
      </c>
      <c r="G100" s="167" t="s">
        <v>266</v>
      </c>
      <c r="H100" s="168">
        <v>397</v>
      </c>
      <c r="I100" s="169"/>
      <c r="J100" s="170">
        <f>ROUND(I100*H100,2)</f>
        <v>0</v>
      </c>
      <c r="K100" s="166" t="s">
        <v>258</v>
      </c>
      <c r="L100" s="35"/>
      <c r="M100" s="171" t="s">
        <v>20</v>
      </c>
      <c r="N100" s="172" t="s">
        <v>46</v>
      </c>
      <c r="O100" s="36"/>
      <c r="P100" s="173">
        <f>O100*H100</f>
        <v>0</v>
      </c>
      <c r="Q100" s="173">
        <v>0</v>
      </c>
      <c r="R100" s="173">
        <f>Q100*H100</f>
        <v>0</v>
      </c>
      <c r="S100" s="173">
        <v>0</v>
      </c>
      <c r="T100" s="174">
        <f>S100*H100</f>
        <v>0</v>
      </c>
      <c r="AR100" s="18" t="s">
        <v>130</v>
      </c>
      <c r="AT100" s="18" t="s">
        <v>125</v>
      </c>
      <c r="AU100" s="18" t="s">
        <v>22</v>
      </c>
      <c r="AY100" s="18" t="s">
        <v>124</v>
      </c>
      <c r="BE100" s="175">
        <f>IF(N100="základní",J100,0)</f>
        <v>0</v>
      </c>
      <c r="BF100" s="175">
        <f>IF(N100="snížená",J100,0)</f>
        <v>0</v>
      </c>
      <c r="BG100" s="175">
        <f>IF(N100="zákl. přenesená",J100,0)</f>
        <v>0</v>
      </c>
      <c r="BH100" s="175">
        <f>IF(N100="sníž. přenesená",J100,0)</f>
        <v>0</v>
      </c>
      <c r="BI100" s="175">
        <f>IF(N100="nulová",J100,0)</f>
        <v>0</v>
      </c>
      <c r="BJ100" s="18" t="s">
        <v>22</v>
      </c>
      <c r="BK100" s="175">
        <f>ROUND(I100*H100,2)</f>
        <v>0</v>
      </c>
      <c r="BL100" s="18" t="s">
        <v>130</v>
      </c>
      <c r="BM100" s="18" t="s">
        <v>274</v>
      </c>
    </row>
    <row r="101" spans="2:47" s="1" customFormat="1" ht="22.5" customHeight="1">
      <c r="B101" s="35"/>
      <c r="D101" s="176" t="s">
        <v>132</v>
      </c>
      <c r="F101" s="177" t="s">
        <v>275</v>
      </c>
      <c r="I101" s="139"/>
      <c r="L101" s="35"/>
      <c r="M101" s="64"/>
      <c r="N101" s="36"/>
      <c r="O101" s="36"/>
      <c r="P101" s="36"/>
      <c r="Q101" s="36"/>
      <c r="R101" s="36"/>
      <c r="S101" s="36"/>
      <c r="T101" s="65"/>
      <c r="AT101" s="18" t="s">
        <v>132</v>
      </c>
      <c r="AU101" s="18" t="s">
        <v>22</v>
      </c>
    </row>
    <row r="102" spans="2:47" s="1" customFormat="1" ht="114" customHeight="1">
      <c r="B102" s="35"/>
      <c r="D102" s="176" t="s">
        <v>134</v>
      </c>
      <c r="F102" s="178" t="s">
        <v>276</v>
      </c>
      <c r="I102" s="139"/>
      <c r="L102" s="35"/>
      <c r="M102" s="64"/>
      <c r="N102" s="36"/>
      <c r="O102" s="36"/>
      <c r="P102" s="36"/>
      <c r="Q102" s="36"/>
      <c r="R102" s="36"/>
      <c r="S102" s="36"/>
      <c r="T102" s="65"/>
      <c r="AT102" s="18" t="s">
        <v>134</v>
      </c>
      <c r="AU102" s="18" t="s">
        <v>22</v>
      </c>
    </row>
    <row r="103" spans="2:51" s="11" customFormat="1" ht="22.5" customHeight="1">
      <c r="B103" s="179"/>
      <c r="D103" s="180" t="s">
        <v>136</v>
      </c>
      <c r="E103" s="181" t="s">
        <v>277</v>
      </c>
      <c r="F103" s="182" t="s">
        <v>278</v>
      </c>
      <c r="H103" s="183">
        <v>397</v>
      </c>
      <c r="I103" s="184"/>
      <c r="L103" s="179"/>
      <c r="M103" s="185"/>
      <c r="N103" s="186"/>
      <c r="O103" s="186"/>
      <c r="P103" s="186"/>
      <c r="Q103" s="186"/>
      <c r="R103" s="186"/>
      <c r="S103" s="186"/>
      <c r="T103" s="187"/>
      <c r="AT103" s="188" t="s">
        <v>136</v>
      </c>
      <c r="AU103" s="188" t="s">
        <v>22</v>
      </c>
      <c r="AV103" s="11" t="s">
        <v>83</v>
      </c>
      <c r="AW103" s="11" t="s">
        <v>39</v>
      </c>
      <c r="AX103" s="11" t="s">
        <v>22</v>
      </c>
      <c r="AY103" s="188" t="s">
        <v>124</v>
      </c>
    </row>
    <row r="104" spans="2:65" s="1" customFormat="1" ht="22.5" customHeight="1">
      <c r="B104" s="163"/>
      <c r="C104" s="164" t="s">
        <v>130</v>
      </c>
      <c r="D104" s="164" t="s">
        <v>125</v>
      </c>
      <c r="E104" s="165" t="s">
        <v>279</v>
      </c>
      <c r="F104" s="166" t="s">
        <v>280</v>
      </c>
      <c r="G104" s="167" t="s">
        <v>257</v>
      </c>
      <c r="H104" s="168">
        <v>1</v>
      </c>
      <c r="I104" s="169"/>
      <c r="J104" s="170">
        <f>ROUND(I104*H104,2)</f>
        <v>0</v>
      </c>
      <c r="K104" s="166" t="s">
        <v>258</v>
      </c>
      <c r="L104" s="35"/>
      <c r="M104" s="171" t="s">
        <v>20</v>
      </c>
      <c r="N104" s="172" t="s">
        <v>46</v>
      </c>
      <c r="O104" s="36"/>
      <c r="P104" s="173">
        <f>O104*H104</f>
        <v>0</v>
      </c>
      <c r="Q104" s="173">
        <v>8E-05</v>
      </c>
      <c r="R104" s="173">
        <f>Q104*H104</f>
        <v>8E-05</v>
      </c>
      <c r="S104" s="173">
        <v>0</v>
      </c>
      <c r="T104" s="174">
        <f>S104*H104</f>
        <v>0</v>
      </c>
      <c r="AR104" s="18" t="s">
        <v>130</v>
      </c>
      <c r="AT104" s="18" t="s">
        <v>125</v>
      </c>
      <c r="AU104" s="18" t="s">
        <v>22</v>
      </c>
      <c r="AY104" s="18" t="s">
        <v>124</v>
      </c>
      <c r="BE104" s="175">
        <f>IF(N104="základní",J104,0)</f>
        <v>0</v>
      </c>
      <c r="BF104" s="175">
        <f>IF(N104="snížená",J104,0)</f>
        <v>0</v>
      </c>
      <c r="BG104" s="175">
        <f>IF(N104="zákl. přenesená",J104,0)</f>
        <v>0</v>
      </c>
      <c r="BH104" s="175">
        <f>IF(N104="sníž. přenesená",J104,0)</f>
        <v>0</v>
      </c>
      <c r="BI104" s="175">
        <f>IF(N104="nulová",J104,0)</f>
        <v>0</v>
      </c>
      <c r="BJ104" s="18" t="s">
        <v>22</v>
      </c>
      <c r="BK104" s="175">
        <f>ROUND(I104*H104,2)</f>
        <v>0</v>
      </c>
      <c r="BL104" s="18" t="s">
        <v>130</v>
      </c>
      <c r="BM104" s="18" t="s">
        <v>281</v>
      </c>
    </row>
    <row r="105" spans="2:47" s="1" customFormat="1" ht="30" customHeight="1">
      <c r="B105" s="35"/>
      <c r="D105" s="180" t="s">
        <v>132</v>
      </c>
      <c r="F105" s="203" t="s">
        <v>282</v>
      </c>
      <c r="I105" s="139"/>
      <c r="L105" s="35"/>
      <c r="M105" s="64"/>
      <c r="N105" s="36"/>
      <c r="O105" s="36"/>
      <c r="P105" s="36"/>
      <c r="Q105" s="36"/>
      <c r="R105" s="36"/>
      <c r="S105" s="36"/>
      <c r="T105" s="65"/>
      <c r="AT105" s="18" t="s">
        <v>132</v>
      </c>
      <c r="AU105" s="18" t="s">
        <v>22</v>
      </c>
    </row>
    <row r="106" spans="2:65" s="1" customFormat="1" ht="22.5" customHeight="1">
      <c r="B106" s="163"/>
      <c r="C106" s="164" t="s">
        <v>163</v>
      </c>
      <c r="D106" s="164" t="s">
        <v>125</v>
      </c>
      <c r="E106" s="165" t="s">
        <v>283</v>
      </c>
      <c r="F106" s="166" t="s">
        <v>284</v>
      </c>
      <c r="G106" s="167" t="s">
        <v>257</v>
      </c>
      <c r="H106" s="168">
        <v>2</v>
      </c>
      <c r="I106" s="169"/>
      <c r="J106" s="170">
        <f>ROUND(I106*H106,2)</f>
        <v>0</v>
      </c>
      <c r="K106" s="166" t="s">
        <v>258</v>
      </c>
      <c r="L106" s="35"/>
      <c r="M106" s="171" t="s">
        <v>20</v>
      </c>
      <c r="N106" s="172" t="s">
        <v>46</v>
      </c>
      <c r="O106" s="36"/>
      <c r="P106" s="173">
        <f>O106*H106</f>
        <v>0</v>
      </c>
      <c r="Q106" s="173">
        <v>8E-05</v>
      </c>
      <c r="R106" s="173">
        <f>Q106*H106</f>
        <v>0.00016</v>
      </c>
      <c r="S106" s="173">
        <v>0</v>
      </c>
      <c r="T106" s="174">
        <f>S106*H106</f>
        <v>0</v>
      </c>
      <c r="AR106" s="18" t="s">
        <v>130</v>
      </c>
      <c r="AT106" s="18" t="s">
        <v>125</v>
      </c>
      <c r="AU106" s="18" t="s">
        <v>22</v>
      </c>
      <c r="AY106" s="18" t="s">
        <v>124</v>
      </c>
      <c r="BE106" s="175">
        <f>IF(N106="základní",J106,0)</f>
        <v>0</v>
      </c>
      <c r="BF106" s="175">
        <f>IF(N106="snížená",J106,0)</f>
        <v>0</v>
      </c>
      <c r="BG106" s="175">
        <f>IF(N106="zákl. přenesená",J106,0)</f>
        <v>0</v>
      </c>
      <c r="BH106" s="175">
        <f>IF(N106="sníž. přenesená",J106,0)</f>
        <v>0</v>
      </c>
      <c r="BI106" s="175">
        <f>IF(N106="nulová",J106,0)</f>
        <v>0</v>
      </c>
      <c r="BJ106" s="18" t="s">
        <v>22</v>
      </c>
      <c r="BK106" s="175">
        <f>ROUND(I106*H106,2)</f>
        <v>0</v>
      </c>
      <c r="BL106" s="18" t="s">
        <v>130</v>
      </c>
      <c r="BM106" s="18" t="s">
        <v>285</v>
      </c>
    </row>
    <row r="107" spans="2:47" s="1" customFormat="1" ht="30" customHeight="1">
      <c r="B107" s="35"/>
      <c r="D107" s="180" t="s">
        <v>132</v>
      </c>
      <c r="F107" s="203" t="s">
        <v>286</v>
      </c>
      <c r="I107" s="139"/>
      <c r="L107" s="35"/>
      <c r="M107" s="64"/>
      <c r="N107" s="36"/>
      <c r="O107" s="36"/>
      <c r="P107" s="36"/>
      <c r="Q107" s="36"/>
      <c r="R107" s="36"/>
      <c r="S107" s="36"/>
      <c r="T107" s="65"/>
      <c r="AT107" s="18" t="s">
        <v>132</v>
      </c>
      <c r="AU107" s="18" t="s">
        <v>22</v>
      </c>
    </row>
    <row r="108" spans="2:65" s="1" customFormat="1" ht="22.5" customHeight="1">
      <c r="B108" s="163"/>
      <c r="C108" s="164" t="s">
        <v>157</v>
      </c>
      <c r="D108" s="164" t="s">
        <v>125</v>
      </c>
      <c r="E108" s="165" t="s">
        <v>287</v>
      </c>
      <c r="F108" s="166" t="s">
        <v>288</v>
      </c>
      <c r="G108" s="167" t="s">
        <v>289</v>
      </c>
      <c r="H108" s="168">
        <v>79.86</v>
      </c>
      <c r="I108" s="169"/>
      <c r="J108" s="170">
        <f>ROUND(I108*H108,2)</f>
        <v>0</v>
      </c>
      <c r="K108" s="166" t="s">
        <v>258</v>
      </c>
      <c r="L108" s="35"/>
      <c r="M108" s="171" t="s">
        <v>20</v>
      </c>
      <c r="N108" s="172" t="s">
        <v>46</v>
      </c>
      <c r="O108" s="36"/>
      <c r="P108" s="173">
        <f>O108*H108</f>
        <v>0</v>
      </c>
      <c r="Q108" s="173">
        <v>0</v>
      </c>
      <c r="R108" s="173">
        <f>Q108*H108</f>
        <v>0</v>
      </c>
      <c r="S108" s="173">
        <v>0</v>
      </c>
      <c r="T108" s="174">
        <f>S108*H108</f>
        <v>0</v>
      </c>
      <c r="AR108" s="18" t="s">
        <v>130</v>
      </c>
      <c r="AT108" s="18" t="s">
        <v>125</v>
      </c>
      <c r="AU108" s="18" t="s">
        <v>22</v>
      </c>
      <c r="AY108" s="18" t="s">
        <v>124</v>
      </c>
      <c r="BE108" s="175">
        <f>IF(N108="základní",J108,0)</f>
        <v>0</v>
      </c>
      <c r="BF108" s="175">
        <f>IF(N108="snížená",J108,0)</f>
        <v>0</v>
      </c>
      <c r="BG108" s="175">
        <f>IF(N108="zákl. přenesená",J108,0)</f>
        <v>0</v>
      </c>
      <c r="BH108" s="175">
        <f>IF(N108="sníž. přenesená",J108,0)</f>
        <v>0</v>
      </c>
      <c r="BI108" s="175">
        <f>IF(N108="nulová",J108,0)</f>
        <v>0</v>
      </c>
      <c r="BJ108" s="18" t="s">
        <v>22</v>
      </c>
      <c r="BK108" s="175">
        <f>ROUND(I108*H108,2)</f>
        <v>0</v>
      </c>
      <c r="BL108" s="18" t="s">
        <v>130</v>
      </c>
      <c r="BM108" s="18" t="s">
        <v>290</v>
      </c>
    </row>
    <row r="109" spans="2:47" s="1" customFormat="1" ht="30" customHeight="1">
      <c r="B109" s="35"/>
      <c r="D109" s="176" t="s">
        <v>132</v>
      </c>
      <c r="F109" s="177" t="s">
        <v>291</v>
      </c>
      <c r="I109" s="139"/>
      <c r="L109" s="35"/>
      <c r="M109" s="64"/>
      <c r="N109" s="36"/>
      <c r="O109" s="36"/>
      <c r="P109" s="36"/>
      <c r="Q109" s="36"/>
      <c r="R109" s="36"/>
      <c r="S109" s="36"/>
      <c r="T109" s="65"/>
      <c r="AT109" s="18" t="s">
        <v>132</v>
      </c>
      <c r="AU109" s="18" t="s">
        <v>22</v>
      </c>
    </row>
    <row r="110" spans="2:47" s="1" customFormat="1" ht="246" customHeight="1">
      <c r="B110" s="35"/>
      <c r="D110" s="176" t="s">
        <v>134</v>
      </c>
      <c r="F110" s="178" t="s">
        <v>292</v>
      </c>
      <c r="I110" s="139"/>
      <c r="L110" s="35"/>
      <c r="M110" s="64"/>
      <c r="N110" s="36"/>
      <c r="O110" s="36"/>
      <c r="P110" s="36"/>
      <c r="Q110" s="36"/>
      <c r="R110" s="36"/>
      <c r="S110" s="36"/>
      <c r="T110" s="65"/>
      <c r="AT110" s="18" t="s">
        <v>134</v>
      </c>
      <c r="AU110" s="18" t="s">
        <v>22</v>
      </c>
    </row>
    <row r="111" spans="2:51" s="11" customFormat="1" ht="22.5" customHeight="1">
      <c r="B111" s="179"/>
      <c r="D111" s="176" t="s">
        <v>136</v>
      </c>
      <c r="E111" s="188" t="s">
        <v>293</v>
      </c>
      <c r="F111" s="189" t="s">
        <v>294</v>
      </c>
      <c r="H111" s="190">
        <v>40.8</v>
      </c>
      <c r="I111" s="184"/>
      <c r="L111" s="179"/>
      <c r="M111" s="185"/>
      <c r="N111" s="186"/>
      <c r="O111" s="186"/>
      <c r="P111" s="186"/>
      <c r="Q111" s="186"/>
      <c r="R111" s="186"/>
      <c r="S111" s="186"/>
      <c r="T111" s="187"/>
      <c r="AT111" s="188" t="s">
        <v>136</v>
      </c>
      <c r="AU111" s="188" t="s">
        <v>22</v>
      </c>
      <c r="AV111" s="11" t="s">
        <v>83</v>
      </c>
      <c r="AW111" s="11" t="s">
        <v>39</v>
      </c>
      <c r="AX111" s="11" t="s">
        <v>75</v>
      </c>
      <c r="AY111" s="188" t="s">
        <v>124</v>
      </c>
    </row>
    <row r="112" spans="2:51" s="11" customFormat="1" ht="22.5" customHeight="1">
      <c r="B112" s="179"/>
      <c r="D112" s="176" t="s">
        <v>136</v>
      </c>
      <c r="E112" s="188" t="s">
        <v>169</v>
      </c>
      <c r="F112" s="189" t="s">
        <v>295</v>
      </c>
      <c r="H112" s="190">
        <v>39.06</v>
      </c>
      <c r="I112" s="184"/>
      <c r="L112" s="179"/>
      <c r="M112" s="185"/>
      <c r="N112" s="186"/>
      <c r="O112" s="186"/>
      <c r="P112" s="186"/>
      <c r="Q112" s="186"/>
      <c r="R112" s="186"/>
      <c r="S112" s="186"/>
      <c r="T112" s="187"/>
      <c r="AT112" s="188" t="s">
        <v>136</v>
      </c>
      <c r="AU112" s="188" t="s">
        <v>22</v>
      </c>
      <c r="AV112" s="11" t="s">
        <v>83</v>
      </c>
      <c r="AW112" s="11" t="s">
        <v>39</v>
      </c>
      <c r="AX112" s="11" t="s">
        <v>75</v>
      </c>
      <c r="AY112" s="188" t="s">
        <v>124</v>
      </c>
    </row>
    <row r="113" spans="2:51" s="11" customFormat="1" ht="22.5" customHeight="1">
      <c r="B113" s="179"/>
      <c r="D113" s="180" t="s">
        <v>136</v>
      </c>
      <c r="E113" s="181" t="s">
        <v>296</v>
      </c>
      <c r="F113" s="182" t="s">
        <v>297</v>
      </c>
      <c r="H113" s="183">
        <v>79.86</v>
      </c>
      <c r="I113" s="184"/>
      <c r="L113" s="179"/>
      <c r="M113" s="185"/>
      <c r="N113" s="186"/>
      <c r="O113" s="186"/>
      <c r="P113" s="186"/>
      <c r="Q113" s="186"/>
      <c r="R113" s="186"/>
      <c r="S113" s="186"/>
      <c r="T113" s="187"/>
      <c r="AT113" s="188" t="s">
        <v>136</v>
      </c>
      <c r="AU113" s="188" t="s">
        <v>22</v>
      </c>
      <c r="AV113" s="11" t="s">
        <v>83</v>
      </c>
      <c r="AW113" s="11" t="s">
        <v>39</v>
      </c>
      <c r="AX113" s="11" t="s">
        <v>22</v>
      </c>
      <c r="AY113" s="188" t="s">
        <v>124</v>
      </c>
    </row>
    <row r="114" spans="2:65" s="1" customFormat="1" ht="22.5" customHeight="1">
      <c r="B114" s="163"/>
      <c r="C114" s="164" t="s">
        <v>298</v>
      </c>
      <c r="D114" s="164" t="s">
        <v>125</v>
      </c>
      <c r="E114" s="165" t="s">
        <v>299</v>
      </c>
      <c r="F114" s="166" t="s">
        <v>300</v>
      </c>
      <c r="G114" s="167" t="s">
        <v>289</v>
      </c>
      <c r="H114" s="168">
        <v>10</v>
      </c>
      <c r="I114" s="169"/>
      <c r="J114" s="170">
        <f>ROUND(I114*H114,2)</f>
        <v>0</v>
      </c>
      <c r="K114" s="166" t="s">
        <v>258</v>
      </c>
      <c r="L114" s="35"/>
      <c r="M114" s="171" t="s">
        <v>20</v>
      </c>
      <c r="N114" s="172" t="s">
        <v>46</v>
      </c>
      <c r="O114" s="36"/>
      <c r="P114" s="173">
        <f>O114*H114</f>
        <v>0</v>
      </c>
      <c r="Q114" s="173">
        <v>0</v>
      </c>
      <c r="R114" s="173">
        <f>Q114*H114</f>
        <v>0</v>
      </c>
      <c r="S114" s="173">
        <v>0</v>
      </c>
      <c r="T114" s="174">
        <f>S114*H114</f>
        <v>0</v>
      </c>
      <c r="AR114" s="18" t="s">
        <v>130</v>
      </c>
      <c r="AT114" s="18" t="s">
        <v>125</v>
      </c>
      <c r="AU114" s="18" t="s">
        <v>22</v>
      </c>
      <c r="AY114" s="18" t="s">
        <v>124</v>
      </c>
      <c r="BE114" s="175">
        <f>IF(N114="základní",J114,0)</f>
        <v>0</v>
      </c>
      <c r="BF114" s="175">
        <f>IF(N114="snížená",J114,0)</f>
        <v>0</v>
      </c>
      <c r="BG114" s="175">
        <f>IF(N114="zákl. přenesená",J114,0)</f>
        <v>0</v>
      </c>
      <c r="BH114" s="175">
        <f>IF(N114="sníž. přenesená",J114,0)</f>
        <v>0</v>
      </c>
      <c r="BI114" s="175">
        <f>IF(N114="nulová",J114,0)</f>
        <v>0</v>
      </c>
      <c r="BJ114" s="18" t="s">
        <v>22</v>
      </c>
      <c r="BK114" s="175">
        <f>ROUND(I114*H114,2)</f>
        <v>0</v>
      </c>
      <c r="BL114" s="18" t="s">
        <v>130</v>
      </c>
      <c r="BM114" s="18" t="s">
        <v>301</v>
      </c>
    </row>
    <row r="115" spans="2:47" s="1" customFormat="1" ht="30" customHeight="1">
      <c r="B115" s="35"/>
      <c r="D115" s="176" t="s">
        <v>132</v>
      </c>
      <c r="F115" s="177" t="s">
        <v>302</v>
      </c>
      <c r="I115" s="139"/>
      <c r="L115" s="35"/>
      <c r="M115" s="64"/>
      <c r="N115" s="36"/>
      <c r="O115" s="36"/>
      <c r="P115" s="36"/>
      <c r="Q115" s="36"/>
      <c r="R115" s="36"/>
      <c r="S115" s="36"/>
      <c r="T115" s="65"/>
      <c r="AT115" s="18" t="s">
        <v>132</v>
      </c>
      <c r="AU115" s="18" t="s">
        <v>22</v>
      </c>
    </row>
    <row r="116" spans="2:47" s="1" customFormat="1" ht="186" customHeight="1">
      <c r="B116" s="35"/>
      <c r="D116" s="176" t="s">
        <v>134</v>
      </c>
      <c r="F116" s="178" t="s">
        <v>303</v>
      </c>
      <c r="I116" s="139"/>
      <c r="L116" s="35"/>
      <c r="M116" s="64"/>
      <c r="N116" s="36"/>
      <c r="O116" s="36"/>
      <c r="P116" s="36"/>
      <c r="Q116" s="36"/>
      <c r="R116" s="36"/>
      <c r="S116" s="36"/>
      <c r="T116" s="65"/>
      <c r="AT116" s="18" t="s">
        <v>134</v>
      </c>
      <c r="AU116" s="18" t="s">
        <v>22</v>
      </c>
    </row>
    <row r="117" spans="2:51" s="11" customFormat="1" ht="22.5" customHeight="1">
      <c r="B117" s="179"/>
      <c r="D117" s="180" t="s">
        <v>136</v>
      </c>
      <c r="E117" s="181" t="s">
        <v>304</v>
      </c>
      <c r="F117" s="182" t="s">
        <v>305</v>
      </c>
      <c r="H117" s="183">
        <v>10</v>
      </c>
      <c r="I117" s="184"/>
      <c r="L117" s="179"/>
      <c r="M117" s="185"/>
      <c r="N117" s="186"/>
      <c r="O117" s="186"/>
      <c r="P117" s="186"/>
      <c r="Q117" s="186"/>
      <c r="R117" s="186"/>
      <c r="S117" s="186"/>
      <c r="T117" s="187"/>
      <c r="AT117" s="188" t="s">
        <v>136</v>
      </c>
      <c r="AU117" s="188" t="s">
        <v>22</v>
      </c>
      <c r="AV117" s="11" t="s">
        <v>83</v>
      </c>
      <c r="AW117" s="11" t="s">
        <v>39</v>
      </c>
      <c r="AX117" s="11" t="s">
        <v>22</v>
      </c>
      <c r="AY117" s="188" t="s">
        <v>124</v>
      </c>
    </row>
    <row r="118" spans="2:65" s="1" customFormat="1" ht="22.5" customHeight="1">
      <c r="B118" s="163"/>
      <c r="C118" s="164" t="s">
        <v>306</v>
      </c>
      <c r="D118" s="164" t="s">
        <v>125</v>
      </c>
      <c r="E118" s="165" t="s">
        <v>307</v>
      </c>
      <c r="F118" s="166" t="s">
        <v>308</v>
      </c>
      <c r="G118" s="167" t="s">
        <v>289</v>
      </c>
      <c r="H118" s="168">
        <v>129.56</v>
      </c>
      <c r="I118" s="169"/>
      <c r="J118" s="170">
        <f>ROUND(I118*H118,2)</f>
        <v>0</v>
      </c>
      <c r="K118" s="166" t="s">
        <v>258</v>
      </c>
      <c r="L118" s="35"/>
      <c r="M118" s="171" t="s">
        <v>20</v>
      </c>
      <c r="N118" s="172" t="s">
        <v>46</v>
      </c>
      <c r="O118" s="36"/>
      <c r="P118" s="173">
        <f>O118*H118</f>
        <v>0</v>
      </c>
      <c r="Q118" s="173">
        <v>0</v>
      </c>
      <c r="R118" s="173">
        <f>Q118*H118</f>
        <v>0</v>
      </c>
      <c r="S118" s="173">
        <v>0</v>
      </c>
      <c r="T118" s="174">
        <f>S118*H118</f>
        <v>0</v>
      </c>
      <c r="AR118" s="18" t="s">
        <v>130</v>
      </c>
      <c r="AT118" s="18" t="s">
        <v>125</v>
      </c>
      <c r="AU118" s="18" t="s">
        <v>22</v>
      </c>
      <c r="AY118" s="18" t="s">
        <v>124</v>
      </c>
      <c r="BE118" s="175">
        <f>IF(N118="základní",J118,0)</f>
        <v>0</v>
      </c>
      <c r="BF118" s="175">
        <f>IF(N118="snížená",J118,0)</f>
        <v>0</v>
      </c>
      <c r="BG118" s="175">
        <f>IF(N118="zákl. přenesená",J118,0)</f>
        <v>0</v>
      </c>
      <c r="BH118" s="175">
        <f>IF(N118="sníž. přenesená",J118,0)</f>
        <v>0</v>
      </c>
      <c r="BI118" s="175">
        <f>IF(N118="nulová",J118,0)</f>
        <v>0</v>
      </c>
      <c r="BJ118" s="18" t="s">
        <v>22</v>
      </c>
      <c r="BK118" s="175">
        <f>ROUND(I118*H118,2)</f>
        <v>0</v>
      </c>
      <c r="BL118" s="18" t="s">
        <v>130</v>
      </c>
      <c r="BM118" s="18" t="s">
        <v>309</v>
      </c>
    </row>
    <row r="119" spans="2:47" s="1" customFormat="1" ht="30" customHeight="1">
      <c r="B119" s="35"/>
      <c r="D119" s="176" t="s">
        <v>132</v>
      </c>
      <c r="F119" s="177" t="s">
        <v>310</v>
      </c>
      <c r="I119" s="139"/>
      <c r="L119" s="35"/>
      <c r="M119" s="64"/>
      <c r="N119" s="36"/>
      <c r="O119" s="36"/>
      <c r="P119" s="36"/>
      <c r="Q119" s="36"/>
      <c r="R119" s="36"/>
      <c r="S119" s="36"/>
      <c r="T119" s="65"/>
      <c r="AT119" s="18" t="s">
        <v>132</v>
      </c>
      <c r="AU119" s="18" t="s">
        <v>22</v>
      </c>
    </row>
    <row r="120" spans="2:47" s="1" customFormat="1" ht="378" customHeight="1">
      <c r="B120" s="35"/>
      <c r="D120" s="176" t="s">
        <v>134</v>
      </c>
      <c r="F120" s="178" t="s">
        <v>311</v>
      </c>
      <c r="I120" s="139"/>
      <c r="L120" s="35"/>
      <c r="M120" s="64"/>
      <c r="N120" s="36"/>
      <c r="O120" s="36"/>
      <c r="P120" s="36"/>
      <c r="Q120" s="36"/>
      <c r="R120" s="36"/>
      <c r="S120" s="36"/>
      <c r="T120" s="65"/>
      <c r="AT120" s="18" t="s">
        <v>134</v>
      </c>
      <c r="AU120" s="18" t="s">
        <v>22</v>
      </c>
    </row>
    <row r="121" spans="2:51" s="13" customFormat="1" ht="22.5" customHeight="1">
      <c r="B121" s="204"/>
      <c r="D121" s="176" t="s">
        <v>136</v>
      </c>
      <c r="E121" s="205" t="s">
        <v>20</v>
      </c>
      <c r="F121" s="206" t="s">
        <v>312</v>
      </c>
      <c r="H121" s="207" t="s">
        <v>20</v>
      </c>
      <c r="I121" s="208"/>
      <c r="L121" s="204"/>
      <c r="M121" s="209"/>
      <c r="N121" s="210"/>
      <c r="O121" s="210"/>
      <c r="P121" s="210"/>
      <c r="Q121" s="210"/>
      <c r="R121" s="210"/>
      <c r="S121" s="210"/>
      <c r="T121" s="211"/>
      <c r="AT121" s="207" t="s">
        <v>136</v>
      </c>
      <c r="AU121" s="207" t="s">
        <v>22</v>
      </c>
      <c r="AV121" s="13" t="s">
        <v>22</v>
      </c>
      <c r="AW121" s="13" t="s">
        <v>39</v>
      </c>
      <c r="AX121" s="13" t="s">
        <v>75</v>
      </c>
      <c r="AY121" s="207" t="s">
        <v>124</v>
      </c>
    </row>
    <row r="122" spans="2:51" s="11" customFormat="1" ht="22.5" customHeight="1">
      <c r="B122" s="179"/>
      <c r="D122" s="176" t="s">
        <v>136</v>
      </c>
      <c r="E122" s="188" t="s">
        <v>313</v>
      </c>
      <c r="F122" s="189" t="s">
        <v>314</v>
      </c>
      <c r="H122" s="190">
        <v>39.7</v>
      </c>
      <c r="I122" s="184"/>
      <c r="L122" s="179"/>
      <c r="M122" s="185"/>
      <c r="N122" s="186"/>
      <c r="O122" s="186"/>
      <c r="P122" s="186"/>
      <c r="Q122" s="186"/>
      <c r="R122" s="186"/>
      <c r="S122" s="186"/>
      <c r="T122" s="187"/>
      <c r="AT122" s="188" t="s">
        <v>136</v>
      </c>
      <c r="AU122" s="188" t="s">
        <v>22</v>
      </c>
      <c r="AV122" s="11" t="s">
        <v>83</v>
      </c>
      <c r="AW122" s="11" t="s">
        <v>39</v>
      </c>
      <c r="AX122" s="11" t="s">
        <v>75</v>
      </c>
      <c r="AY122" s="188" t="s">
        <v>124</v>
      </c>
    </row>
    <row r="123" spans="2:51" s="11" customFormat="1" ht="22.5" customHeight="1">
      <c r="B123" s="179"/>
      <c r="D123" s="176" t="s">
        <v>136</v>
      </c>
      <c r="E123" s="188" t="s">
        <v>171</v>
      </c>
      <c r="F123" s="189" t="s">
        <v>315</v>
      </c>
      <c r="H123" s="190">
        <v>89.86</v>
      </c>
      <c r="I123" s="184"/>
      <c r="L123" s="179"/>
      <c r="M123" s="185"/>
      <c r="N123" s="186"/>
      <c r="O123" s="186"/>
      <c r="P123" s="186"/>
      <c r="Q123" s="186"/>
      <c r="R123" s="186"/>
      <c r="S123" s="186"/>
      <c r="T123" s="187"/>
      <c r="AT123" s="188" t="s">
        <v>136</v>
      </c>
      <c r="AU123" s="188" t="s">
        <v>22</v>
      </c>
      <c r="AV123" s="11" t="s">
        <v>83</v>
      </c>
      <c r="AW123" s="11" t="s">
        <v>39</v>
      </c>
      <c r="AX123" s="11" t="s">
        <v>75</v>
      </c>
      <c r="AY123" s="188" t="s">
        <v>124</v>
      </c>
    </row>
    <row r="124" spans="2:51" s="11" customFormat="1" ht="22.5" customHeight="1">
      <c r="B124" s="179"/>
      <c r="D124" s="180" t="s">
        <v>136</v>
      </c>
      <c r="E124" s="181" t="s">
        <v>316</v>
      </c>
      <c r="F124" s="182" t="s">
        <v>317</v>
      </c>
      <c r="H124" s="183">
        <v>129.56</v>
      </c>
      <c r="I124" s="184"/>
      <c r="L124" s="179"/>
      <c r="M124" s="185"/>
      <c r="N124" s="186"/>
      <c r="O124" s="186"/>
      <c r="P124" s="186"/>
      <c r="Q124" s="186"/>
      <c r="R124" s="186"/>
      <c r="S124" s="186"/>
      <c r="T124" s="187"/>
      <c r="AT124" s="188" t="s">
        <v>136</v>
      </c>
      <c r="AU124" s="188" t="s">
        <v>22</v>
      </c>
      <c r="AV124" s="11" t="s">
        <v>83</v>
      </c>
      <c r="AW124" s="11" t="s">
        <v>39</v>
      </c>
      <c r="AX124" s="11" t="s">
        <v>22</v>
      </c>
      <c r="AY124" s="188" t="s">
        <v>124</v>
      </c>
    </row>
    <row r="125" spans="2:65" s="1" customFormat="1" ht="22.5" customHeight="1">
      <c r="B125" s="163"/>
      <c r="C125" s="164" t="s">
        <v>318</v>
      </c>
      <c r="D125" s="164" t="s">
        <v>125</v>
      </c>
      <c r="E125" s="165" t="s">
        <v>319</v>
      </c>
      <c r="F125" s="166" t="s">
        <v>320</v>
      </c>
      <c r="G125" s="167" t="s">
        <v>266</v>
      </c>
      <c r="H125" s="168">
        <v>272</v>
      </c>
      <c r="I125" s="169"/>
      <c r="J125" s="170">
        <f>ROUND(I125*H125,2)</f>
        <v>0</v>
      </c>
      <c r="K125" s="166" t="s">
        <v>258</v>
      </c>
      <c r="L125" s="35"/>
      <c r="M125" s="171" t="s">
        <v>20</v>
      </c>
      <c r="N125" s="172" t="s">
        <v>46</v>
      </c>
      <c r="O125" s="36"/>
      <c r="P125" s="173">
        <f>O125*H125</f>
        <v>0</v>
      </c>
      <c r="Q125" s="173">
        <v>0.00017</v>
      </c>
      <c r="R125" s="173">
        <f>Q125*H125</f>
        <v>0.04624</v>
      </c>
      <c r="S125" s="173">
        <v>0.512</v>
      </c>
      <c r="T125" s="174">
        <f>S125*H125</f>
        <v>139.264</v>
      </c>
      <c r="AR125" s="18" t="s">
        <v>130</v>
      </c>
      <c r="AT125" s="18" t="s">
        <v>125</v>
      </c>
      <c r="AU125" s="18" t="s">
        <v>22</v>
      </c>
      <c r="AY125" s="18" t="s">
        <v>124</v>
      </c>
      <c r="BE125" s="175">
        <f>IF(N125="základní",J125,0)</f>
        <v>0</v>
      </c>
      <c r="BF125" s="175">
        <f>IF(N125="snížená",J125,0)</f>
        <v>0</v>
      </c>
      <c r="BG125" s="175">
        <f>IF(N125="zákl. přenesená",J125,0)</f>
        <v>0</v>
      </c>
      <c r="BH125" s="175">
        <f>IF(N125="sníž. přenesená",J125,0)</f>
        <v>0</v>
      </c>
      <c r="BI125" s="175">
        <f>IF(N125="nulová",J125,0)</f>
        <v>0</v>
      </c>
      <c r="BJ125" s="18" t="s">
        <v>22</v>
      </c>
      <c r="BK125" s="175">
        <f>ROUND(I125*H125,2)</f>
        <v>0</v>
      </c>
      <c r="BL125" s="18" t="s">
        <v>130</v>
      </c>
      <c r="BM125" s="18" t="s">
        <v>321</v>
      </c>
    </row>
    <row r="126" spans="2:47" s="1" customFormat="1" ht="30" customHeight="1">
      <c r="B126" s="35"/>
      <c r="D126" s="176" t="s">
        <v>132</v>
      </c>
      <c r="F126" s="177" t="s">
        <v>322</v>
      </c>
      <c r="I126" s="139"/>
      <c r="L126" s="35"/>
      <c r="M126" s="64"/>
      <c r="N126" s="36"/>
      <c r="O126" s="36"/>
      <c r="P126" s="36"/>
      <c r="Q126" s="36"/>
      <c r="R126" s="36"/>
      <c r="S126" s="36"/>
      <c r="T126" s="65"/>
      <c r="AT126" s="18" t="s">
        <v>132</v>
      </c>
      <c r="AU126" s="18" t="s">
        <v>22</v>
      </c>
    </row>
    <row r="127" spans="2:47" s="1" customFormat="1" ht="198" customHeight="1">
      <c r="B127" s="35"/>
      <c r="D127" s="176" t="s">
        <v>134</v>
      </c>
      <c r="F127" s="178" t="s">
        <v>323</v>
      </c>
      <c r="I127" s="139"/>
      <c r="L127" s="35"/>
      <c r="M127" s="64"/>
      <c r="N127" s="36"/>
      <c r="O127" s="36"/>
      <c r="P127" s="36"/>
      <c r="Q127" s="36"/>
      <c r="R127" s="36"/>
      <c r="S127" s="36"/>
      <c r="T127" s="65"/>
      <c r="AT127" s="18" t="s">
        <v>134</v>
      </c>
      <c r="AU127" s="18" t="s">
        <v>22</v>
      </c>
    </row>
    <row r="128" spans="2:51" s="11" customFormat="1" ht="22.5" customHeight="1">
      <c r="B128" s="179"/>
      <c r="D128" s="180" t="s">
        <v>136</v>
      </c>
      <c r="E128" s="181" t="s">
        <v>324</v>
      </c>
      <c r="F128" s="182" t="s">
        <v>325</v>
      </c>
      <c r="H128" s="183">
        <v>272</v>
      </c>
      <c r="I128" s="184"/>
      <c r="L128" s="179"/>
      <c r="M128" s="185"/>
      <c r="N128" s="186"/>
      <c r="O128" s="186"/>
      <c r="P128" s="186"/>
      <c r="Q128" s="186"/>
      <c r="R128" s="186"/>
      <c r="S128" s="186"/>
      <c r="T128" s="187"/>
      <c r="AT128" s="188" t="s">
        <v>136</v>
      </c>
      <c r="AU128" s="188" t="s">
        <v>22</v>
      </c>
      <c r="AV128" s="11" t="s">
        <v>83</v>
      </c>
      <c r="AW128" s="11" t="s">
        <v>39</v>
      </c>
      <c r="AX128" s="11" t="s">
        <v>22</v>
      </c>
      <c r="AY128" s="188" t="s">
        <v>124</v>
      </c>
    </row>
    <row r="129" spans="2:65" s="1" customFormat="1" ht="22.5" customHeight="1">
      <c r="B129" s="163"/>
      <c r="C129" s="164" t="s">
        <v>27</v>
      </c>
      <c r="D129" s="164" t="s">
        <v>125</v>
      </c>
      <c r="E129" s="165" t="s">
        <v>326</v>
      </c>
      <c r="F129" s="166" t="s">
        <v>327</v>
      </c>
      <c r="G129" s="167" t="s">
        <v>266</v>
      </c>
      <c r="H129" s="168">
        <v>227</v>
      </c>
      <c r="I129" s="169"/>
      <c r="J129" s="170">
        <f>ROUND(I129*H129,2)</f>
        <v>0</v>
      </c>
      <c r="K129" s="166" t="s">
        <v>258</v>
      </c>
      <c r="L129" s="35"/>
      <c r="M129" s="171" t="s">
        <v>20</v>
      </c>
      <c r="N129" s="172" t="s">
        <v>46</v>
      </c>
      <c r="O129" s="36"/>
      <c r="P129" s="173">
        <f>O129*H129</f>
        <v>0</v>
      </c>
      <c r="Q129" s="173">
        <v>0</v>
      </c>
      <c r="R129" s="173">
        <f>Q129*H129</f>
        <v>0</v>
      </c>
      <c r="S129" s="173">
        <v>0.181</v>
      </c>
      <c r="T129" s="174">
        <f>S129*H129</f>
        <v>41.086999999999996</v>
      </c>
      <c r="AR129" s="18" t="s">
        <v>130</v>
      </c>
      <c r="AT129" s="18" t="s">
        <v>125</v>
      </c>
      <c r="AU129" s="18" t="s">
        <v>22</v>
      </c>
      <c r="AY129" s="18" t="s">
        <v>124</v>
      </c>
      <c r="BE129" s="175">
        <f>IF(N129="základní",J129,0)</f>
        <v>0</v>
      </c>
      <c r="BF129" s="175">
        <f>IF(N129="snížená",J129,0)</f>
        <v>0</v>
      </c>
      <c r="BG129" s="175">
        <f>IF(N129="zákl. přenesená",J129,0)</f>
        <v>0</v>
      </c>
      <c r="BH129" s="175">
        <f>IF(N129="sníž. přenesená",J129,0)</f>
        <v>0</v>
      </c>
      <c r="BI129" s="175">
        <f>IF(N129="nulová",J129,0)</f>
        <v>0</v>
      </c>
      <c r="BJ129" s="18" t="s">
        <v>22</v>
      </c>
      <c r="BK129" s="175">
        <f>ROUND(I129*H129,2)</f>
        <v>0</v>
      </c>
      <c r="BL129" s="18" t="s">
        <v>130</v>
      </c>
      <c r="BM129" s="18" t="s">
        <v>328</v>
      </c>
    </row>
    <row r="130" spans="2:47" s="1" customFormat="1" ht="42" customHeight="1">
      <c r="B130" s="35"/>
      <c r="D130" s="176" t="s">
        <v>132</v>
      </c>
      <c r="F130" s="177" t="s">
        <v>329</v>
      </c>
      <c r="I130" s="139"/>
      <c r="L130" s="35"/>
      <c r="M130" s="64"/>
      <c r="N130" s="36"/>
      <c r="O130" s="36"/>
      <c r="P130" s="36"/>
      <c r="Q130" s="36"/>
      <c r="R130" s="36"/>
      <c r="S130" s="36"/>
      <c r="T130" s="65"/>
      <c r="AT130" s="18" t="s">
        <v>132</v>
      </c>
      <c r="AU130" s="18" t="s">
        <v>22</v>
      </c>
    </row>
    <row r="131" spans="2:47" s="1" customFormat="1" ht="234" customHeight="1">
      <c r="B131" s="35"/>
      <c r="D131" s="176" t="s">
        <v>134</v>
      </c>
      <c r="F131" s="178" t="s">
        <v>330</v>
      </c>
      <c r="I131" s="139"/>
      <c r="L131" s="35"/>
      <c r="M131" s="64"/>
      <c r="N131" s="36"/>
      <c r="O131" s="36"/>
      <c r="P131" s="36"/>
      <c r="Q131" s="36"/>
      <c r="R131" s="36"/>
      <c r="S131" s="36"/>
      <c r="T131" s="65"/>
      <c r="AT131" s="18" t="s">
        <v>134</v>
      </c>
      <c r="AU131" s="18" t="s">
        <v>22</v>
      </c>
    </row>
    <row r="132" spans="2:51" s="11" customFormat="1" ht="22.5" customHeight="1">
      <c r="B132" s="179"/>
      <c r="D132" s="180" t="s">
        <v>136</v>
      </c>
      <c r="E132" s="181" t="s">
        <v>331</v>
      </c>
      <c r="F132" s="182" t="s">
        <v>332</v>
      </c>
      <c r="H132" s="183">
        <v>227</v>
      </c>
      <c r="I132" s="184"/>
      <c r="L132" s="179"/>
      <c r="M132" s="185"/>
      <c r="N132" s="186"/>
      <c r="O132" s="186"/>
      <c r="P132" s="186"/>
      <c r="Q132" s="186"/>
      <c r="R132" s="186"/>
      <c r="S132" s="186"/>
      <c r="T132" s="187"/>
      <c r="AT132" s="188" t="s">
        <v>136</v>
      </c>
      <c r="AU132" s="188" t="s">
        <v>22</v>
      </c>
      <c r="AV132" s="11" t="s">
        <v>83</v>
      </c>
      <c r="AW132" s="11" t="s">
        <v>39</v>
      </c>
      <c r="AX132" s="11" t="s">
        <v>22</v>
      </c>
      <c r="AY132" s="188" t="s">
        <v>124</v>
      </c>
    </row>
    <row r="133" spans="2:65" s="1" customFormat="1" ht="22.5" customHeight="1">
      <c r="B133" s="163"/>
      <c r="C133" s="164" t="s">
        <v>216</v>
      </c>
      <c r="D133" s="164" t="s">
        <v>125</v>
      </c>
      <c r="E133" s="165" t="s">
        <v>333</v>
      </c>
      <c r="F133" s="166" t="s">
        <v>334</v>
      </c>
      <c r="G133" s="167" t="s">
        <v>266</v>
      </c>
      <c r="H133" s="168">
        <v>223</v>
      </c>
      <c r="I133" s="169"/>
      <c r="J133" s="170">
        <f>ROUND(I133*H133,2)</f>
        <v>0</v>
      </c>
      <c r="K133" s="166" t="s">
        <v>258</v>
      </c>
      <c r="L133" s="35"/>
      <c r="M133" s="171" t="s">
        <v>20</v>
      </c>
      <c r="N133" s="172" t="s">
        <v>46</v>
      </c>
      <c r="O133" s="36"/>
      <c r="P133" s="173">
        <f>O133*H133</f>
        <v>0</v>
      </c>
      <c r="Q133" s="173">
        <v>0</v>
      </c>
      <c r="R133" s="173">
        <f>Q133*H133</f>
        <v>0</v>
      </c>
      <c r="S133" s="173">
        <v>0.255</v>
      </c>
      <c r="T133" s="174">
        <f>S133*H133</f>
        <v>56.865</v>
      </c>
      <c r="AR133" s="18" t="s">
        <v>130</v>
      </c>
      <c r="AT133" s="18" t="s">
        <v>125</v>
      </c>
      <c r="AU133" s="18" t="s">
        <v>22</v>
      </c>
      <c r="AY133" s="18" t="s">
        <v>124</v>
      </c>
      <c r="BE133" s="175">
        <f>IF(N133="základní",J133,0)</f>
        <v>0</v>
      </c>
      <c r="BF133" s="175">
        <f>IF(N133="snížená",J133,0)</f>
        <v>0</v>
      </c>
      <c r="BG133" s="175">
        <f>IF(N133="zákl. přenesená",J133,0)</f>
        <v>0</v>
      </c>
      <c r="BH133" s="175">
        <f>IF(N133="sníž. přenesená",J133,0)</f>
        <v>0</v>
      </c>
      <c r="BI133" s="175">
        <f>IF(N133="nulová",J133,0)</f>
        <v>0</v>
      </c>
      <c r="BJ133" s="18" t="s">
        <v>22</v>
      </c>
      <c r="BK133" s="175">
        <f>ROUND(I133*H133,2)</f>
        <v>0</v>
      </c>
      <c r="BL133" s="18" t="s">
        <v>130</v>
      </c>
      <c r="BM133" s="18" t="s">
        <v>335</v>
      </c>
    </row>
    <row r="134" spans="2:47" s="1" customFormat="1" ht="42" customHeight="1">
      <c r="B134" s="35"/>
      <c r="D134" s="176" t="s">
        <v>132</v>
      </c>
      <c r="F134" s="177" t="s">
        <v>336</v>
      </c>
      <c r="I134" s="139"/>
      <c r="L134" s="35"/>
      <c r="M134" s="64"/>
      <c r="N134" s="36"/>
      <c r="O134" s="36"/>
      <c r="P134" s="36"/>
      <c r="Q134" s="36"/>
      <c r="R134" s="36"/>
      <c r="S134" s="36"/>
      <c r="T134" s="65"/>
      <c r="AT134" s="18" t="s">
        <v>132</v>
      </c>
      <c r="AU134" s="18" t="s">
        <v>22</v>
      </c>
    </row>
    <row r="135" spans="2:47" s="1" customFormat="1" ht="162" customHeight="1">
      <c r="B135" s="35"/>
      <c r="D135" s="176" t="s">
        <v>134</v>
      </c>
      <c r="F135" s="178" t="s">
        <v>337</v>
      </c>
      <c r="I135" s="139"/>
      <c r="L135" s="35"/>
      <c r="M135" s="64"/>
      <c r="N135" s="36"/>
      <c r="O135" s="36"/>
      <c r="P135" s="36"/>
      <c r="Q135" s="36"/>
      <c r="R135" s="36"/>
      <c r="S135" s="36"/>
      <c r="T135" s="65"/>
      <c r="AT135" s="18" t="s">
        <v>134</v>
      </c>
      <c r="AU135" s="18" t="s">
        <v>22</v>
      </c>
    </row>
    <row r="136" spans="2:51" s="11" customFormat="1" ht="22.5" customHeight="1">
      <c r="B136" s="179"/>
      <c r="D136" s="176" t="s">
        <v>136</v>
      </c>
      <c r="E136" s="188" t="s">
        <v>338</v>
      </c>
      <c r="F136" s="189" t="s">
        <v>339</v>
      </c>
      <c r="H136" s="190">
        <v>223</v>
      </c>
      <c r="I136" s="184"/>
      <c r="L136" s="179"/>
      <c r="M136" s="185"/>
      <c r="N136" s="186"/>
      <c r="O136" s="186"/>
      <c r="P136" s="186"/>
      <c r="Q136" s="186"/>
      <c r="R136" s="186"/>
      <c r="S136" s="186"/>
      <c r="T136" s="187"/>
      <c r="AT136" s="188" t="s">
        <v>136</v>
      </c>
      <c r="AU136" s="188" t="s">
        <v>22</v>
      </c>
      <c r="AV136" s="11" t="s">
        <v>83</v>
      </c>
      <c r="AW136" s="11" t="s">
        <v>39</v>
      </c>
      <c r="AX136" s="11" t="s">
        <v>75</v>
      </c>
      <c r="AY136" s="188" t="s">
        <v>124</v>
      </c>
    </row>
    <row r="137" spans="2:51" s="14" customFormat="1" ht="22.5" customHeight="1">
      <c r="B137" s="212"/>
      <c r="D137" s="180" t="s">
        <v>136</v>
      </c>
      <c r="E137" s="213" t="s">
        <v>20</v>
      </c>
      <c r="F137" s="214" t="s">
        <v>340</v>
      </c>
      <c r="H137" s="215">
        <v>223</v>
      </c>
      <c r="I137" s="216"/>
      <c r="L137" s="212"/>
      <c r="M137" s="217"/>
      <c r="N137" s="218"/>
      <c r="O137" s="218"/>
      <c r="P137" s="218"/>
      <c r="Q137" s="218"/>
      <c r="R137" s="218"/>
      <c r="S137" s="218"/>
      <c r="T137" s="219"/>
      <c r="AT137" s="220" t="s">
        <v>136</v>
      </c>
      <c r="AU137" s="220" t="s">
        <v>22</v>
      </c>
      <c r="AV137" s="14" t="s">
        <v>130</v>
      </c>
      <c r="AW137" s="14" t="s">
        <v>39</v>
      </c>
      <c r="AX137" s="14" t="s">
        <v>22</v>
      </c>
      <c r="AY137" s="220" t="s">
        <v>124</v>
      </c>
    </row>
    <row r="138" spans="2:65" s="1" customFormat="1" ht="22.5" customHeight="1">
      <c r="B138" s="163"/>
      <c r="C138" s="164" t="s">
        <v>341</v>
      </c>
      <c r="D138" s="164" t="s">
        <v>125</v>
      </c>
      <c r="E138" s="165" t="s">
        <v>342</v>
      </c>
      <c r="F138" s="166" t="s">
        <v>343</v>
      </c>
      <c r="G138" s="167" t="s">
        <v>266</v>
      </c>
      <c r="H138" s="168">
        <v>205</v>
      </c>
      <c r="I138" s="169"/>
      <c r="J138" s="170">
        <f>ROUND(I138*H138,2)</f>
        <v>0</v>
      </c>
      <c r="K138" s="166" t="s">
        <v>258</v>
      </c>
      <c r="L138" s="35"/>
      <c r="M138" s="171" t="s">
        <v>20</v>
      </c>
      <c r="N138" s="172" t="s">
        <v>46</v>
      </c>
      <c r="O138" s="36"/>
      <c r="P138" s="173">
        <f>O138*H138</f>
        <v>0</v>
      </c>
      <c r="Q138" s="173">
        <v>0</v>
      </c>
      <c r="R138" s="173">
        <f>Q138*H138</f>
        <v>0</v>
      </c>
      <c r="S138" s="173">
        <v>0.5</v>
      </c>
      <c r="T138" s="174">
        <f>S138*H138</f>
        <v>102.5</v>
      </c>
      <c r="AR138" s="18" t="s">
        <v>130</v>
      </c>
      <c r="AT138" s="18" t="s">
        <v>125</v>
      </c>
      <c r="AU138" s="18" t="s">
        <v>22</v>
      </c>
      <c r="AY138" s="18" t="s">
        <v>124</v>
      </c>
      <c r="BE138" s="175">
        <f>IF(N138="základní",J138,0)</f>
        <v>0</v>
      </c>
      <c r="BF138" s="175">
        <f>IF(N138="snížená",J138,0)</f>
        <v>0</v>
      </c>
      <c r="BG138" s="175">
        <f>IF(N138="zákl. přenesená",J138,0)</f>
        <v>0</v>
      </c>
      <c r="BH138" s="175">
        <f>IF(N138="sníž. přenesená",J138,0)</f>
        <v>0</v>
      </c>
      <c r="BI138" s="175">
        <f>IF(N138="nulová",J138,0)</f>
        <v>0</v>
      </c>
      <c r="BJ138" s="18" t="s">
        <v>22</v>
      </c>
      <c r="BK138" s="175">
        <f>ROUND(I138*H138,2)</f>
        <v>0</v>
      </c>
      <c r="BL138" s="18" t="s">
        <v>130</v>
      </c>
      <c r="BM138" s="18" t="s">
        <v>344</v>
      </c>
    </row>
    <row r="139" spans="2:47" s="1" customFormat="1" ht="42" customHeight="1">
      <c r="B139" s="35"/>
      <c r="D139" s="176" t="s">
        <v>132</v>
      </c>
      <c r="F139" s="177" t="s">
        <v>345</v>
      </c>
      <c r="I139" s="139"/>
      <c r="L139" s="35"/>
      <c r="M139" s="64"/>
      <c r="N139" s="36"/>
      <c r="O139" s="36"/>
      <c r="P139" s="36"/>
      <c r="Q139" s="36"/>
      <c r="R139" s="36"/>
      <c r="S139" s="36"/>
      <c r="T139" s="65"/>
      <c r="AT139" s="18" t="s">
        <v>132</v>
      </c>
      <c r="AU139" s="18" t="s">
        <v>22</v>
      </c>
    </row>
    <row r="140" spans="2:47" s="1" customFormat="1" ht="234" customHeight="1">
      <c r="B140" s="35"/>
      <c r="D140" s="176" t="s">
        <v>134</v>
      </c>
      <c r="F140" s="178" t="s">
        <v>330</v>
      </c>
      <c r="I140" s="139"/>
      <c r="L140" s="35"/>
      <c r="M140" s="64"/>
      <c r="N140" s="36"/>
      <c r="O140" s="36"/>
      <c r="P140" s="36"/>
      <c r="Q140" s="36"/>
      <c r="R140" s="36"/>
      <c r="S140" s="36"/>
      <c r="T140" s="65"/>
      <c r="AT140" s="18" t="s">
        <v>134</v>
      </c>
      <c r="AU140" s="18" t="s">
        <v>22</v>
      </c>
    </row>
    <row r="141" spans="2:51" s="11" customFormat="1" ht="22.5" customHeight="1">
      <c r="B141" s="179"/>
      <c r="D141" s="176" t="s">
        <v>136</v>
      </c>
      <c r="E141" s="188" t="s">
        <v>346</v>
      </c>
      <c r="F141" s="189" t="s">
        <v>347</v>
      </c>
      <c r="H141" s="190">
        <v>205</v>
      </c>
      <c r="I141" s="184"/>
      <c r="L141" s="179"/>
      <c r="M141" s="185"/>
      <c r="N141" s="186"/>
      <c r="O141" s="186"/>
      <c r="P141" s="186"/>
      <c r="Q141" s="186"/>
      <c r="R141" s="186"/>
      <c r="S141" s="186"/>
      <c r="T141" s="187"/>
      <c r="AT141" s="188" t="s">
        <v>136</v>
      </c>
      <c r="AU141" s="188" t="s">
        <v>22</v>
      </c>
      <c r="AV141" s="11" t="s">
        <v>83</v>
      </c>
      <c r="AW141" s="11" t="s">
        <v>39</v>
      </c>
      <c r="AX141" s="11" t="s">
        <v>75</v>
      </c>
      <c r="AY141" s="188" t="s">
        <v>124</v>
      </c>
    </row>
    <row r="142" spans="2:51" s="14" customFormat="1" ht="22.5" customHeight="1">
      <c r="B142" s="212"/>
      <c r="D142" s="180" t="s">
        <v>136</v>
      </c>
      <c r="E142" s="213" t="s">
        <v>20</v>
      </c>
      <c r="F142" s="214" t="s">
        <v>340</v>
      </c>
      <c r="H142" s="215">
        <v>205</v>
      </c>
      <c r="I142" s="216"/>
      <c r="L142" s="212"/>
      <c r="M142" s="217"/>
      <c r="N142" s="218"/>
      <c r="O142" s="218"/>
      <c r="P142" s="218"/>
      <c r="Q142" s="218"/>
      <c r="R142" s="218"/>
      <c r="S142" s="218"/>
      <c r="T142" s="219"/>
      <c r="AT142" s="220" t="s">
        <v>136</v>
      </c>
      <c r="AU142" s="220" t="s">
        <v>22</v>
      </c>
      <c r="AV142" s="14" t="s">
        <v>130</v>
      </c>
      <c r="AW142" s="14" t="s">
        <v>39</v>
      </c>
      <c r="AX142" s="14" t="s">
        <v>22</v>
      </c>
      <c r="AY142" s="220" t="s">
        <v>124</v>
      </c>
    </row>
    <row r="143" spans="2:65" s="1" customFormat="1" ht="22.5" customHeight="1">
      <c r="B143" s="163"/>
      <c r="C143" s="164" t="s">
        <v>348</v>
      </c>
      <c r="D143" s="164" t="s">
        <v>125</v>
      </c>
      <c r="E143" s="165" t="s">
        <v>349</v>
      </c>
      <c r="F143" s="166" t="s">
        <v>350</v>
      </c>
      <c r="G143" s="167" t="s">
        <v>266</v>
      </c>
      <c r="H143" s="168">
        <v>463.5</v>
      </c>
      <c r="I143" s="169"/>
      <c r="J143" s="170">
        <f>ROUND(I143*H143,2)</f>
        <v>0</v>
      </c>
      <c r="K143" s="166" t="s">
        <v>258</v>
      </c>
      <c r="L143" s="35"/>
      <c r="M143" s="171" t="s">
        <v>20</v>
      </c>
      <c r="N143" s="172" t="s">
        <v>46</v>
      </c>
      <c r="O143" s="36"/>
      <c r="P143" s="173">
        <f>O143*H143</f>
        <v>0</v>
      </c>
      <c r="Q143" s="173">
        <v>0</v>
      </c>
      <c r="R143" s="173">
        <f>Q143*H143</f>
        <v>0</v>
      </c>
      <c r="S143" s="173">
        <v>0.4</v>
      </c>
      <c r="T143" s="174">
        <f>S143*H143</f>
        <v>185.4</v>
      </c>
      <c r="AR143" s="18" t="s">
        <v>130</v>
      </c>
      <c r="AT143" s="18" t="s">
        <v>125</v>
      </c>
      <c r="AU143" s="18" t="s">
        <v>22</v>
      </c>
      <c r="AY143" s="18" t="s">
        <v>124</v>
      </c>
      <c r="BE143" s="175">
        <f>IF(N143="základní",J143,0)</f>
        <v>0</v>
      </c>
      <c r="BF143" s="175">
        <f>IF(N143="snížená",J143,0)</f>
        <v>0</v>
      </c>
      <c r="BG143" s="175">
        <f>IF(N143="zákl. přenesená",J143,0)</f>
        <v>0</v>
      </c>
      <c r="BH143" s="175">
        <f>IF(N143="sníž. přenesená",J143,0)</f>
        <v>0</v>
      </c>
      <c r="BI143" s="175">
        <f>IF(N143="nulová",J143,0)</f>
        <v>0</v>
      </c>
      <c r="BJ143" s="18" t="s">
        <v>22</v>
      </c>
      <c r="BK143" s="175">
        <f>ROUND(I143*H143,2)</f>
        <v>0</v>
      </c>
      <c r="BL143" s="18" t="s">
        <v>130</v>
      </c>
      <c r="BM143" s="18" t="s">
        <v>351</v>
      </c>
    </row>
    <row r="144" spans="2:47" s="1" customFormat="1" ht="42" customHeight="1">
      <c r="B144" s="35"/>
      <c r="D144" s="176" t="s">
        <v>132</v>
      </c>
      <c r="F144" s="177" t="s">
        <v>352</v>
      </c>
      <c r="I144" s="139"/>
      <c r="L144" s="35"/>
      <c r="M144" s="64"/>
      <c r="N144" s="36"/>
      <c r="O144" s="36"/>
      <c r="P144" s="36"/>
      <c r="Q144" s="36"/>
      <c r="R144" s="36"/>
      <c r="S144" s="36"/>
      <c r="T144" s="65"/>
      <c r="AT144" s="18" t="s">
        <v>132</v>
      </c>
      <c r="AU144" s="18" t="s">
        <v>22</v>
      </c>
    </row>
    <row r="145" spans="2:47" s="1" customFormat="1" ht="234" customHeight="1">
      <c r="B145" s="35"/>
      <c r="D145" s="176" t="s">
        <v>134</v>
      </c>
      <c r="F145" s="178" t="s">
        <v>330</v>
      </c>
      <c r="I145" s="139"/>
      <c r="L145" s="35"/>
      <c r="M145" s="64"/>
      <c r="N145" s="36"/>
      <c r="O145" s="36"/>
      <c r="P145" s="36"/>
      <c r="Q145" s="36"/>
      <c r="R145" s="36"/>
      <c r="S145" s="36"/>
      <c r="T145" s="65"/>
      <c r="AT145" s="18" t="s">
        <v>134</v>
      </c>
      <c r="AU145" s="18" t="s">
        <v>22</v>
      </c>
    </row>
    <row r="146" spans="2:51" s="13" customFormat="1" ht="22.5" customHeight="1">
      <c r="B146" s="204"/>
      <c r="D146" s="176" t="s">
        <v>136</v>
      </c>
      <c r="E146" s="205" t="s">
        <v>20</v>
      </c>
      <c r="F146" s="206" t="s">
        <v>353</v>
      </c>
      <c r="H146" s="207" t="s">
        <v>20</v>
      </c>
      <c r="I146" s="208"/>
      <c r="L146" s="204"/>
      <c r="M146" s="209"/>
      <c r="N146" s="210"/>
      <c r="O146" s="210"/>
      <c r="P146" s="210"/>
      <c r="Q146" s="210"/>
      <c r="R146" s="210"/>
      <c r="S146" s="210"/>
      <c r="T146" s="211"/>
      <c r="AT146" s="207" t="s">
        <v>136</v>
      </c>
      <c r="AU146" s="207" t="s">
        <v>22</v>
      </c>
      <c r="AV146" s="13" t="s">
        <v>22</v>
      </c>
      <c r="AW146" s="13" t="s">
        <v>39</v>
      </c>
      <c r="AX146" s="13" t="s">
        <v>75</v>
      </c>
      <c r="AY146" s="207" t="s">
        <v>124</v>
      </c>
    </row>
    <row r="147" spans="2:51" s="11" customFormat="1" ht="22.5" customHeight="1">
      <c r="B147" s="179"/>
      <c r="D147" s="176" t="s">
        <v>136</v>
      </c>
      <c r="E147" s="188" t="s">
        <v>354</v>
      </c>
      <c r="F147" s="189" t="s">
        <v>355</v>
      </c>
      <c r="H147" s="190">
        <v>136</v>
      </c>
      <c r="I147" s="184"/>
      <c r="L147" s="179"/>
      <c r="M147" s="185"/>
      <c r="N147" s="186"/>
      <c r="O147" s="186"/>
      <c r="P147" s="186"/>
      <c r="Q147" s="186"/>
      <c r="R147" s="186"/>
      <c r="S147" s="186"/>
      <c r="T147" s="187"/>
      <c r="AT147" s="188" t="s">
        <v>136</v>
      </c>
      <c r="AU147" s="188" t="s">
        <v>22</v>
      </c>
      <c r="AV147" s="11" t="s">
        <v>83</v>
      </c>
      <c r="AW147" s="11" t="s">
        <v>39</v>
      </c>
      <c r="AX147" s="11" t="s">
        <v>75</v>
      </c>
      <c r="AY147" s="188" t="s">
        <v>124</v>
      </c>
    </row>
    <row r="148" spans="2:51" s="11" customFormat="1" ht="22.5" customHeight="1">
      <c r="B148" s="179"/>
      <c r="D148" s="176" t="s">
        <v>136</v>
      </c>
      <c r="E148" s="188" t="s">
        <v>173</v>
      </c>
      <c r="F148" s="189" t="s">
        <v>356</v>
      </c>
      <c r="H148" s="190">
        <v>102.5</v>
      </c>
      <c r="I148" s="184"/>
      <c r="L148" s="179"/>
      <c r="M148" s="185"/>
      <c r="N148" s="186"/>
      <c r="O148" s="186"/>
      <c r="P148" s="186"/>
      <c r="Q148" s="186"/>
      <c r="R148" s="186"/>
      <c r="S148" s="186"/>
      <c r="T148" s="187"/>
      <c r="AT148" s="188" t="s">
        <v>136</v>
      </c>
      <c r="AU148" s="188" t="s">
        <v>22</v>
      </c>
      <c r="AV148" s="11" t="s">
        <v>83</v>
      </c>
      <c r="AW148" s="11" t="s">
        <v>39</v>
      </c>
      <c r="AX148" s="11" t="s">
        <v>75</v>
      </c>
      <c r="AY148" s="188" t="s">
        <v>124</v>
      </c>
    </row>
    <row r="149" spans="2:51" s="11" customFormat="1" ht="22.5" customHeight="1">
      <c r="B149" s="179"/>
      <c r="D149" s="176" t="s">
        <v>136</v>
      </c>
      <c r="E149" s="188" t="s">
        <v>175</v>
      </c>
      <c r="F149" s="189" t="s">
        <v>357</v>
      </c>
      <c r="H149" s="190">
        <v>225</v>
      </c>
      <c r="I149" s="184"/>
      <c r="L149" s="179"/>
      <c r="M149" s="185"/>
      <c r="N149" s="186"/>
      <c r="O149" s="186"/>
      <c r="P149" s="186"/>
      <c r="Q149" s="186"/>
      <c r="R149" s="186"/>
      <c r="S149" s="186"/>
      <c r="T149" s="187"/>
      <c r="AT149" s="188" t="s">
        <v>136</v>
      </c>
      <c r="AU149" s="188" t="s">
        <v>22</v>
      </c>
      <c r="AV149" s="11" t="s">
        <v>83</v>
      </c>
      <c r="AW149" s="11" t="s">
        <v>39</v>
      </c>
      <c r="AX149" s="11" t="s">
        <v>75</v>
      </c>
      <c r="AY149" s="188" t="s">
        <v>124</v>
      </c>
    </row>
    <row r="150" spans="2:51" s="11" customFormat="1" ht="22.5" customHeight="1">
      <c r="B150" s="179"/>
      <c r="D150" s="180" t="s">
        <v>136</v>
      </c>
      <c r="E150" s="181" t="s">
        <v>358</v>
      </c>
      <c r="F150" s="182" t="s">
        <v>359</v>
      </c>
      <c r="H150" s="183">
        <v>463.5</v>
      </c>
      <c r="I150" s="184"/>
      <c r="L150" s="179"/>
      <c r="M150" s="185"/>
      <c r="N150" s="186"/>
      <c r="O150" s="186"/>
      <c r="P150" s="186"/>
      <c r="Q150" s="186"/>
      <c r="R150" s="186"/>
      <c r="S150" s="186"/>
      <c r="T150" s="187"/>
      <c r="AT150" s="188" t="s">
        <v>136</v>
      </c>
      <c r="AU150" s="188" t="s">
        <v>22</v>
      </c>
      <c r="AV150" s="11" t="s">
        <v>83</v>
      </c>
      <c r="AW150" s="11" t="s">
        <v>39</v>
      </c>
      <c r="AX150" s="11" t="s">
        <v>22</v>
      </c>
      <c r="AY150" s="188" t="s">
        <v>124</v>
      </c>
    </row>
    <row r="151" spans="2:65" s="1" customFormat="1" ht="22.5" customHeight="1">
      <c r="B151" s="163"/>
      <c r="C151" s="164" t="s">
        <v>360</v>
      </c>
      <c r="D151" s="164" t="s">
        <v>125</v>
      </c>
      <c r="E151" s="165" t="s">
        <v>361</v>
      </c>
      <c r="F151" s="166" t="s">
        <v>362</v>
      </c>
      <c r="G151" s="167" t="s">
        <v>266</v>
      </c>
      <c r="H151" s="168">
        <v>463.5</v>
      </c>
      <c r="I151" s="169"/>
      <c r="J151" s="170">
        <f>ROUND(I151*H151,2)</f>
        <v>0</v>
      </c>
      <c r="K151" s="166" t="s">
        <v>258</v>
      </c>
      <c r="L151" s="35"/>
      <c r="M151" s="171" t="s">
        <v>20</v>
      </c>
      <c r="N151" s="172" t="s">
        <v>46</v>
      </c>
      <c r="O151" s="36"/>
      <c r="P151" s="173">
        <f>O151*H151</f>
        <v>0</v>
      </c>
      <c r="Q151" s="173">
        <v>0</v>
      </c>
      <c r="R151" s="173">
        <f>Q151*H151</f>
        <v>0</v>
      </c>
      <c r="S151" s="173">
        <v>0.5</v>
      </c>
      <c r="T151" s="174">
        <f>S151*H151</f>
        <v>231.75</v>
      </c>
      <c r="AR151" s="18" t="s">
        <v>130</v>
      </c>
      <c r="AT151" s="18" t="s">
        <v>125</v>
      </c>
      <c r="AU151" s="18" t="s">
        <v>22</v>
      </c>
      <c r="AY151" s="18" t="s">
        <v>124</v>
      </c>
      <c r="BE151" s="175">
        <f>IF(N151="základní",J151,0)</f>
        <v>0</v>
      </c>
      <c r="BF151" s="175">
        <f>IF(N151="snížená",J151,0)</f>
        <v>0</v>
      </c>
      <c r="BG151" s="175">
        <f>IF(N151="zákl. přenesená",J151,0)</f>
        <v>0</v>
      </c>
      <c r="BH151" s="175">
        <f>IF(N151="sníž. přenesená",J151,0)</f>
        <v>0</v>
      </c>
      <c r="BI151" s="175">
        <f>IF(N151="nulová",J151,0)</f>
        <v>0</v>
      </c>
      <c r="BJ151" s="18" t="s">
        <v>22</v>
      </c>
      <c r="BK151" s="175">
        <f>ROUND(I151*H151,2)</f>
        <v>0</v>
      </c>
      <c r="BL151" s="18" t="s">
        <v>130</v>
      </c>
      <c r="BM151" s="18" t="s">
        <v>363</v>
      </c>
    </row>
    <row r="152" spans="2:47" s="1" customFormat="1" ht="42" customHeight="1">
      <c r="B152" s="35"/>
      <c r="D152" s="176" t="s">
        <v>132</v>
      </c>
      <c r="F152" s="177" t="s">
        <v>364</v>
      </c>
      <c r="I152" s="139"/>
      <c r="L152" s="35"/>
      <c r="M152" s="64"/>
      <c r="N152" s="36"/>
      <c r="O152" s="36"/>
      <c r="P152" s="36"/>
      <c r="Q152" s="36"/>
      <c r="R152" s="36"/>
      <c r="S152" s="36"/>
      <c r="T152" s="65"/>
      <c r="AT152" s="18" t="s">
        <v>132</v>
      </c>
      <c r="AU152" s="18" t="s">
        <v>22</v>
      </c>
    </row>
    <row r="153" spans="2:47" s="1" customFormat="1" ht="234" customHeight="1">
      <c r="B153" s="35"/>
      <c r="D153" s="176" t="s">
        <v>134</v>
      </c>
      <c r="F153" s="178" t="s">
        <v>330</v>
      </c>
      <c r="I153" s="139"/>
      <c r="L153" s="35"/>
      <c r="M153" s="64"/>
      <c r="N153" s="36"/>
      <c r="O153" s="36"/>
      <c r="P153" s="36"/>
      <c r="Q153" s="36"/>
      <c r="R153" s="36"/>
      <c r="S153" s="36"/>
      <c r="T153" s="65"/>
      <c r="AT153" s="18" t="s">
        <v>134</v>
      </c>
      <c r="AU153" s="18" t="s">
        <v>22</v>
      </c>
    </row>
    <row r="154" spans="2:51" s="13" customFormat="1" ht="22.5" customHeight="1">
      <c r="B154" s="204"/>
      <c r="D154" s="176" t="s">
        <v>136</v>
      </c>
      <c r="E154" s="205" t="s">
        <v>20</v>
      </c>
      <c r="F154" s="206" t="s">
        <v>353</v>
      </c>
      <c r="H154" s="207" t="s">
        <v>20</v>
      </c>
      <c r="I154" s="208"/>
      <c r="L154" s="204"/>
      <c r="M154" s="209"/>
      <c r="N154" s="210"/>
      <c r="O154" s="210"/>
      <c r="P154" s="210"/>
      <c r="Q154" s="210"/>
      <c r="R154" s="210"/>
      <c r="S154" s="210"/>
      <c r="T154" s="211"/>
      <c r="AT154" s="207" t="s">
        <v>136</v>
      </c>
      <c r="AU154" s="207" t="s">
        <v>22</v>
      </c>
      <c r="AV154" s="13" t="s">
        <v>22</v>
      </c>
      <c r="AW154" s="13" t="s">
        <v>39</v>
      </c>
      <c r="AX154" s="13" t="s">
        <v>75</v>
      </c>
      <c r="AY154" s="207" t="s">
        <v>124</v>
      </c>
    </row>
    <row r="155" spans="2:51" s="11" customFormat="1" ht="22.5" customHeight="1">
      <c r="B155" s="179"/>
      <c r="D155" s="176" t="s">
        <v>136</v>
      </c>
      <c r="E155" s="188" t="s">
        <v>365</v>
      </c>
      <c r="F155" s="189" t="s">
        <v>355</v>
      </c>
      <c r="H155" s="190">
        <v>136</v>
      </c>
      <c r="I155" s="184"/>
      <c r="L155" s="179"/>
      <c r="M155" s="185"/>
      <c r="N155" s="186"/>
      <c r="O155" s="186"/>
      <c r="P155" s="186"/>
      <c r="Q155" s="186"/>
      <c r="R155" s="186"/>
      <c r="S155" s="186"/>
      <c r="T155" s="187"/>
      <c r="AT155" s="188" t="s">
        <v>136</v>
      </c>
      <c r="AU155" s="188" t="s">
        <v>22</v>
      </c>
      <c r="AV155" s="11" t="s">
        <v>83</v>
      </c>
      <c r="AW155" s="11" t="s">
        <v>39</v>
      </c>
      <c r="AX155" s="11" t="s">
        <v>75</v>
      </c>
      <c r="AY155" s="188" t="s">
        <v>124</v>
      </c>
    </row>
    <row r="156" spans="2:51" s="11" customFormat="1" ht="22.5" customHeight="1">
      <c r="B156" s="179"/>
      <c r="D156" s="176" t="s">
        <v>136</v>
      </c>
      <c r="E156" s="188" t="s">
        <v>177</v>
      </c>
      <c r="F156" s="189" t="s">
        <v>356</v>
      </c>
      <c r="H156" s="190">
        <v>102.5</v>
      </c>
      <c r="I156" s="184"/>
      <c r="L156" s="179"/>
      <c r="M156" s="185"/>
      <c r="N156" s="186"/>
      <c r="O156" s="186"/>
      <c r="P156" s="186"/>
      <c r="Q156" s="186"/>
      <c r="R156" s="186"/>
      <c r="S156" s="186"/>
      <c r="T156" s="187"/>
      <c r="AT156" s="188" t="s">
        <v>136</v>
      </c>
      <c r="AU156" s="188" t="s">
        <v>22</v>
      </c>
      <c r="AV156" s="11" t="s">
        <v>83</v>
      </c>
      <c r="AW156" s="11" t="s">
        <v>39</v>
      </c>
      <c r="AX156" s="11" t="s">
        <v>75</v>
      </c>
      <c r="AY156" s="188" t="s">
        <v>124</v>
      </c>
    </row>
    <row r="157" spans="2:51" s="11" customFormat="1" ht="22.5" customHeight="1">
      <c r="B157" s="179"/>
      <c r="D157" s="176" t="s">
        <v>136</v>
      </c>
      <c r="E157" s="188" t="s">
        <v>178</v>
      </c>
      <c r="F157" s="189" t="s">
        <v>357</v>
      </c>
      <c r="H157" s="190">
        <v>225</v>
      </c>
      <c r="I157" s="184"/>
      <c r="L157" s="179"/>
      <c r="M157" s="185"/>
      <c r="N157" s="186"/>
      <c r="O157" s="186"/>
      <c r="P157" s="186"/>
      <c r="Q157" s="186"/>
      <c r="R157" s="186"/>
      <c r="S157" s="186"/>
      <c r="T157" s="187"/>
      <c r="AT157" s="188" t="s">
        <v>136</v>
      </c>
      <c r="AU157" s="188" t="s">
        <v>22</v>
      </c>
      <c r="AV157" s="11" t="s">
        <v>83</v>
      </c>
      <c r="AW157" s="11" t="s">
        <v>39</v>
      </c>
      <c r="AX157" s="11" t="s">
        <v>75</v>
      </c>
      <c r="AY157" s="188" t="s">
        <v>124</v>
      </c>
    </row>
    <row r="158" spans="2:51" s="11" customFormat="1" ht="22.5" customHeight="1">
      <c r="B158" s="179"/>
      <c r="D158" s="180" t="s">
        <v>136</v>
      </c>
      <c r="E158" s="181" t="s">
        <v>366</v>
      </c>
      <c r="F158" s="182" t="s">
        <v>367</v>
      </c>
      <c r="H158" s="183">
        <v>463.5</v>
      </c>
      <c r="I158" s="184"/>
      <c r="L158" s="179"/>
      <c r="M158" s="185"/>
      <c r="N158" s="186"/>
      <c r="O158" s="186"/>
      <c r="P158" s="186"/>
      <c r="Q158" s="186"/>
      <c r="R158" s="186"/>
      <c r="S158" s="186"/>
      <c r="T158" s="187"/>
      <c r="AT158" s="188" t="s">
        <v>136</v>
      </c>
      <c r="AU158" s="188" t="s">
        <v>22</v>
      </c>
      <c r="AV158" s="11" t="s">
        <v>83</v>
      </c>
      <c r="AW158" s="11" t="s">
        <v>39</v>
      </c>
      <c r="AX158" s="11" t="s">
        <v>22</v>
      </c>
      <c r="AY158" s="188" t="s">
        <v>124</v>
      </c>
    </row>
    <row r="159" spans="2:65" s="1" customFormat="1" ht="22.5" customHeight="1">
      <c r="B159" s="163"/>
      <c r="C159" s="164" t="s">
        <v>8</v>
      </c>
      <c r="D159" s="164" t="s">
        <v>125</v>
      </c>
      <c r="E159" s="165" t="s">
        <v>368</v>
      </c>
      <c r="F159" s="166" t="s">
        <v>369</v>
      </c>
      <c r="G159" s="167" t="s">
        <v>370</v>
      </c>
      <c r="H159" s="168">
        <v>251</v>
      </c>
      <c r="I159" s="169"/>
      <c r="J159" s="170">
        <f>ROUND(I159*H159,2)</f>
        <v>0</v>
      </c>
      <c r="K159" s="166" t="s">
        <v>258</v>
      </c>
      <c r="L159" s="35"/>
      <c r="M159" s="171" t="s">
        <v>20</v>
      </c>
      <c r="N159" s="172" t="s">
        <v>46</v>
      </c>
      <c r="O159" s="36"/>
      <c r="P159" s="173">
        <f>O159*H159</f>
        <v>0</v>
      </c>
      <c r="Q159" s="173">
        <v>0</v>
      </c>
      <c r="R159" s="173">
        <f>Q159*H159</f>
        <v>0</v>
      </c>
      <c r="S159" s="173">
        <v>0.205</v>
      </c>
      <c r="T159" s="174">
        <f>S159*H159</f>
        <v>51.455</v>
      </c>
      <c r="AR159" s="18" t="s">
        <v>130</v>
      </c>
      <c r="AT159" s="18" t="s">
        <v>125</v>
      </c>
      <c r="AU159" s="18" t="s">
        <v>22</v>
      </c>
      <c r="AY159" s="18" t="s">
        <v>124</v>
      </c>
      <c r="BE159" s="175">
        <f>IF(N159="základní",J159,0)</f>
        <v>0</v>
      </c>
      <c r="BF159" s="175">
        <f>IF(N159="snížená",J159,0)</f>
        <v>0</v>
      </c>
      <c r="BG159" s="175">
        <f>IF(N159="zákl. přenesená",J159,0)</f>
        <v>0</v>
      </c>
      <c r="BH159" s="175">
        <f>IF(N159="sníž. přenesená",J159,0)</f>
        <v>0</v>
      </c>
      <c r="BI159" s="175">
        <f>IF(N159="nulová",J159,0)</f>
        <v>0</v>
      </c>
      <c r="BJ159" s="18" t="s">
        <v>22</v>
      </c>
      <c r="BK159" s="175">
        <f>ROUND(I159*H159,2)</f>
        <v>0</v>
      </c>
      <c r="BL159" s="18" t="s">
        <v>130</v>
      </c>
      <c r="BM159" s="18" t="s">
        <v>371</v>
      </c>
    </row>
    <row r="160" spans="2:47" s="1" customFormat="1" ht="30" customHeight="1">
      <c r="B160" s="35"/>
      <c r="D160" s="176" t="s">
        <v>132</v>
      </c>
      <c r="F160" s="177" t="s">
        <v>372</v>
      </c>
      <c r="I160" s="139"/>
      <c r="L160" s="35"/>
      <c r="M160" s="64"/>
      <c r="N160" s="36"/>
      <c r="O160" s="36"/>
      <c r="P160" s="36"/>
      <c r="Q160" s="36"/>
      <c r="R160" s="36"/>
      <c r="S160" s="36"/>
      <c r="T160" s="65"/>
      <c r="AT160" s="18" t="s">
        <v>132</v>
      </c>
      <c r="AU160" s="18" t="s">
        <v>22</v>
      </c>
    </row>
    <row r="161" spans="2:47" s="1" customFormat="1" ht="138" customHeight="1">
      <c r="B161" s="35"/>
      <c r="D161" s="176" t="s">
        <v>134</v>
      </c>
      <c r="F161" s="178" t="s">
        <v>373</v>
      </c>
      <c r="I161" s="139"/>
      <c r="L161" s="35"/>
      <c r="M161" s="64"/>
      <c r="N161" s="36"/>
      <c r="O161" s="36"/>
      <c r="P161" s="36"/>
      <c r="Q161" s="36"/>
      <c r="R161" s="36"/>
      <c r="S161" s="36"/>
      <c r="T161" s="65"/>
      <c r="AT161" s="18" t="s">
        <v>134</v>
      </c>
      <c r="AU161" s="18" t="s">
        <v>22</v>
      </c>
    </row>
    <row r="162" spans="2:51" s="13" customFormat="1" ht="22.5" customHeight="1">
      <c r="B162" s="204"/>
      <c r="D162" s="176" t="s">
        <v>136</v>
      </c>
      <c r="E162" s="205" t="s">
        <v>20</v>
      </c>
      <c r="F162" s="206" t="s">
        <v>374</v>
      </c>
      <c r="H162" s="207" t="s">
        <v>20</v>
      </c>
      <c r="I162" s="208"/>
      <c r="L162" s="204"/>
      <c r="M162" s="209"/>
      <c r="N162" s="210"/>
      <c r="O162" s="210"/>
      <c r="P162" s="210"/>
      <c r="Q162" s="210"/>
      <c r="R162" s="210"/>
      <c r="S162" s="210"/>
      <c r="T162" s="211"/>
      <c r="AT162" s="207" t="s">
        <v>136</v>
      </c>
      <c r="AU162" s="207" t="s">
        <v>22</v>
      </c>
      <c r="AV162" s="13" t="s">
        <v>22</v>
      </c>
      <c r="AW162" s="13" t="s">
        <v>39</v>
      </c>
      <c r="AX162" s="13" t="s">
        <v>75</v>
      </c>
      <c r="AY162" s="207" t="s">
        <v>124</v>
      </c>
    </row>
    <row r="163" spans="2:51" s="11" customFormat="1" ht="22.5" customHeight="1">
      <c r="B163" s="179"/>
      <c r="D163" s="176" t="s">
        <v>136</v>
      </c>
      <c r="E163" s="188" t="s">
        <v>375</v>
      </c>
      <c r="F163" s="189" t="s">
        <v>376</v>
      </c>
      <c r="H163" s="190">
        <v>131</v>
      </c>
      <c r="I163" s="184"/>
      <c r="L163" s="179"/>
      <c r="M163" s="185"/>
      <c r="N163" s="186"/>
      <c r="O163" s="186"/>
      <c r="P163" s="186"/>
      <c r="Q163" s="186"/>
      <c r="R163" s="186"/>
      <c r="S163" s="186"/>
      <c r="T163" s="187"/>
      <c r="AT163" s="188" t="s">
        <v>136</v>
      </c>
      <c r="AU163" s="188" t="s">
        <v>22</v>
      </c>
      <c r="AV163" s="11" t="s">
        <v>83</v>
      </c>
      <c r="AW163" s="11" t="s">
        <v>39</v>
      </c>
      <c r="AX163" s="11" t="s">
        <v>75</v>
      </c>
      <c r="AY163" s="188" t="s">
        <v>124</v>
      </c>
    </row>
    <row r="164" spans="2:51" s="11" customFormat="1" ht="22.5" customHeight="1">
      <c r="B164" s="179"/>
      <c r="D164" s="176" t="s">
        <v>136</v>
      </c>
      <c r="E164" s="188" t="s">
        <v>179</v>
      </c>
      <c r="F164" s="189" t="s">
        <v>377</v>
      </c>
      <c r="H164" s="190">
        <v>120</v>
      </c>
      <c r="I164" s="184"/>
      <c r="L164" s="179"/>
      <c r="M164" s="185"/>
      <c r="N164" s="186"/>
      <c r="O164" s="186"/>
      <c r="P164" s="186"/>
      <c r="Q164" s="186"/>
      <c r="R164" s="186"/>
      <c r="S164" s="186"/>
      <c r="T164" s="187"/>
      <c r="AT164" s="188" t="s">
        <v>136</v>
      </c>
      <c r="AU164" s="188" t="s">
        <v>22</v>
      </c>
      <c r="AV164" s="11" t="s">
        <v>83</v>
      </c>
      <c r="AW164" s="11" t="s">
        <v>39</v>
      </c>
      <c r="AX164" s="11" t="s">
        <v>75</v>
      </c>
      <c r="AY164" s="188" t="s">
        <v>124</v>
      </c>
    </row>
    <row r="165" spans="2:51" s="11" customFormat="1" ht="22.5" customHeight="1">
      <c r="B165" s="179"/>
      <c r="D165" s="180" t="s">
        <v>136</v>
      </c>
      <c r="E165" s="181" t="s">
        <v>378</v>
      </c>
      <c r="F165" s="182" t="s">
        <v>379</v>
      </c>
      <c r="H165" s="183">
        <v>251</v>
      </c>
      <c r="I165" s="184"/>
      <c r="L165" s="179"/>
      <c r="M165" s="185"/>
      <c r="N165" s="186"/>
      <c r="O165" s="186"/>
      <c r="P165" s="186"/>
      <c r="Q165" s="186"/>
      <c r="R165" s="186"/>
      <c r="S165" s="186"/>
      <c r="T165" s="187"/>
      <c r="AT165" s="188" t="s">
        <v>136</v>
      </c>
      <c r="AU165" s="188" t="s">
        <v>22</v>
      </c>
      <c r="AV165" s="11" t="s">
        <v>83</v>
      </c>
      <c r="AW165" s="11" t="s">
        <v>39</v>
      </c>
      <c r="AX165" s="11" t="s">
        <v>22</v>
      </c>
      <c r="AY165" s="188" t="s">
        <v>124</v>
      </c>
    </row>
    <row r="166" spans="2:65" s="1" customFormat="1" ht="22.5" customHeight="1">
      <c r="B166" s="163"/>
      <c r="C166" s="164" t="s">
        <v>205</v>
      </c>
      <c r="D166" s="164" t="s">
        <v>125</v>
      </c>
      <c r="E166" s="165" t="s">
        <v>380</v>
      </c>
      <c r="F166" s="166" t="s">
        <v>381</v>
      </c>
      <c r="G166" s="167" t="s">
        <v>370</v>
      </c>
      <c r="H166" s="168">
        <v>223</v>
      </c>
      <c r="I166" s="169"/>
      <c r="J166" s="170">
        <f>ROUND(I166*H166,2)</f>
        <v>0</v>
      </c>
      <c r="K166" s="166" t="s">
        <v>258</v>
      </c>
      <c r="L166" s="35"/>
      <c r="M166" s="171" t="s">
        <v>20</v>
      </c>
      <c r="N166" s="172" t="s">
        <v>46</v>
      </c>
      <c r="O166" s="36"/>
      <c r="P166" s="173">
        <f>O166*H166</f>
        <v>0</v>
      </c>
      <c r="Q166" s="173">
        <v>0</v>
      </c>
      <c r="R166" s="173">
        <f>Q166*H166</f>
        <v>0</v>
      </c>
      <c r="S166" s="173">
        <v>0.04</v>
      </c>
      <c r="T166" s="174">
        <f>S166*H166</f>
        <v>8.92</v>
      </c>
      <c r="AR166" s="18" t="s">
        <v>130</v>
      </c>
      <c r="AT166" s="18" t="s">
        <v>125</v>
      </c>
      <c r="AU166" s="18" t="s">
        <v>22</v>
      </c>
      <c r="AY166" s="18" t="s">
        <v>124</v>
      </c>
      <c r="BE166" s="175">
        <f>IF(N166="základní",J166,0)</f>
        <v>0</v>
      </c>
      <c r="BF166" s="175">
        <f>IF(N166="snížená",J166,0)</f>
        <v>0</v>
      </c>
      <c r="BG166" s="175">
        <f>IF(N166="zákl. přenesená",J166,0)</f>
        <v>0</v>
      </c>
      <c r="BH166" s="175">
        <f>IF(N166="sníž. přenesená",J166,0)</f>
        <v>0</v>
      </c>
      <c r="BI166" s="175">
        <f>IF(N166="nulová",J166,0)</f>
        <v>0</v>
      </c>
      <c r="BJ166" s="18" t="s">
        <v>22</v>
      </c>
      <c r="BK166" s="175">
        <f>ROUND(I166*H166,2)</f>
        <v>0</v>
      </c>
      <c r="BL166" s="18" t="s">
        <v>130</v>
      </c>
      <c r="BM166" s="18" t="s">
        <v>382</v>
      </c>
    </row>
    <row r="167" spans="2:47" s="1" customFormat="1" ht="30" customHeight="1">
      <c r="B167" s="35"/>
      <c r="D167" s="176" t="s">
        <v>132</v>
      </c>
      <c r="F167" s="177" t="s">
        <v>383</v>
      </c>
      <c r="I167" s="139"/>
      <c r="L167" s="35"/>
      <c r="M167" s="64"/>
      <c r="N167" s="36"/>
      <c r="O167" s="36"/>
      <c r="P167" s="36"/>
      <c r="Q167" s="36"/>
      <c r="R167" s="36"/>
      <c r="S167" s="36"/>
      <c r="T167" s="65"/>
      <c r="AT167" s="18" t="s">
        <v>132</v>
      </c>
      <c r="AU167" s="18" t="s">
        <v>22</v>
      </c>
    </row>
    <row r="168" spans="2:47" s="1" customFormat="1" ht="138" customHeight="1">
      <c r="B168" s="35"/>
      <c r="D168" s="176" t="s">
        <v>134</v>
      </c>
      <c r="F168" s="178" t="s">
        <v>373</v>
      </c>
      <c r="I168" s="139"/>
      <c r="L168" s="35"/>
      <c r="M168" s="64"/>
      <c r="N168" s="36"/>
      <c r="O168" s="36"/>
      <c r="P168" s="36"/>
      <c r="Q168" s="36"/>
      <c r="R168" s="36"/>
      <c r="S168" s="36"/>
      <c r="T168" s="65"/>
      <c r="AT168" s="18" t="s">
        <v>134</v>
      </c>
      <c r="AU168" s="18" t="s">
        <v>22</v>
      </c>
    </row>
    <row r="169" spans="2:51" s="13" customFormat="1" ht="22.5" customHeight="1">
      <c r="B169" s="204"/>
      <c r="D169" s="176" t="s">
        <v>136</v>
      </c>
      <c r="E169" s="205" t="s">
        <v>20</v>
      </c>
      <c r="F169" s="206" t="s">
        <v>374</v>
      </c>
      <c r="H169" s="207" t="s">
        <v>20</v>
      </c>
      <c r="I169" s="208"/>
      <c r="L169" s="204"/>
      <c r="M169" s="209"/>
      <c r="N169" s="210"/>
      <c r="O169" s="210"/>
      <c r="P169" s="210"/>
      <c r="Q169" s="210"/>
      <c r="R169" s="210"/>
      <c r="S169" s="210"/>
      <c r="T169" s="211"/>
      <c r="AT169" s="207" t="s">
        <v>136</v>
      </c>
      <c r="AU169" s="207" t="s">
        <v>22</v>
      </c>
      <c r="AV169" s="13" t="s">
        <v>22</v>
      </c>
      <c r="AW169" s="13" t="s">
        <v>39</v>
      </c>
      <c r="AX169" s="13" t="s">
        <v>75</v>
      </c>
      <c r="AY169" s="207" t="s">
        <v>124</v>
      </c>
    </row>
    <row r="170" spans="2:51" s="11" customFormat="1" ht="22.5" customHeight="1">
      <c r="B170" s="179"/>
      <c r="D170" s="176" t="s">
        <v>136</v>
      </c>
      <c r="E170" s="188" t="s">
        <v>384</v>
      </c>
      <c r="F170" s="189" t="s">
        <v>385</v>
      </c>
      <c r="H170" s="190">
        <v>139</v>
      </c>
      <c r="I170" s="184"/>
      <c r="L170" s="179"/>
      <c r="M170" s="185"/>
      <c r="N170" s="186"/>
      <c r="O170" s="186"/>
      <c r="P170" s="186"/>
      <c r="Q170" s="186"/>
      <c r="R170" s="186"/>
      <c r="S170" s="186"/>
      <c r="T170" s="187"/>
      <c r="AT170" s="188" t="s">
        <v>136</v>
      </c>
      <c r="AU170" s="188" t="s">
        <v>22</v>
      </c>
      <c r="AV170" s="11" t="s">
        <v>83</v>
      </c>
      <c r="AW170" s="11" t="s">
        <v>39</v>
      </c>
      <c r="AX170" s="11" t="s">
        <v>75</v>
      </c>
      <c r="AY170" s="188" t="s">
        <v>124</v>
      </c>
    </row>
    <row r="171" spans="2:51" s="11" customFormat="1" ht="22.5" customHeight="1">
      <c r="B171" s="179"/>
      <c r="D171" s="176" t="s">
        <v>136</v>
      </c>
      <c r="E171" s="188" t="s">
        <v>182</v>
      </c>
      <c r="F171" s="189" t="s">
        <v>386</v>
      </c>
      <c r="H171" s="190">
        <v>84</v>
      </c>
      <c r="I171" s="184"/>
      <c r="L171" s="179"/>
      <c r="M171" s="185"/>
      <c r="N171" s="186"/>
      <c r="O171" s="186"/>
      <c r="P171" s="186"/>
      <c r="Q171" s="186"/>
      <c r="R171" s="186"/>
      <c r="S171" s="186"/>
      <c r="T171" s="187"/>
      <c r="AT171" s="188" t="s">
        <v>136</v>
      </c>
      <c r="AU171" s="188" t="s">
        <v>22</v>
      </c>
      <c r="AV171" s="11" t="s">
        <v>83</v>
      </c>
      <c r="AW171" s="11" t="s">
        <v>39</v>
      </c>
      <c r="AX171" s="11" t="s">
        <v>75</v>
      </c>
      <c r="AY171" s="188" t="s">
        <v>124</v>
      </c>
    </row>
    <row r="172" spans="2:51" s="11" customFormat="1" ht="22.5" customHeight="1">
      <c r="B172" s="179"/>
      <c r="D172" s="180" t="s">
        <v>136</v>
      </c>
      <c r="E172" s="181" t="s">
        <v>387</v>
      </c>
      <c r="F172" s="182" t="s">
        <v>388</v>
      </c>
      <c r="H172" s="183">
        <v>223</v>
      </c>
      <c r="I172" s="184"/>
      <c r="L172" s="179"/>
      <c r="M172" s="185"/>
      <c r="N172" s="186"/>
      <c r="O172" s="186"/>
      <c r="P172" s="186"/>
      <c r="Q172" s="186"/>
      <c r="R172" s="186"/>
      <c r="S172" s="186"/>
      <c r="T172" s="187"/>
      <c r="AT172" s="188" t="s">
        <v>136</v>
      </c>
      <c r="AU172" s="188" t="s">
        <v>22</v>
      </c>
      <c r="AV172" s="11" t="s">
        <v>83</v>
      </c>
      <c r="AW172" s="11" t="s">
        <v>39</v>
      </c>
      <c r="AX172" s="11" t="s">
        <v>22</v>
      </c>
      <c r="AY172" s="188" t="s">
        <v>124</v>
      </c>
    </row>
    <row r="173" spans="2:65" s="1" customFormat="1" ht="22.5" customHeight="1">
      <c r="B173" s="163"/>
      <c r="C173" s="164" t="s">
        <v>389</v>
      </c>
      <c r="D173" s="164" t="s">
        <v>125</v>
      </c>
      <c r="E173" s="165" t="s">
        <v>390</v>
      </c>
      <c r="F173" s="166" t="s">
        <v>391</v>
      </c>
      <c r="G173" s="167" t="s">
        <v>266</v>
      </c>
      <c r="H173" s="168">
        <v>1049</v>
      </c>
      <c r="I173" s="169"/>
      <c r="J173" s="170">
        <f>ROUND(I173*H173,2)</f>
        <v>0</v>
      </c>
      <c r="K173" s="166" t="s">
        <v>258</v>
      </c>
      <c r="L173" s="35"/>
      <c r="M173" s="171" t="s">
        <v>20</v>
      </c>
      <c r="N173" s="172" t="s">
        <v>46</v>
      </c>
      <c r="O173" s="36"/>
      <c r="P173" s="173">
        <f>O173*H173</f>
        <v>0</v>
      </c>
      <c r="Q173" s="173">
        <v>0</v>
      </c>
      <c r="R173" s="173">
        <f>Q173*H173</f>
        <v>0</v>
      </c>
      <c r="S173" s="173">
        <v>0</v>
      </c>
      <c r="T173" s="174">
        <f>S173*H173</f>
        <v>0</v>
      </c>
      <c r="AR173" s="18" t="s">
        <v>130</v>
      </c>
      <c r="AT173" s="18" t="s">
        <v>125</v>
      </c>
      <c r="AU173" s="18" t="s">
        <v>22</v>
      </c>
      <c r="AY173" s="18" t="s">
        <v>124</v>
      </c>
      <c r="BE173" s="175">
        <f>IF(N173="základní",J173,0)</f>
        <v>0</v>
      </c>
      <c r="BF173" s="175">
        <f>IF(N173="snížená",J173,0)</f>
        <v>0</v>
      </c>
      <c r="BG173" s="175">
        <f>IF(N173="zákl. přenesená",J173,0)</f>
        <v>0</v>
      </c>
      <c r="BH173" s="175">
        <f>IF(N173="sníž. přenesená",J173,0)</f>
        <v>0</v>
      </c>
      <c r="BI173" s="175">
        <f>IF(N173="nulová",J173,0)</f>
        <v>0</v>
      </c>
      <c r="BJ173" s="18" t="s">
        <v>22</v>
      </c>
      <c r="BK173" s="175">
        <f>ROUND(I173*H173,2)</f>
        <v>0</v>
      </c>
      <c r="BL173" s="18" t="s">
        <v>130</v>
      </c>
      <c r="BM173" s="18" t="s">
        <v>392</v>
      </c>
    </row>
    <row r="174" spans="2:47" s="1" customFormat="1" ht="22.5" customHeight="1">
      <c r="B174" s="35"/>
      <c r="D174" s="176" t="s">
        <v>132</v>
      </c>
      <c r="F174" s="177" t="s">
        <v>393</v>
      </c>
      <c r="I174" s="139"/>
      <c r="L174" s="35"/>
      <c r="M174" s="64"/>
      <c r="N174" s="36"/>
      <c r="O174" s="36"/>
      <c r="P174" s="36"/>
      <c r="Q174" s="36"/>
      <c r="R174" s="36"/>
      <c r="S174" s="36"/>
      <c r="T174" s="65"/>
      <c r="AT174" s="18" t="s">
        <v>132</v>
      </c>
      <c r="AU174" s="18" t="s">
        <v>22</v>
      </c>
    </row>
    <row r="175" spans="2:47" s="1" customFormat="1" ht="150" customHeight="1">
      <c r="B175" s="35"/>
      <c r="D175" s="176" t="s">
        <v>134</v>
      </c>
      <c r="F175" s="178" t="s">
        <v>394</v>
      </c>
      <c r="I175" s="139"/>
      <c r="L175" s="35"/>
      <c r="M175" s="64"/>
      <c r="N175" s="36"/>
      <c r="O175" s="36"/>
      <c r="P175" s="36"/>
      <c r="Q175" s="36"/>
      <c r="R175" s="36"/>
      <c r="S175" s="36"/>
      <c r="T175" s="65"/>
      <c r="AT175" s="18" t="s">
        <v>134</v>
      </c>
      <c r="AU175" s="18" t="s">
        <v>22</v>
      </c>
    </row>
    <row r="176" spans="2:51" s="11" customFormat="1" ht="22.5" customHeight="1">
      <c r="B176" s="179"/>
      <c r="D176" s="176" t="s">
        <v>136</v>
      </c>
      <c r="E176" s="188" t="s">
        <v>395</v>
      </c>
      <c r="F176" s="189" t="s">
        <v>396</v>
      </c>
      <c r="H176" s="190">
        <v>107</v>
      </c>
      <c r="I176" s="184"/>
      <c r="L176" s="179"/>
      <c r="M176" s="185"/>
      <c r="N176" s="186"/>
      <c r="O176" s="186"/>
      <c r="P176" s="186"/>
      <c r="Q176" s="186"/>
      <c r="R176" s="186"/>
      <c r="S176" s="186"/>
      <c r="T176" s="187"/>
      <c r="AT176" s="188" t="s">
        <v>136</v>
      </c>
      <c r="AU176" s="188" t="s">
        <v>22</v>
      </c>
      <c r="AV176" s="11" t="s">
        <v>83</v>
      </c>
      <c r="AW176" s="11" t="s">
        <v>39</v>
      </c>
      <c r="AX176" s="11" t="s">
        <v>75</v>
      </c>
      <c r="AY176" s="188" t="s">
        <v>124</v>
      </c>
    </row>
    <row r="177" spans="2:51" s="11" customFormat="1" ht="22.5" customHeight="1">
      <c r="B177" s="179"/>
      <c r="D177" s="176" t="s">
        <v>136</v>
      </c>
      <c r="E177" s="188" t="s">
        <v>184</v>
      </c>
      <c r="F177" s="189" t="s">
        <v>397</v>
      </c>
      <c r="H177" s="190">
        <v>204</v>
      </c>
      <c r="I177" s="184"/>
      <c r="L177" s="179"/>
      <c r="M177" s="185"/>
      <c r="N177" s="186"/>
      <c r="O177" s="186"/>
      <c r="P177" s="186"/>
      <c r="Q177" s="186"/>
      <c r="R177" s="186"/>
      <c r="S177" s="186"/>
      <c r="T177" s="187"/>
      <c r="AT177" s="188" t="s">
        <v>136</v>
      </c>
      <c r="AU177" s="188" t="s">
        <v>22</v>
      </c>
      <c r="AV177" s="11" t="s">
        <v>83</v>
      </c>
      <c r="AW177" s="11" t="s">
        <v>39</v>
      </c>
      <c r="AX177" s="11" t="s">
        <v>75</v>
      </c>
      <c r="AY177" s="188" t="s">
        <v>124</v>
      </c>
    </row>
    <row r="178" spans="2:51" s="11" customFormat="1" ht="22.5" customHeight="1">
      <c r="B178" s="179"/>
      <c r="D178" s="176" t="s">
        <v>136</v>
      </c>
      <c r="E178" s="188" t="s">
        <v>187</v>
      </c>
      <c r="F178" s="189" t="s">
        <v>398</v>
      </c>
      <c r="H178" s="190">
        <v>697</v>
      </c>
      <c r="I178" s="184"/>
      <c r="L178" s="179"/>
      <c r="M178" s="185"/>
      <c r="N178" s="186"/>
      <c r="O178" s="186"/>
      <c r="P178" s="186"/>
      <c r="Q178" s="186"/>
      <c r="R178" s="186"/>
      <c r="S178" s="186"/>
      <c r="T178" s="187"/>
      <c r="AT178" s="188" t="s">
        <v>136</v>
      </c>
      <c r="AU178" s="188" t="s">
        <v>22</v>
      </c>
      <c r="AV178" s="11" t="s">
        <v>83</v>
      </c>
      <c r="AW178" s="11" t="s">
        <v>39</v>
      </c>
      <c r="AX178" s="11" t="s">
        <v>75</v>
      </c>
      <c r="AY178" s="188" t="s">
        <v>124</v>
      </c>
    </row>
    <row r="179" spans="2:51" s="11" customFormat="1" ht="22.5" customHeight="1">
      <c r="B179" s="179"/>
      <c r="D179" s="176" t="s">
        <v>136</v>
      </c>
      <c r="E179" s="188" t="s">
        <v>189</v>
      </c>
      <c r="F179" s="189" t="s">
        <v>399</v>
      </c>
      <c r="H179" s="190">
        <v>41</v>
      </c>
      <c r="I179" s="184"/>
      <c r="L179" s="179"/>
      <c r="M179" s="185"/>
      <c r="N179" s="186"/>
      <c r="O179" s="186"/>
      <c r="P179" s="186"/>
      <c r="Q179" s="186"/>
      <c r="R179" s="186"/>
      <c r="S179" s="186"/>
      <c r="T179" s="187"/>
      <c r="AT179" s="188" t="s">
        <v>136</v>
      </c>
      <c r="AU179" s="188" t="s">
        <v>22</v>
      </c>
      <c r="AV179" s="11" t="s">
        <v>83</v>
      </c>
      <c r="AW179" s="11" t="s">
        <v>39</v>
      </c>
      <c r="AX179" s="11" t="s">
        <v>75</v>
      </c>
      <c r="AY179" s="188" t="s">
        <v>124</v>
      </c>
    </row>
    <row r="180" spans="2:51" s="11" customFormat="1" ht="22.5" customHeight="1">
      <c r="B180" s="179"/>
      <c r="D180" s="180" t="s">
        <v>136</v>
      </c>
      <c r="E180" s="181" t="s">
        <v>400</v>
      </c>
      <c r="F180" s="182" t="s">
        <v>401</v>
      </c>
      <c r="H180" s="183">
        <v>1049</v>
      </c>
      <c r="I180" s="184"/>
      <c r="L180" s="179"/>
      <c r="M180" s="185"/>
      <c r="N180" s="186"/>
      <c r="O180" s="186"/>
      <c r="P180" s="186"/>
      <c r="Q180" s="186"/>
      <c r="R180" s="186"/>
      <c r="S180" s="186"/>
      <c r="T180" s="187"/>
      <c r="AT180" s="188" t="s">
        <v>136</v>
      </c>
      <c r="AU180" s="188" t="s">
        <v>22</v>
      </c>
      <c r="AV180" s="11" t="s">
        <v>83</v>
      </c>
      <c r="AW180" s="11" t="s">
        <v>39</v>
      </c>
      <c r="AX180" s="11" t="s">
        <v>22</v>
      </c>
      <c r="AY180" s="188" t="s">
        <v>124</v>
      </c>
    </row>
    <row r="181" spans="2:65" s="1" customFormat="1" ht="22.5" customHeight="1">
      <c r="B181" s="163"/>
      <c r="C181" s="164" t="s">
        <v>402</v>
      </c>
      <c r="D181" s="164" t="s">
        <v>125</v>
      </c>
      <c r="E181" s="165" t="s">
        <v>403</v>
      </c>
      <c r="F181" s="166" t="s">
        <v>404</v>
      </c>
      <c r="G181" s="167" t="s">
        <v>289</v>
      </c>
      <c r="H181" s="168">
        <v>42.34</v>
      </c>
      <c r="I181" s="169"/>
      <c r="J181" s="170">
        <f>ROUND(I181*H181,2)</f>
        <v>0</v>
      </c>
      <c r="K181" s="166" t="s">
        <v>258</v>
      </c>
      <c r="L181" s="35"/>
      <c r="M181" s="171" t="s">
        <v>20</v>
      </c>
      <c r="N181" s="172" t="s">
        <v>46</v>
      </c>
      <c r="O181" s="36"/>
      <c r="P181" s="173">
        <f>O181*H181</f>
        <v>0</v>
      </c>
      <c r="Q181" s="173">
        <v>0</v>
      </c>
      <c r="R181" s="173">
        <f>Q181*H181</f>
        <v>0</v>
      </c>
      <c r="S181" s="173">
        <v>0</v>
      </c>
      <c r="T181" s="174">
        <f>S181*H181</f>
        <v>0</v>
      </c>
      <c r="AR181" s="18" t="s">
        <v>130</v>
      </c>
      <c r="AT181" s="18" t="s">
        <v>125</v>
      </c>
      <c r="AU181" s="18" t="s">
        <v>22</v>
      </c>
      <c r="AY181" s="18" t="s">
        <v>124</v>
      </c>
      <c r="BE181" s="175">
        <f>IF(N181="základní",J181,0)</f>
        <v>0</v>
      </c>
      <c r="BF181" s="175">
        <f>IF(N181="snížená",J181,0)</f>
        <v>0</v>
      </c>
      <c r="BG181" s="175">
        <f>IF(N181="zákl. přenesená",J181,0)</f>
        <v>0</v>
      </c>
      <c r="BH181" s="175">
        <f>IF(N181="sníž. přenesená",J181,0)</f>
        <v>0</v>
      </c>
      <c r="BI181" s="175">
        <f>IF(N181="nulová",J181,0)</f>
        <v>0</v>
      </c>
      <c r="BJ181" s="18" t="s">
        <v>22</v>
      </c>
      <c r="BK181" s="175">
        <f>ROUND(I181*H181,2)</f>
        <v>0</v>
      </c>
      <c r="BL181" s="18" t="s">
        <v>130</v>
      </c>
      <c r="BM181" s="18" t="s">
        <v>405</v>
      </c>
    </row>
    <row r="182" spans="2:47" s="1" customFormat="1" ht="42" customHeight="1">
      <c r="B182" s="35"/>
      <c r="D182" s="176" t="s">
        <v>132</v>
      </c>
      <c r="F182" s="177" t="s">
        <v>406</v>
      </c>
      <c r="I182" s="139"/>
      <c r="L182" s="35"/>
      <c r="M182" s="64"/>
      <c r="N182" s="36"/>
      <c r="O182" s="36"/>
      <c r="P182" s="36"/>
      <c r="Q182" s="36"/>
      <c r="R182" s="36"/>
      <c r="S182" s="36"/>
      <c r="T182" s="65"/>
      <c r="AT182" s="18" t="s">
        <v>132</v>
      </c>
      <c r="AU182" s="18" t="s">
        <v>22</v>
      </c>
    </row>
    <row r="183" spans="2:47" s="1" customFormat="1" ht="378" customHeight="1">
      <c r="B183" s="35"/>
      <c r="D183" s="176" t="s">
        <v>134</v>
      </c>
      <c r="F183" s="178" t="s">
        <v>311</v>
      </c>
      <c r="I183" s="139"/>
      <c r="L183" s="35"/>
      <c r="M183" s="64"/>
      <c r="N183" s="36"/>
      <c r="O183" s="36"/>
      <c r="P183" s="36"/>
      <c r="Q183" s="36"/>
      <c r="R183" s="36"/>
      <c r="S183" s="36"/>
      <c r="T183" s="65"/>
      <c r="AT183" s="18" t="s">
        <v>134</v>
      </c>
      <c r="AU183" s="18" t="s">
        <v>22</v>
      </c>
    </row>
    <row r="184" spans="2:51" s="11" customFormat="1" ht="22.5" customHeight="1">
      <c r="B184" s="179"/>
      <c r="D184" s="180" t="s">
        <v>136</v>
      </c>
      <c r="E184" s="181" t="s">
        <v>407</v>
      </c>
      <c r="F184" s="182" t="s">
        <v>408</v>
      </c>
      <c r="H184" s="183">
        <v>42.34</v>
      </c>
      <c r="I184" s="184"/>
      <c r="L184" s="179"/>
      <c r="M184" s="185"/>
      <c r="N184" s="186"/>
      <c r="O184" s="186"/>
      <c r="P184" s="186"/>
      <c r="Q184" s="186"/>
      <c r="R184" s="186"/>
      <c r="S184" s="186"/>
      <c r="T184" s="187"/>
      <c r="AT184" s="188" t="s">
        <v>136</v>
      </c>
      <c r="AU184" s="188" t="s">
        <v>22</v>
      </c>
      <c r="AV184" s="11" t="s">
        <v>83</v>
      </c>
      <c r="AW184" s="11" t="s">
        <v>39</v>
      </c>
      <c r="AX184" s="11" t="s">
        <v>22</v>
      </c>
      <c r="AY184" s="188" t="s">
        <v>124</v>
      </c>
    </row>
    <row r="185" spans="2:65" s="1" customFormat="1" ht="22.5" customHeight="1">
      <c r="B185" s="163"/>
      <c r="C185" s="164" t="s">
        <v>409</v>
      </c>
      <c r="D185" s="164" t="s">
        <v>125</v>
      </c>
      <c r="E185" s="165" t="s">
        <v>410</v>
      </c>
      <c r="F185" s="166" t="s">
        <v>411</v>
      </c>
      <c r="G185" s="167" t="s">
        <v>289</v>
      </c>
      <c r="H185" s="168">
        <v>155.5</v>
      </c>
      <c r="I185" s="169"/>
      <c r="J185" s="170">
        <f>ROUND(I185*H185,2)</f>
        <v>0</v>
      </c>
      <c r="K185" s="166" t="s">
        <v>258</v>
      </c>
      <c r="L185" s="35"/>
      <c r="M185" s="171" t="s">
        <v>20</v>
      </c>
      <c r="N185" s="172" t="s">
        <v>46</v>
      </c>
      <c r="O185" s="36"/>
      <c r="P185" s="173">
        <f>O185*H185</f>
        <v>0</v>
      </c>
      <c r="Q185" s="173">
        <v>0</v>
      </c>
      <c r="R185" s="173">
        <f>Q185*H185</f>
        <v>0</v>
      </c>
      <c r="S185" s="173">
        <v>0</v>
      </c>
      <c r="T185" s="174">
        <f>S185*H185</f>
        <v>0</v>
      </c>
      <c r="AR185" s="18" t="s">
        <v>130</v>
      </c>
      <c r="AT185" s="18" t="s">
        <v>125</v>
      </c>
      <c r="AU185" s="18" t="s">
        <v>22</v>
      </c>
      <c r="AY185" s="18" t="s">
        <v>124</v>
      </c>
      <c r="BE185" s="175">
        <f>IF(N185="základní",J185,0)</f>
        <v>0</v>
      </c>
      <c r="BF185" s="175">
        <f>IF(N185="snížená",J185,0)</f>
        <v>0</v>
      </c>
      <c r="BG185" s="175">
        <f>IF(N185="zákl. přenesená",J185,0)</f>
        <v>0</v>
      </c>
      <c r="BH185" s="175">
        <f>IF(N185="sníž. přenesená",J185,0)</f>
        <v>0</v>
      </c>
      <c r="BI185" s="175">
        <f>IF(N185="nulová",J185,0)</f>
        <v>0</v>
      </c>
      <c r="BJ185" s="18" t="s">
        <v>22</v>
      </c>
      <c r="BK185" s="175">
        <f>ROUND(I185*H185,2)</f>
        <v>0</v>
      </c>
      <c r="BL185" s="18" t="s">
        <v>130</v>
      </c>
      <c r="BM185" s="18" t="s">
        <v>412</v>
      </c>
    </row>
    <row r="186" spans="2:47" s="1" customFormat="1" ht="30" customHeight="1">
      <c r="B186" s="35"/>
      <c r="D186" s="176" t="s">
        <v>132</v>
      </c>
      <c r="F186" s="177" t="s">
        <v>413</v>
      </c>
      <c r="I186" s="139"/>
      <c r="L186" s="35"/>
      <c r="M186" s="64"/>
      <c r="N186" s="36"/>
      <c r="O186" s="36"/>
      <c r="P186" s="36"/>
      <c r="Q186" s="36"/>
      <c r="R186" s="36"/>
      <c r="S186" s="36"/>
      <c r="T186" s="65"/>
      <c r="AT186" s="18" t="s">
        <v>132</v>
      </c>
      <c r="AU186" s="18" t="s">
        <v>22</v>
      </c>
    </row>
    <row r="187" spans="2:47" s="1" customFormat="1" ht="90" customHeight="1">
      <c r="B187" s="35"/>
      <c r="D187" s="176" t="s">
        <v>134</v>
      </c>
      <c r="F187" s="178" t="s">
        <v>414</v>
      </c>
      <c r="I187" s="139"/>
      <c r="L187" s="35"/>
      <c r="M187" s="64"/>
      <c r="N187" s="36"/>
      <c r="O187" s="36"/>
      <c r="P187" s="36"/>
      <c r="Q187" s="36"/>
      <c r="R187" s="36"/>
      <c r="S187" s="36"/>
      <c r="T187" s="65"/>
      <c r="AT187" s="18" t="s">
        <v>134</v>
      </c>
      <c r="AU187" s="18" t="s">
        <v>22</v>
      </c>
    </row>
    <row r="188" spans="2:51" s="11" customFormat="1" ht="22.5" customHeight="1">
      <c r="B188" s="179"/>
      <c r="D188" s="176" t="s">
        <v>136</v>
      </c>
      <c r="E188" s="188" t="s">
        <v>415</v>
      </c>
      <c r="F188" s="189" t="s">
        <v>416</v>
      </c>
      <c r="H188" s="190">
        <v>53.5</v>
      </c>
      <c r="I188" s="184"/>
      <c r="L188" s="179"/>
      <c r="M188" s="185"/>
      <c r="N188" s="186"/>
      <c r="O188" s="186"/>
      <c r="P188" s="186"/>
      <c r="Q188" s="186"/>
      <c r="R188" s="186"/>
      <c r="S188" s="186"/>
      <c r="T188" s="187"/>
      <c r="AT188" s="188" t="s">
        <v>136</v>
      </c>
      <c r="AU188" s="188" t="s">
        <v>22</v>
      </c>
      <c r="AV188" s="11" t="s">
        <v>83</v>
      </c>
      <c r="AW188" s="11" t="s">
        <v>39</v>
      </c>
      <c r="AX188" s="11" t="s">
        <v>75</v>
      </c>
      <c r="AY188" s="188" t="s">
        <v>124</v>
      </c>
    </row>
    <row r="189" spans="2:51" s="11" customFormat="1" ht="22.5" customHeight="1">
      <c r="B189" s="179"/>
      <c r="D189" s="176" t="s">
        <v>136</v>
      </c>
      <c r="E189" s="188" t="s">
        <v>191</v>
      </c>
      <c r="F189" s="189" t="s">
        <v>417</v>
      </c>
      <c r="H189" s="190">
        <v>102</v>
      </c>
      <c r="I189" s="184"/>
      <c r="L189" s="179"/>
      <c r="M189" s="185"/>
      <c r="N189" s="186"/>
      <c r="O189" s="186"/>
      <c r="P189" s="186"/>
      <c r="Q189" s="186"/>
      <c r="R189" s="186"/>
      <c r="S189" s="186"/>
      <c r="T189" s="187"/>
      <c r="AT189" s="188" t="s">
        <v>136</v>
      </c>
      <c r="AU189" s="188" t="s">
        <v>22</v>
      </c>
      <c r="AV189" s="11" t="s">
        <v>83</v>
      </c>
      <c r="AW189" s="11" t="s">
        <v>39</v>
      </c>
      <c r="AX189" s="11" t="s">
        <v>75</v>
      </c>
      <c r="AY189" s="188" t="s">
        <v>124</v>
      </c>
    </row>
    <row r="190" spans="2:51" s="11" customFormat="1" ht="22.5" customHeight="1">
      <c r="B190" s="179"/>
      <c r="D190" s="180" t="s">
        <v>136</v>
      </c>
      <c r="E190" s="181" t="s">
        <v>418</v>
      </c>
      <c r="F190" s="182" t="s">
        <v>419</v>
      </c>
      <c r="H190" s="183">
        <v>155.5</v>
      </c>
      <c r="I190" s="184"/>
      <c r="L190" s="179"/>
      <c r="M190" s="185"/>
      <c r="N190" s="186"/>
      <c r="O190" s="186"/>
      <c r="P190" s="186"/>
      <c r="Q190" s="186"/>
      <c r="R190" s="186"/>
      <c r="S190" s="186"/>
      <c r="T190" s="187"/>
      <c r="AT190" s="188" t="s">
        <v>136</v>
      </c>
      <c r="AU190" s="188" t="s">
        <v>22</v>
      </c>
      <c r="AV190" s="11" t="s">
        <v>83</v>
      </c>
      <c r="AW190" s="11" t="s">
        <v>39</v>
      </c>
      <c r="AX190" s="11" t="s">
        <v>22</v>
      </c>
      <c r="AY190" s="188" t="s">
        <v>124</v>
      </c>
    </row>
    <row r="191" spans="2:65" s="1" customFormat="1" ht="22.5" customHeight="1">
      <c r="B191" s="163"/>
      <c r="C191" s="164" t="s">
        <v>420</v>
      </c>
      <c r="D191" s="164" t="s">
        <v>125</v>
      </c>
      <c r="E191" s="165" t="s">
        <v>421</v>
      </c>
      <c r="F191" s="166" t="s">
        <v>422</v>
      </c>
      <c r="G191" s="167" t="s">
        <v>289</v>
      </c>
      <c r="H191" s="168">
        <v>155.5</v>
      </c>
      <c r="I191" s="169"/>
      <c r="J191" s="170">
        <f>ROUND(I191*H191,2)</f>
        <v>0</v>
      </c>
      <c r="K191" s="166" t="s">
        <v>258</v>
      </c>
      <c r="L191" s="35"/>
      <c r="M191" s="171" t="s">
        <v>20</v>
      </c>
      <c r="N191" s="172" t="s">
        <v>46</v>
      </c>
      <c r="O191" s="36"/>
      <c r="P191" s="173">
        <f>O191*H191</f>
        <v>0</v>
      </c>
      <c r="Q191" s="173">
        <v>0</v>
      </c>
      <c r="R191" s="173">
        <f>Q191*H191</f>
        <v>0</v>
      </c>
      <c r="S191" s="173">
        <v>0</v>
      </c>
      <c r="T191" s="174">
        <f>S191*H191</f>
        <v>0</v>
      </c>
      <c r="AR191" s="18" t="s">
        <v>130</v>
      </c>
      <c r="AT191" s="18" t="s">
        <v>125</v>
      </c>
      <c r="AU191" s="18" t="s">
        <v>22</v>
      </c>
      <c r="AY191" s="18" t="s">
        <v>124</v>
      </c>
      <c r="BE191" s="175">
        <f>IF(N191="základní",J191,0)</f>
        <v>0</v>
      </c>
      <c r="BF191" s="175">
        <f>IF(N191="snížená",J191,0)</f>
        <v>0</v>
      </c>
      <c r="BG191" s="175">
        <f>IF(N191="zákl. přenesená",J191,0)</f>
        <v>0</v>
      </c>
      <c r="BH191" s="175">
        <f>IF(N191="sníž. přenesená",J191,0)</f>
        <v>0</v>
      </c>
      <c r="BI191" s="175">
        <f>IF(N191="nulová",J191,0)</f>
        <v>0</v>
      </c>
      <c r="BJ191" s="18" t="s">
        <v>22</v>
      </c>
      <c r="BK191" s="175">
        <f>ROUND(I191*H191,2)</f>
        <v>0</v>
      </c>
      <c r="BL191" s="18" t="s">
        <v>130</v>
      </c>
      <c r="BM191" s="18" t="s">
        <v>423</v>
      </c>
    </row>
    <row r="192" spans="2:47" s="1" customFormat="1" ht="42" customHeight="1">
      <c r="B192" s="35"/>
      <c r="D192" s="176" t="s">
        <v>132</v>
      </c>
      <c r="F192" s="177" t="s">
        <v>424</v>
      </c>
      <c r="I192" s="139"/>
      <c r="L192" s="35"/>
      <c r="M192" s="64"/>
      <c r="N192" s="36"/>
      <c r="O192" s="36"/>
      <c r="P192" s="36"/>
      <c r="Q192" s="36"/>
      <c r="R192" s="36"/>
      <c r="S192" s="36"/>
      <c r="T192" s="65"/>
      <c r="AT192" s="18" t="s">
        <v>132</v>
      </c>
      <c r="AU192" s="18" t="s">
        <v>22</v>
      </c>
    </row>
    <row r="193" spans="2:47" s="1" customFormat="1" ht="246" customHeight="1">
      <c r="B193" s="35"/>
      <c r="D193" s="176" t="s">
        <v>134</v>
      </c>
      <c r="F193" s="178" t="s">
        <v>292</v>
      </c>
      <c r="I193" s="139"/>
      <c r="L193" s="35"/>
      <c r="M193" s="64"/>
      <c r="N193" s="36"/>
      <c r="O193" s="36"/>
      <c r="P193" s="36"/>
      <c r="Q193" s="36"/>
      <c r="R193" s="36"/>
      <c r="S193" s="36"/>
      <c r="T193" s="65"/>
      <c r="AT193" s="18" t="s">
        <v>134</v>
      </c>
      <c r="AU193" s="18" t="s">
        <v>22</v>
      </c>
    </row>
    <row r="194" spans="2:51" s="13" customFormat="1" ht="22.5" customHeight="1">
      <c r="B194" s="204"/>
      <c r="D194" s="176" t="s">
        <v>136</v>
      </c>
      <c r="E194" s="205" t="s">
        <v>20</v>
      </c>
      <c r="F194" s="206" t="s">
        <v>425</v>
      </c>
      <c r="H194" s="207" t="s">
        <v>20</v>
      </c>
      <c r="I194" s="208"/>
      <c r="L194" s="204"/>
      <c r="M194" s="209"/>
      <c r="N194" s="210"/>
      <c r="O194" s="210"/>
      <c r="P194" s="210"/>
      <c r="Q194" s="210"/>
      <c r="R194" s="210"/>
      <c r="S194" s="210"/>
      <c r="T194" s="211"/>
      <c r="AT194" s="207" t="s">
        <v>136</v>
      </c>
      <c r="AU194" s="207" t="s">
        <v>22</v>
      </c>
      <c r="AV194" s="13" t="s">
        <v>22</v>
      </c>
      <c r="AW194" s="13" t="s">
        <v>39</v>
      </c>
      <c r="AX194" s="13" t="s">
        <v>75</v>
      </c>
      <c r="AY194" s="207" t="s">
        <v>124</v>
      </c>
    </row>
    <row r="195" spans="2:51" s="11" customFormat="1" ht="22.5" customHeight="1">
      <c r="B195" s="179"/>
      <c r="D195" s="176" t="s">
        <v>136</v>
      </c>
      <c r="E195" s="188" t="s">
        <v>426</v>
      </c>
      <c r="F195" s="189" t="s">
        <v>416</v>
      </c>
      <c r="H195" s="190">
        <v>53.5</v>
      </c>
      <c r="I195" s="184"/>
      <c r="L195" s="179"/>
      <c r="M195" s="185"/>
      <c r="N195" s="186"/>
      <c r="O195" s="186"/>
      <c r="P195" s="186"/>
      <c r="Q195" s="186"/>
      <c r="R195" s="186"/>
      <c r="S195" s="186"/>
      <c r="T195" s="187"/>
      <c r="AT195" s="188" t="s">
        <v>136</v>
      </c>
      <c r="AU195" s="188" t="s">
        <v>22</v>
      </c>
      <c r="AV195" s="11" t="s">
        <v>83</v>
      </c>
      <c r="AW195" s="11" t="s">
        <v>39</v>
      </c>
      <c r="AX195" s="11" t="s">
        <v>75</v>
      </c>
      <c r="AY195" s="188" t="s">
        <v>124</v>
      </c>
    </row>
    <row r="196" spans="2:51" s="11" customFormat="1" ht="22.5" customHeight="1">
      <c r="B196" s="179"/>
      <c r="D196" s="176" t="s">
        <v>136</v>
      </c>
      <c r="E196" s="188" t="s">
        <v>193</v>
      </c>
      <c r="F196" s="189" t="s">
        <v>417</v>
      </c>
      <c r="H196" s="190">
        <v>102</v>
      </c>
      <c r="I196" s="184"/>
      <c r="L196" s="179"/>
      <c r="M196" s="185"/>
      <c r="N196" s="186"/>
      <c r="O196" s="186"/>
      <c r="P196" s="186"/>
      <c r="Q196" s="186"/>
      <c r="R196" s="186"/>
      <c r="S196" s="186"/>
      <c r="T196" s="187"/>
      <c r="AT196" s="188" t="s">
        <v>136</v>
      </c>
      <c r="AU196" s="188" t="s">
        <v>22</v>
      </c>
      <c r="AV196" s="11" t="s">
        <v>83</v>
      </c>
      <c r="AW196" s="11" t="s">
        <v>39</v>
      </c>
      <c r="AX196" s="11" t="s">
        <v>75</v>
      </c>
      <c r="AY196" s="188" t="s">
        <v>124</v>
      </c>
    </row>
    <row r="197" spans="2:51" s="11" customFormat="1" ht="22.5" customHeight="1">
      <c r="B197" s="179"/>
      <c r="D197" s="180" t="s">
        <v>136</v>
      </c>
      <c r="E197" s="181" t="s">
        <v>427</v>
      </c>
      <c r="F197" s="182" t="s">
        <v>428</v>
      </c>
      <c r="H197" s="183">
        <v>155.5</v>
      </c>
      <c r="I197" s="184"/>
      <c r="L197" s="179"/>
      <c r="M197" s="185"/>
      <c r="N197" s="186"/>
      <c r="O197" s="186"/>
      <c r="P197" s="186"/>
      <c r="Q197" s="186"/>
      <c r="R197" s="186"/>
      <c r="S197" s="186"/>
      <c r="T197" s="187"/>
      <c r="AT197" s="188" t="s">
        <v>136</v>
      </c>
      <c r="AU197" s="188" t="s">
        <v>22</v>
      </c>
      <c r="AV197" s="11" t="s">
        <v>83</v>
      </c>
      <c r="AW197" s="11" t="s">
        <v>39</v>
      </c>
      <c r="AX197" s="11" t="s">
        <v>22</v>
      </c>
      <c r="AY197" s="188" t="s">
        <v>124</v>
      </c>
    </row>
    <row r="198" spans="2:65" s="1" customFormat="1" ht="22.5" customHeight="1">
      <c r="B198" s="163"/>
      <c r="C198" s="164" t="s">
        <v>7</v>
      </c>
      <c r="D198" s="164" t="s">
        <v>125</v>
      </c>
      <c r="E198" s="165" t="s">
        <v>429</v>
      </c>
      <c r="F198" s="166" t="s">
        <v>430</v>
      </c>
      <c r="G198" s="167" t="s">
        <v>289</v>
      </c>
      <c r="H198" s="168">
        <v>155.5</v>
      </c>
      <c r="I198" s="169"/>
      <c r="J198" s="170">
        <f>ROUND(I198*H198,2)</f>
        <v>0</v>
      </c>
      <c r="K198" s="166" t="s">
        <v>258</v>
      </c>
      <c r="L198" s="35"/>
      <c r="M198" s="171" t="s">
        <v>20</v>
      </c>
      <c r="N198" s="172" t="s">
        <v>46</v>
      </c>
      <c r="O198" s="36"/>
      <c r="P198" s="173">
        <f>O198*H198</f>
        <v>0</v>
      </c>
      <c r="Q198" s="173">
        <v>0</v>
      </c>
      <c r="R198" s="173">
        <f>Q198*H198</f>
        <v>0</v>
      </c>
      <c r="S198" s="173">
        <v>0</v>
      </c>
      <c r="T198" s="174">
        <f>S198*H198</f>
        <v>0</v>
      </c>
      <c r="AR198" s="18" t="s">
        <v>130</v>
      </c>
      <c r="AT198" s="18" t="s">
        <v>125</v>
      </c>
      <c r="AU198" s="18" t="s">
        <v>22</v>
      </c>
      <c r="AY198" s="18" t="s">
        <v>124</v>
      </c>
      <c r="BE198" s="175">
        <f>IF(N198="základní",J198,0)</f>
        <v>0</v>
      </c>
      <c r="BF198" s="175">
        <f>IF(N198="snížená",J198,0)</f>
        <v>0</v>
      </c>
      <c r="BG198" s="175">
        <f>IF(N198="zákl. přenesená",J198,0)</f>
        <v>0</v>
      </c>
      <c r="BH198" s="175">
        <f>IF(N198="sníž. přenesená",J198,0)</f>
        <v>0</v>
      </c>
      <c r="BI198" s="175">
        <f>IF(N198="nulová",J198,0)</f>
        <v>0</v>
      </c>
      <c r="BJ198" s="18" t="s">
        <v>22</v>
      </c>
      <c r="BK198" s="175">
        <f>ROUND(I198*H198,2)</f>
        <v>0</v>
      </c>
      <c r="BL198" s="18" t="s">
        <v>130</v>
      </c>
      <c r="BM198" s="18" t="s">
        <v>431</v>
      </c>
    </row>
    <row r="199" spans="2:47" s="1" customFormat="1" ht="30" customHeight="1">
      <c r="B199" s="35"/>
      <c r="D199" s="176" t="s">
        <v>132</v>
      </c>
      <c r="F199" s="177" t="s">
        <v>432</v>
      </c>
      <c r="I199" s="139"/>
      <c r="L199" s="35"/>
      <c r="M199" s="64"/>
      <c r="N199" s="36"/>
      <c r="O199" s="36"/>
      <c r="P199" s="36"/>
      <c r="Q199" s="36"/>
      <c r="R199" s="36"/>
      <c r="S199" s="36"/>
      <c r="T199" s="65"/>
      <c r="AT199" s="18" t="s">
        <v>132</v>
      </c>
      <c r="AU199" s="18" t="s">
        <v>22</v>
      </c>
    </row>
    <row r="200" spans="2:47" s="1" customFormat="1" ht="378" customHeight="1">
      <c r="B200" s="35"/>
      <c r="D200" s="176" t="s">
        <v>134</v>
      </c>
      <c r="F200" s="178" t="s">
        <v>311</v>
      </c>
      <c r="I200" s="139"/>
      <c r="L200" s="35"/>
      <c r="M200" s="64"/>
      <c r="N200" s="36"/>
      <c r="O200" s="36"/>
      <c r="P200" s="36"/>
      <c r="Q200" s="36"/>
      <c r="R200" s="36"/>
      <c r="S200" s="36"/>
      <c r="T200" s="65"/>
      <c r="AT200" s="18" t="s">
        <v>134</v>
      </c>
      <c r="AU200" s="18" t="s">
        <v>22</v>
      </c>
    </row>
    <row r="201" spans="2:51" s="11" customFormat="1" ht="22.5" customHeight="1">
      <c r="B201" s="179"/>
      <c r="D201" s="180" t="s">
        <v>136</v>
      </c>
      <c r="E201" s="181" t="s">
        <v>433</v>
      </c>
      <c r="F201" s="182" t="s">
        <v>434</v>
      </c>
      <c r="H201" s="183">
        <v>155.5</v>
      </c>
      <c r="I201" s="184"/>
      <c r="L201" s="179"/>
      <c r="M201" s="185"/>
      <c r="N201" s="186"/>
      <c r="O201" s="186"/>
      <c r="P201" s="186"/>
      <c r="Q201" s="186"/>
      <c r="R201" s="186"/>
      <c r="S201" s="186"/>
      <c r="T201" s="187"/>
      <c r="AT201" s="188" t="s">
        <v>136</v>
      </c>
      <c r="AU201" s="188" t="s">
        <v>22</v>
      </c>
      <c r="AV201" s="11" t="s">
        <v>83</v>
      </c>
      <c r="AW201" s="11" t="s">
        <v>39</v>
      </c>
      <c r="AX201" s="11" t="s">
        <v>22</v>
      </c>
      <c r="AY201" s="188" t="s">
        <v>124</v>
      </c>
    </row>
    <row r="202" spans="2:65" s="1" customFormat="1" ht="22.5" customHeight="1">
      <c r="B202" s="163"/>
      <c r="C202" s="164" t="s">
        <v>435</v>
      </c>
      <c r="D202" s="164" t="s">
        <v>125</v>
      </c>
      <c r="E202" s="165" t="s">
        <v>436</v>
      </c>
      <c r="F202" s="166" t="s">
        <v>437</v>
      </c>
      <c r="G202" s="167" t="s">
        <v>289</v>
      </c>
      <c r="H202" s="168">
        <v>155.5</v>
      </c>
      <c r="I202" s="169"/>
      <c r="J202" s="170">
        <f>ROUND(I202*H202,2)</f>
        <v>0</v>
      </c>
      <c r="K202" s="166" t="s">
        <v>258</v>
      </c>
      <c r="L202" s="35"/>
      <c r="M202" s="171" t="s">
        <v>20</v>
      </c>
      <c r="N202" s="172" t="s">
        <v>46</v>
      </c>
      <c r="O202" s="36"/>
      <c r="P202" s="173">
        <f>O202*H202</f>
        <v>0</v>
      </c>
      <c r="Q202" s="173">
        <v>0</v>
      </c>
      <c r="R202" s="173">
        <f>Q202*H202</f>
        <v>0</v>
      </c>
      <c r="S202" s="173">
        <v>0</v>
      </c>
      <c r="T202" s="174">
        <f>S202*H202</f>
        <v>0</v>
      </c>
      <c r="AR202" s="18" t="s">
        <v>130</v>
      </c>
      <c r="AT202" s="18" t="s">
        <v>125</v>
      </c>
      <c r="AU202" s="18" t="s">
        <v>22</v>
      </c>
      <c r="AY202" s="18" t="s">
        <v>124</v>
      </c>
      <c r="BE202" s="175">
        <f>IF(N202="základní",J202,0)</f>
        <v>0</v>
      </c>
      <c r="BF202" s="175">
        <f>IF(N202="snížená",J202,0)</f>
        <v>0</v>
      </c>
      <c r="BG202" s="175">
        <f>IF(N202="zákl. přenesená",J202,0)</f>
        <v>0</v>
      </c>
      <c r="BH202" s="175">
        <f>IF(N202="sníž. přenesená",J202,0)</f>
        <v>0</v>
      </c>
      <c r="BI202" s="175">
        <f>IF(N202="nulová",J202,0)</f>
        <v>0</v>
      </c>
      <c r="BJ202" s="18" t="s">
        <v>22</v>
      </c>
      <c r="BK202" s="175">
        <f>ROUND(I202*H202,2)</f>
        <v>0</v>
      </c>
      <c r="BL202" s="18" t="s">
        <v>130</v>
      </c>
      <c r="BM202" s="18" t="s">
        <v>438</v>
      </c>
    </row>
    <row r="203" spans="2:47" s="1" customFormat="1" ht="30" customHeight="1">
      <c r="B203" s="35"/>
      <c r="D203" s="176" t="s">
        <v>132</v>
      </c>
      <c r="F203" s="177" t="s">
        <v>439</v>
      </c>
      <c r="I203" s="139"/>
      <c r="L203" s="35"/>
      <c r="M203" s="64"/>
      <c r="N203" s="36"/>
      <c r="O203" s="36"/>
      <c r="P203" s="36"/>
      <c r="Q203" s="36"/>
      <c r="R203" s="36"/>
      <c r="S203" s="36"/>
      <c r="T203" s="65"/>
      <c r="AT203" s="18" t="s">
        <v>132</v>
      </c>
      <c r="AU203" s="18" t="s">
        <v>22</v>
      </c>
    </row>
    <row r="204" spans="2:47" s="1" customFormat="1" ht="102" customHeight="1">
      <c r="B204" s="35"/>
      <c r="D204" s="176" t="s">
        <v>134</v>
      </c>
      <c r="F204" s="178" t="s">
        <v>440</v>
      </c>
      <c r="I204" s="139"/>
      <c r="L204" s="35"/>
      <c r="M204" s="64"/>
      <c r="N204" s="36"/>
      <c r="O204" s="36"/>
      <c r="P204" s="36"/>
      <c r="Q204" s="36"/>
      <c r="R204" s="36"/>
      <c r="S204" s="36"/>
      <c r="T204" s="65"/>
      <c r="AT204" s="18" t="s">
        <v>134</v>
      </c>
      <c r="AU204" s="18" t="s">
        <v>22</v>
      </c>
    </row>
    <row r="205" spans="2:51" s="11" customFormat="1" ht="22.5" customHeight="1">
      <c r="B205" s="179"/>
      <c r="D205" s="180" t="s">
        <v>136</v>
      </c>
      <c r="E205" s="181" t="s">
        <v>441</v>
      </c>
      <c r="F205" s="182" t="s">
        <v>442</v>
      </c>
      <c r="H205" s="183">
        <v>155.5</v>
      </c>
      <c r="I205" s="184"/>
      <c r="L205" s="179"/>
      <c r="M205" s="185"/>
      <c r="N205" s="186"/>
      <c r="O205" s="186"/>
      <c r="P205" s="186"/>
      <c r="Q205" s="186"/>
      <c r="R205" s="186"/>
      <c r="S205" s="186"/>
      <c r="T205" s="187"/>
      <c r="AT205" s="188" t="s">
        <v>136</v>
      </c>
      <c r="AU205" s="188" t="s">
        <v>22</v>
      </c>
      <c r="AV205" s="11" t="s">
        <v>83</v>
      </c>
      <c r="AW205" s="11" t="s">
        <v>39</v>
      </c>
      <c r="AX205" s="11" t="s">
        <v>22</v>
      </c>
      <c r="AY205" s="188" t="s">
        <v>124</v>
      </c>
    </row>
    <row r="206" spans="2:65" s="1" customFormat="1" ht="22.5" customHeight="1">
      <c r="B206" s="163"/>
      <c r="C206" s="164" t="s">
        <v>443</v>
      </c>
      <c r="D206" s="164" t="s">
        <v>125</v>
      </c>
      <c r="E206" s="165" t="s">
        <v>444</v>
      </c>
      <c r="F206" s="166" t="s">
        <v>445</v>
      </c>
      <c r="G206" s="167" t="s">
        <v>289</v>
      </c>
      <c r="H206" s="168">
        <v>38.68</v>
      </c>
      <c r="I206" s="169"/>
      <c r="J206" s="170">
        <f>ROUND(I206*H206,2)</f>
        <v>0</v>
      </c>
      <c r="K206" s="166" t="s">
        <v>258</v>
      </c>
      <c r="L206" s="35"/>
      <c r="M206" s="171" t="s">
        <v>20</v>
      </c>
      <c r="N206" s="172" t="s">
        <v>46</v>
      </c>
      <c r="O206" s="36"/>
      <c r="P206" s="173">
        <f>O206*H206</f>
        <v>0</v>
      </c>
      <c r="Q206" s="173">
        <v>0</v>
      </c>
      <c r="R206" s="173">
        <f>Q206*H206</f>
        <v>0</v>
      </c>
      <c r="S206" s="173">
        <v>0</v>
      </c>
      <c r="T206" s="174">
        <f>S206*H206</f>
        <v>0</v>
      </c>
      <c r="AR206" s="18" t="s">
        <v>130</v>
      </c>
      <c r="AT206" s="18" t="s">
        <v>125</v>
      </c>
      <c r="AU206" s="18" t="s">
        <v>22</v>
      </c>
      <c r="AY206" s="18" t="s">
        <v>124</v>
      </c>
      <c r="BE206" s="175">
        <f>IF(N206="základní",J206,0)</f>
        <v>0</v>
      </c>
      <c r="BF206" s="175">
        <f>IF(N206="snížená",J206,0)</f>
        <v>0</v>
      </c>
      <c r="BG206" s="175">
        <f>IF(N206="zákl. přenesená",J206,0)</f>
        <v>0</v>
      </c>
      <c r="BH206" s="175">
        <f>IF(N206="sníž. přenesená",J206,0)</f>
        <v>0</v>
      </c>
      <c r="BI206" s="175">
        <f>IF(N206="nulová",J206,0)</f>
        <v>0</v>
      </c>
      <c r="BJ206" s="18" t="s">
        <v>22</v>
      </c>
      <c r="BK206" s="175">
        <f>ROUND(I206*H206,2)</f>
        <v>0</v>
      </c>
      <c r="BL206" s="18" t="s">
        <v>130</v>
      </c>
      <c r="BM206" s="18" t="s">
        <v>446</v>
      </c>
    </row>
    <row r="207" spans="2:47" s="1" customFormat="1" ht="22.5" customHeight="1">
      <c r="B207" s="35"/>
      <c r="D207" s="176" t="s">
        <v>132</v>
      </c>
      <c r="F207" s="177" t="s">
        <v>447</v>
      </c>
      <c r="I207" s="139"/>
      <c r="L207" s="35"/>
      <c r="M207" s="64"/>
      <c r="N207" s="36"/>
      <c r="O207" s="36"/>
      <c r="P207" s="36"/>
      <c r="Q207" s="36"/>
      <c r="R207" s="36"/>
      <c r="S207" s="36"/>
      <c r="T207" s="65"/>
      <c r="AT207" s="18" t="s">
        <v>132</v>
      </c>
      <c r="AU207" s="18" t="s">
        <v>22</v>
      </c>
    </row>
    <row r="208" spans="2:47" s="1" customFormat="1" ht="54" customHeight="1">
      <c r="B208" s="35"/>
      <c r="D208" s="176" t="s">
        <v>134</v>
      </c>
      <c r="F208" s="178" t="s">
        <v>448</v>
      </c>
      <c r="I208" s="139"/>
      <c r="L208" s="35"/>
      <c r="M208" s="64"/>
      <c r="N208" s="36"/>
      <c r="O208" s="36"/>
      <c r="P208" s="36"/>
      <c r="Q208" s="36"/>
      <c r="R208" s="36"/>
      <c r="S208" s="36"/>
      <c r="T208" s="65"/>
      <c r="AT208" s="18" t="s">
        <v>134</v>
      </c>
      <c r="AU208" s="18" t="s">
        <v>22</v>
      </c>
    </row>
    <row r="209" spans="2:51" s="11" customFormat="1" ht="22.5" customHeight="1">
      <c r="B209" s="179"/>
      <c r="D209" s="180" t="s">
        <v>136</v>
      </c>
      <c r="E209" s="181" t="s">
        <v>449</v>
      </c>
      <c r="F209" s="182" t="s">
        <v>450</v>
      </c>
      <c r="H209" s="183">
        <v>38.68</v>
      </c>
      <c r="I209" s="184"/>
      <c r="L209" s="179"/>
      <c r="M209" s="185"/>
      <c r="N209" s="186"/>
      <c r="O209" s="186"/>
      <c r="P209" s="186"/>
      <c r="Q209" s="186"/>
      <c r="R209" s="186"/>
      <c r="S209" s="186"/>
      <c r="T209" s="187"/>
      <c r="AT209" s="188" t="s">
        <v>136</v>
      </c>
      <c r="AU209" s="188" t="s">
        <v>22</v>
      </c>
      <c r="AV209" s="11" t="s">
        <v>83</v>
      </c>
      <c r="AW209" s="11" t="s">
        <v>39</v>
      </c>
      <c r="AX209" s="11" t="s">
        <v>22</v>
      </c>
      <c r="AY209" s="188" t="s">
        <v>124</v>
      </c>
    </row>
    <row r="210" spans="2:65" s="1" customFormat="1" ht="22.5" customHeight="1">
      <c r="B210" s="163"/>
      <c r="C210" s="164" t="s">
        <v>451</v>
      </c>
      <c r="D210" s="164" t="s">
        <v>125</v>
      </c>
      <c r="E210" s="165" t="s">
        <v>452</v>
      </c>
      <c r="F210" s="166" t="s">
        <v>453</v>
      </c>
      <c r="G210" s="167" t="s">
        <v>289</v>
      </c>
      <c r="H210" s="168">
        <v>3.519</v>
      </c>
      <c r="I210" s="169"/>
      <c r="J210" s="170">
        <f>ROUND(I210*H210,2)</f>
        <v>0</v>
      </c>
      <c r="K210" s="166" t="s">
        <v>258</v>
      </c>
      <c r="L210" s="35"/>
      <c r="M210" s="171" t="s">
        <v>20</v>
      </c>
      <c r="N210" s="172" t="s">
        <v>46</v>
      </c>
      <c r="O210" s="36"/>
      <c r="P210" s="173">
        <f>O210*H210</f>
        <v>0</v>
      </c>
      <c r="Q210" s="173">
        <v>0</v>
      </c>
      <c r="R210" s="173">
        <f>Q210*H210</f>
        <v>0</v>
      </c>
      <c r="S210" s="173">
        <v>0</v>
      </c>
      <c r="T210" s="174">
        <f>S210*H210</f>
        <v>0</v>
      </c>
      <c r="AR210" s="18" t="s">
        <v>130</v>
      </c>
      <c r="AT210" s="18" t="s">
        <v>125</v>
      </c>
      <c r="AU210" s="18" t="s">
        <v>22</v>
      </c>
      <c r="AY210" s="18" t="s">
        <v>124</v>
      </c>
      <c r="BE210" s="175">
        <f>IF(N210="základní",J210,0)</f>
        <v>0</v>
      </c>
      <c r="BF210" s="175">
        <f>IF(N210="snížená",J210,0)</f>
        <v>0</v>
      </c>
      <c r="BG210" s="175">
        <f>IF(N210="zákl. přenesená",J210,0)</f>
        <v>0</v>
      </c>
      <c r="BH210" s="175">
        <f>IF(N210="sníž. přenesená",J210,0)</f>
        <v>0</v>
      </c>
      <c r="BI210" s="175">
        <f>IF(N210="nulová",J210,0)</f>
        <v>0</v>
      </c>
      <c r="BJ210" s="18" t="s">
        <v>22</v>
      </c>
      <c r="BK210" s="175">
        <f>ROUND(I210*H210,2)</f>
        <v>0</v>
      </c>
      <c r="BL210" s="18" t="s">
        <v>130</v>
      </c>
      <c r="BM210" s="18" t="s">
        <v>454</v>
      </c>
    </row>
    <row r="211" spans="2:47" s="1" customFormat="1" ht="42" customHeight="1">
      <c r="B211" s="35"/>
      <c r="D211" s="176" t="s">
        <v>132</v>
      </c>
      <c r="F211" s="177" t="s">
        <v>455</v>
      </c>
      <c r="I211" s="139"/>
      <c r="L211" s="35"/>
      <c r="M211" s="64"/>
      <c r="N211" s="36"/>
      <c r="O211" s="36"/>
      <c r="P211" s="36"/>
      <c r="Q211" s="36"/>
      <c r="R211" s="36"/>
      <c r="S211" s="36"/>
      <c r="T211" s="65"/>
      <c r="AT211" s="18" t="s">
        <v>132</v>
      </c>
      <c r="AU211" s="18" t="s">
        <v>22</v>
      </c>
    </row>
    <row r="212" spans="2:47" s="1" customFormat="1" ht="90" customHeight="1">
      <c r="B212" s="35"/>
      <c r="D212" s="176" t="s">
        <v>134</v>
      </c>
      <c r="F212" s="178" t="s">
        <v>456</v>
      </c>
      <c r="I212" s="139"/>
      <c r="L212" s="35"/>
      <c r="M212" s="64"/>
      <c r="N212" s="36"/>
      <c r="O212" s="36"/>
      <c r="P212" s="36"/>
      <c r="Q212" s="36"/>
      <c r="R212" s="36"/>
      <c r="S212" s="36"/>
      <c r="T212" s="65"/>
      <c r="AT212" s="18" t="s">
        <v>134</v>
      </c>
      <c r="AU212" s="18" t="s">
        <v>22</v>
      </c>
    </row>
    <row r="213" spans="2:51" s="11" customFormat="1" ht="22.5" customHeight="1">
      <c r="B213" s="179"/>
      <c r="D213" s="180" t="s">
        <v>136</v>
      </c>
      <c r="E213" s="181" t="s">
        <v>457</v>
      </c>
      <c r="F213" s="182" t="s">
        <v>458</v>
      </c>
      <c r="H213" s="183">
        <v>3.519</v>
      </c>
      <c r="I213" s="184"/>
      <c r="L213" s="179"/>
      <c r="M213" s="185"/>
      <c r="N213" s="186"/>
      <c r="O213" s="186"/>
      <c r="P213" s="186"/>
      <c r="Q213" s="186"/>
      <c r="R213" s="186"/>
      <c r="S213" s="186"/>
      <c r="T213" s="187"/>
      <c r="AT213" s="188" t="s">
        <v>136</v>
      </c>
      <c r="AU213" s="188" t="s">
        <v>22</v>
      </c>
      <c r="AV213" s="11" t="s">
        <v>83</v>
      </c>
      <c r="AW213" s="11" t="s">
        <v>39</v>
      </c>
      <c r="AX213" s="11" t="s">
        <v>22</v>
      </c>
      <c r="AY213" s="188" t="s">
        <v>124</v>
      </c>
    </row>
    <row r="214" spans="2:65" s="1" customFormat="1" ht="22.5" customHeight="1">
      <c r="B214" s="163"/>
      <c r="C214" s="164" t="s">
        <v>459</v>
      </c>
      <c r="D214" s="164" t="s">
        <v>125</v>
      </c>
      <c r="E214" s="165" t="s">
        <v>460</v>
      </c>
      <c r="F214" s="166" t="s">
        <v>461</v>
      </c>
      <c r="G214" s="167" t="s">
        <v>289</v>
      </c>
      <c r="H214" s="168">
        <v>5.011</v>
      </c>
      <c r="I214" s="169"/>
      <c r="J214" s="170">
        <f>ROUND(I214*H214,2)</f>
        <v>0</v>
      </c>
      <c r="K214" s="166" t="s">
        <v>258</v>
      </c>
      <c r="L214" s="35"/>
      <c r="M214" s="171" t="s">
        <v>20</v>
      </c>
      <c r="N214" s="172" t="s">
        <v>46</v>
      </c>
      <c r="O214" s="36"/>
      <c r="P214" s="173">
        <f>O214*H214</f>
        <v>0</v>
      </c>
      <c r="Q214" s="173">
        <v>0</v>
      </c>
      <c r="R214" s="173">
        <f>Q214*H214</f>
        <v>0</v>
      </c>
      <c r="S214" s="173">
        <v>0</v>
      </c>
      <c r="T214" s="174">
        <f>S214*H214</f>
        <v>0</v>
      </c>
      <c r="AR214" s="18" t="s">
        <v>130</v>
      </c>
      <c r="AT214" s="18" t="s">
        <v>125</v>
      </c>
      <c r="AU214" s="18" t="s">
        <v>22</v>
      </c>
      <c r="AY214" s="18" t="s">
        <v>124</v>
      </c>
      <c r="BE214" s="175">
        <f>IF(N214="základní",J214,0)</f>
        <v>0</v>
      </c>
      <c r="BF214" s="175">
        <f>IF(N214="snížená",J214,0)</f>
        <v>0</v>
      </c>
      <c r="BG214" s="175">
        <f>IF(N214="zákl. přenesená",J214,0)</f>
        <v>0</v>
      </c>
      <c r="BH214" s="175">
        <f>IF(N214="sníž. přenesená",J214,0)</f>
        <v>0</v>
      </c>
      <c r="BI214" s="175">
        <f>IF(N214="nulová",J214,0)</f>
        <v>0</v>
      </c>
      <c r="BJ214" s="18" t="s">
        <v>22</v>
      </c>
      <c r="BK214" s="175">
        <f>ROUND(I214*H214,2)</f>
        <v>0</v>
      </c>
      <c r="BL214" s="18" t="s">
        <v>130</v>
      </c>
      <c r="BM214" s="18" t="s">
        <v>462</v>
      </c>
    </row>
    <row r="215" spans="2:47" s="1" customFormat="1" ht="30" customHeight="1">
      <c r="B215" s="35"/>
      <c r="D215" s="176" t="s">
        <v>132</v>
      </c>
      <c r="F215" s="177" t="s">
        <v>463</v>
      </c>
      <c r="I215" s="139"/>
      <c r="L215" s="35"/>
      <c r="M215" s="64"/>
      <c r="N215" s="36"/>
      <c r="O215" s="36"/>
      <c r="P215" s="36"/>
      <c r="Q215" s="36"/>
      <c r="R215" s="36"/>
      <c r="S215" s="36"/>
      <c r="T215" s="65"/>
      <c r="AT215" s="18" t="s">
        <v>132</v>
      </c>
      <c r="AU215" s="18" t="s">
        <v>22</v>
      </c>
    </row>
    <row r="216" spans="2:47" s="1" customFormat="1" ht="402" customHeight="1">
      <c r="B216" s="35"/>
      <c r="D216" s="176" t="s">
        <v>134</v>
      </c>
      <c r="F216" s="178" t="s">
        <v>464</v>
      </c>
      <c r="I216" s="139"/>
      <c r="L216" s="35"/>
      <c r="M216" s="64"/>
      <c r="N216" s="36"/>
      <c r="O216" s="36"/>
      <c r="P216" s="36"/>
      <c r="Q216" s="36"/>
      <c r="R216" s="36"/>
      <c r="S216" s="36"/>
      <c r="T216" s="65"/>
      <c r="AT216" s="18" t="s">
        <v>134</v>
      </c>
      <c r="AU216" s="18" t="s">
        <v>22</v>
      </c>
    </row>
    <row r="217" spans="2:51" s="13" customFormat="1" ht="22.5" customHeight="1">
      <c r="B217" s="204"/>
      <c r="D217" s="176" t="s">
        <v>136</v>
      </c>
      <c r="E217" s="205" t="s">
        <v>20</v>
      </c>
      <c r="F217" s="206" t="s">
        <v>465</v>
      </c>
      <c r="H217" s="207" t="s">
        <v>20</v>
      </c>
      <c r="I217" s="208"/>
      <c r="L217" s="204"/>
      <c r="M217" s="209"/>
      <c r="N217" s="210"/>
      <c r="O217" s="210"/>
      <c r="P217" s="210"/>
      <c r="Q217" s="210"/>
      <c r="R217" s="210"/>
      <c r="S217" s="210"/>
      <c r="T217" s="211"/>
      <c r="AT217" s="207" t="s">
        <v>136</v>
      </c>
      <c r="AU217" s="207" t="s">
        <v>22</v>
      </c>
      <c r="AV217" s="13" t="s">
        <v>22</v>
      </c>
      <c r="AW217" s="13" t="s">
        <v>39</v>
      </c>
      <c r="AX217" s="13" t="s">
        <v>75</v>
      </c>
      <c r="AY217" s="207" t="s">
        <v>124</v>
      </c>
    </row>
    <row r="218" spans="2:51" s="11" customFormat="1" ht="22.5" customHeight="1">
      <c r="B218" s="179"/>
      <c r="D218" s="176" t="s">
        <v>136</v>
      </c>
      <c r="E218" s="188" t="s">
        <v>466</v>
      </c>
      <c r="F218" s="189" t="s">
        <v>467</v>
      </c>
      <c r="H218" s="190">
        <v>10</v>
      </c>
      <c r="I218" s="184"/>
      <c r="L218" s="179"/>
      <c r="M218" s="185"/>
      <c r="N218" s="186"/>
      <c r="O218" s="186"/>
      <c r="P218" s="186"/>
      <c r="Q218" s="186"/>
      <c r="R218" s="186"/>
      <c r="S218" s="186"/>
      <c r="T218" s="187"/>
      <c r="AT218" s="188" t="s">
        <v>136</v>
      </c>
      <c r="AU218" s="188" t="s">
        <v>22</v>
      </c>
      <c r="AV218" s="11" t="s">
        <v>83</v>
      </c>
      <c r="AW218" s="11" t="s">
        <v>39</v>
      </c>
      <c r="AX218" s="11" t="s">
        <v>75</v>
      </c>
      <c r="AY218" s="188" t="s">
        <v>124</v>
      </c>
    </row>
    <row r="219" spans="2:51" s="13" customFormat="1" ht="22.5" customHeight="1">
      <c r="B219" s="204"/>
      <c r="D219" s="176" t="s">
        <v>136</v>
      </c>
      <c r="E219" s="205" t="s">
        <v>20</v>
      </c>
      <c r="F219" s="206" t="s">
        <v>468</v>
      </c>
      <c r="H219" s="207" t="s">
        <v>20</v>
      </c>
      <c r="I219" s="208"/>
      <c r="L219" s="204"/>
      <c r="M219" s="209"/>
      <c r="N219" s="210"/>
      <c r="O219" s="210"/>
      <c r="P219" s="210"/>
      <c r="Q219" s="210"/>
      <c r="R219" s="210"/>
      <c r="S219" s="210"/>
      <c r="T219" s="211"/>
      <c r="AT219" s="207" t="s">
        <v>136</v>
      </c>
      <c r="AU219" s="207" t="s">
        <v>22</v>
      </c>
      <c r="AV219" s="13" t="s">
        <v>22</v>
      </c>
      <c r="AW219" s="13" t="s">
        <v>39</v>
      </c>
      <c r="AX219" s="13" t="s">
        <v>75</v>
      </c>
      <c r="AY219" s="207" t="s">
        <v>124</v>
      </c>
    </row>
    <row r="220" spans="2:51" s="11" customFormat="1" ht="22.5" customHeight="1">
      <c r="B220" s="179"/>
      <c r="D220" s="176" t="s">
        <v>136</v>
      </c>
      <c r="E220" s="188" t="s">
        <v>194</v>
      </c>
      <c r="F220" s="189" t="s">
        <v>469</v>
      </c>
      <c r="H220" s="190">
        <v>-0.8</v>
      </c>
      <c r="I220" s="184"/>
      <c r="L220" s="179"/>
      <c r="M220" s="185"/>
      <c r="N220" s="186"/>
      <c r="O220" s="186"/>
      <c r="P220" s="186"/>
      <c r="Q220" s="186"/>
      <c r="R220" s="186"/>
      <c r="S220" s="186"/>
      <c r="T220" s="187"/>
      <c r="AT220" s="188" t="s">
        <v>136</v>
      </c>
      <c r="AU220" s="188" t="s">
        <v>22</v>
      </c>
      <c r="AV220" s="11" t="s">
        <v>83</v>
      </c>
      <c r="AW220" s="11" t="s">
        <v>39</v>
      </c>
      <c r="AX220" s="11" t="s">
        <v>75</v>
      </c>
      <c r="AY220" s="188" t="s">
        <v>124</v>
      </c>
    </row>
    <row r="221" spans="2:51" s="11" customFormat="1" ht="22.5" customHeight="1">
      <c r="B221" s="179"/>
      <c r="D221" s="176" t="s">
        <v>136</v>
      </c>
      <c r="E221" s="188" t="s">
        <v>196</v>
      </c>
      <c r="F221" s="189" t="s">
        <v>470</v>
      </c>
      <c r="H221" s="190">
        <v>-3.519</v>
      </c>
      <c r="I221" s="184"/>
      <c r="L221" s="179"/>
      <c r="M221" s="185"/>
      <c r="N221" s="186"/>
      <c r="O221" s="186"/>
      <c r="P221" s="186"/>
      <c r="Q221" s="186"/>
      <c r="R221" s="186"/>
      <c r="S221" s="186"/>
      <c r="T221" s="187"/>
      <c r="AT221" s="188" t="s">
        <v>136</v>
      </c>
      <c r="AU221" s="188" t="s">
        <v>22</v>
      </c>
      <c r="AV221" s="11" t="s">
        <v>83</v>
      </c>
      <c r="AW221" s="11" t="s">
        <v>39</v>
      </c>
      <c r="AX221" s="11" t="s">
        <v>75</v>
      </c>
      <c r="AY221" s="188" t="s">
        <v>124</v>
      </c>
    </row>
    <row r="222" spans="2:51" s="11" customFormat="1" ht="22.5" customHeight="1">
      <c r="B222" s="179"/>
      <c r="D222" s="176" t="s">
        <v>136</v>
      </c>
      <c r="E222" s="188" t="s">
        <v>198</v>
      </c>
      <c r="F222" s="189" t="s">
        <v>471</v>
      </c>
      <c r="H222" s="190">
        <v>-0.161</v>
      </c>
      <c r="I222" s="184"/>
      <c r="L222" s="179"/>
      <c r="M222" s="185"/>
      <c r="N222" s="186"/>
      <c r="O222" s="186"/>
      <c r="P222" s="186"/>
      <c r="Q222" s="186"/>
      <c r="R222" s="186"/>
      <c r="S222" s="186"/>
      <c r="T222" s="187"/>
      <c r="AT222" s="188" t="s">
        <v>136</v>
      </c>
      <c r="AU222" s="188" t="s">
        <v>22</v>
      </c>
      <c r="AV222" s="11" t="s">
        <v>83</v>
      </c>
      <c r="AW222" s="11" t="s">
        <v>39</v>
      </c>
      <c r="AX222" s="11" t="s">
        <v>75</v>
      </c>
      <c r="AY222" s="188" t="s">
        <v>124</v>
      </c>
    </row>
    <row r="223" spans="2:51" s="11" customFormat="1" ht="22.5" customHeight="1">
      <c r="B223" s="179"/>
      <c r="D223" s="176" t="s">
        <v>136</v>
      </c>
      <c r="E223" s="188" t="s">
        <v>200</v>
      </c>
      <c r="F223" s="189" t="s">
        <v>472</v>
      </c>
      <c r="H223" s="190">
        <v>-0.509</v>
      </c>
      <c r="I223" s="184"/>
      <c r="L223" s="179"/>
      <c r="M223" s="185"/>
      <c r="N223" s="186"/>
      <c r="O223" s="186"/>
      <c r="P223" s="186"/>
      <c r="Q223" s="186"/>
      <c r="R223" s="186"/>
      <c r="S223" s="186"/>
      <c r="T223" s="187"/>
      <c r="AT223" s="188" t="s">
        <v>136</v>
      </c>
      <c r="AU223" s="188" t="s">
        <v>22</v>
      </c>
      <c r="AV223" s="11" t="s">
        <v>83</v>
      </c>
      <c r="AW223" s="11" t="s">
        <v>39</v>
      </c>
      <c r="AX223" s="11" t="s">
        <v>75</v>
      </c>
      <c r="AY223" s="188" t="s">
        <v>124</v>
      </c>
    </row>
    <row r="224" spans="2:51" s="11" customFormat="1" ht="22.5" customHeight="1">
      <c r="B224" s="179"/>
      <c r="D224" s="180" t="s">
        <v>136</v>
      </c>
      <c r="E224" s="181" t="s">
        <v>473</v>
      </c>
      <c r="F224" s="182" t="s">
        <v>474</v>
      </c>
      <c r="H224" s="183">
        <v>5.011</v>
      </c>
      <c r="I224" s="184"/>
      <c r="L224" s="179"/>
      <c r="M224" s="185"/>
      <c r="N224" s="186"/>
      <c r="O224" s="186"/>
      <c r="P224" s="186"/>
      <c r="Q224" s="186"/>
      <c r="R224" s="186"/>
      <c r="S224" s="186"/>
      <c r="T224" s="187"/>
      <c r="AT224" s="188" t="s">
        <v>136</v>
      </c>
      <c r="AU224" s="188" t="s">
        <v>22</v>
      </c>
      <c r="AV224" s="11" t="s">
        <v>83</v>
      </c>
      <c r="AW224" s="11" t="s">
        <v>39</v>
      </c>
      <c r="AX224" s="11" t="s">
        <v>22</v>
      </c>
      <c r="AY224" s="188" t="s">
        <v>124</v>
      </c>
    </row>
    <row r="225" spans="2:65" s="1" customFormat="1" ht="22.5" customHeight="1">
      <c r="B225" s="163"/>
      <c r="C225" s="164" t="s">
        <v>475</v>
      </c>
      <c r="D225" s="164" t="s">
        <v>125</v>
      </c>
      <c r="E225" s="165" t="s">
        <v>476</v>
      </c>
      <c r="F225" s="166" t="s">
        <v>477</v>
      </c>
      <c r="G225" s="167" t="s">
        <v>289</v>
      </c>
      <c r="H225" s="168">
        <v>86.031</v>
      </c>
      <c r="I225" s="169"/>
      <c r="J225" s="170">
        <f>ROUND(I225*H225,2)</f>
        <v>0</v>
      </c>
      <c r="K225" s="166" t="s">
        <v>258</v>
      </c>
      <c r="L225" s="35"/>
      <c r="M225" s="171" t="s">
        <v>20</v>
      </c>
      <c r="N225" s="172" t="s">
        <v>46</v>
      </c>
      <c r="O225" s="36"/>
      <c r="P225" s="173">
        <f>O225*H225</f>
        <v>0</v>
      </c>
      <c r="Q225" s="173">
        <v>0</v>
      </c>
      <c r="R225" s="173">
        <f>Q225*H225</f>
        <v>0</v>
      </c>
      <c r="S225" s="173">
        <v>0</v>
      </c>
      <c r="T225" s="174">
        <f>S225*H225</f>
        <v>0</v>
      </c>
      <c r="AR225" s="18" t="s">
        <v>130</v>
      </c>
      <c r="AT225" s="18" t="s">
        <v>125</v>
      </c>
      <c r="AU225" s="18" t="s">
        <v>22</v>
      </c>
      <c r="AY225" s="18" t="s">
        <v>124</v>
      </c>
      <c r="BE225" s="175">
        <f>IF(N225="základní",J225,0)</f>
        <v>0</v>
      </c>
      <c r="BF225" s="175">
        <f>IF(N225="snížená",J225,0)</f>
        <v>0</v>
      </c>
      <c r="BG225" s="175">
        <f>IF(N225="zákl. přenesená",J225,0)</f>
        <v>0</v>
      </c>
      <c r="BH225" s="175">
        <f>IF(N225="sníž. přenesená",J225,0)</f>
        <v>0</v>
      </c>
      <c r="BI225" s="175">
        <f>IF(N225="nulová",J225,0)</f>
        <v>0</v>
      </c>
      <c r="BJ225" s="18" t="s">
        <v>22</v>
      </c>
      <c r="BK225" s="175">
        <f>ROUND(I225*H225,2)</f>
        <v>0</v>
      </c>
      <c r="BL225" s="18" t="s">
        <v>130</v>
      </c>
      <c r="BM225" s="18" t="s">
        <v>478</v>
      </c>
    </row>
    <row r="226" spans="2:47" s="1" customFormat="1" ht="30" customHeight="1">
      <c r="B226" s="35"/>
      <c r="D226" s="176" t="s">
        <v>132</v>
      </c>
      <c r="F226" s="177" t="s">
        <v>479</v>
      </c>
      <c r="I226" s="139"/>
      <c r="L226" s="35"/>
      <c r="M226" s="64"/>
      <c r="N226" s="36"/>
      <c r="O226" s="36"/>
      <c r="P226" s="36"/>
      <c r="Q226" s="36"/>
      <c r="R226" s="36"/>
      <c r="S226" s="36"/>
      <c r="T226" s="65"/>
      <c r="AT226" s="18" t="s">
        <v>132</v>
      </c>
      <c r="AU226" s="18" t="s">
        <v>22</v>
      </c>
    </row>
    <row r="227" spans="2:47" s="1" customFormat="1" ht="102" customHeight="1">
      <c r="B227" s="35"/>
      <c r="D227" s="176" t="s">
        <v>134</v>
      </c>
      <c r="F227" s="178" t="s">
        <v>440</v>
      </c>
      <c r="I227" s="139"/>
      <c r="L227" s="35"/>
      <c r="M227" s="64"/>
      <c r="N227" s="36"/>
      <c r="O227" s="36"/>
      <c r="P227" s="36"/>
      <c r="Q227" s="36"/>
      <c r="R227" s="36"/>
      <c r="S227" s="36"/>
      <c r="T227" s="65"/>
      <c r="AT227" s="18" t="s">
        <v>134</v>
      </c>
      <c r="AU227" s="18" t="s">
        <v>22</v>
      </c>
    </row>
    <row r="228" spans="2:51" s="13" customFormat="1" ht="22.5" customHeight="1">
      <c r="B228" s="204"/>
      <c r="D228" s="176" t="s">
        <v>136</v>
      </c>
      <c r="E228" s="205" t="s">
        <v>20</v>
      </c>
      <c r="F228" s="206" t="s">
        <v>480</v>
      </c>
      <c r="H228" s="207" t="s">
        <v>20</v>
      </c>
      <c r="I228" s="208"/>
      <c r="L228" s="204"/>
      <c r="M228" s="209"/>
      <c r="N228" s="210"/>
      <c r="O228" s="210"/>
      <c r="P228" s="210"/>
      <c r="Q228" s="210"/>
      <c r="R228" s="210"/>
      <c r="S228" s="210"/>
      <c r="T228" s="211"/>
      <c r="AT228" s="207" t="s">
        <v>136</v>
      </c>
      <c r="AU228" s="207" t="s">
        <v>22</v>
      </c>
      <c r="AV228" s="13" t="s">
        <v>22</v>
      </c>
      <c r="AW228" s="13" t="s">
        <v>39</v>
      </c>
      <c r="AX228" s="13" t="s">
        <v>75</v>
      </c>
      <c r="AY228" s="207" t="s">
        <v>124</v>
      </c>
    </row>
    <row r="229" spans="2:51" s="11" customFormat="1" ht="22.5" customHeight="1">
      <c r="B229" s="179"/>
      <c r="D229" s="180" t="s">
        <v>136</v>
      </c>
      <c r="E229" s="181" t="s">
        <v>20</v>
      </c>
      <c r="F229" s="182" t="s">
        <v>481</v>
      </c>
      <c r="H229" s="183">
        <v>86.031</v>
      </c>
      <c r="I229" s="184"/>
      <c r="L229" s="179"/>
      <c r="M229" s="185"/>
      <c r="N229" s="186"/>
      <c r="O229" s="186"/>
      <c r="P229" s="186"/>
      <c r="Q229" s="186"/>
      <c r="R229" s="186"/>
      <c r="S229" s="186"/>
      <c r="T229" s="187"/>
      <c r="AT229" s="188" t="s">
        <v>136</v>
      </c>
      <c r="AU229" s="188" t="s">
        <v>22</v>
      </c>
      <c r="AV229" s="11" t="s">
        <v>83</v>
      </c>
      <c r="AW229" s="11" t="s">
        <v>39</v>
      </c>
      <c r="AX229" s="11" t="s">
        <v>22</v>
      </c>
      <c r="AY229" s="188" t="s">
        <v>124</v>
      </c>
    </row>
    <row r="230" spans="2:65" s="1" customFormat="1" ht="22.5" customHeight="1">
      <c r="B230" s="163"/>
      <c r="C230" s="164" t="s">
        <v>482</v>
      </c>
      <c r="D230" s="164" t="s">
        <v>125</v>
      </c>
      <c r="E230" s="165" t="s">
        <v>483</v>
      </c>
      <c r="F230" s="166" t="s">
        <v>484</v>
      </c>
      <c r="G230" s="167" t="s">
        <v>266</v>
      </c>
      <c r="H230" s="168">
        <v>33</v>
      </c>
      <c r="I230" s="169"/>
      <c r="J230" s="170">
        <f>ROUND(I230*H230,2)</f>
        <v>0</v>
      </c>
      <c r="K230" s="166" t="s">
        <v>258</v>
      </c>
      <c r="L230" s="35"/>
      <c r="M230" s="171" t="s">
        <v>20</v>
      </c>
      <c r="N230" s="172" t="s">
        <v>46</v>
      </c>
      <c r="O230" s="36"/>
      <c r="P230" s="173">
        <f>O230*H230</f>
        <v>0</v>
      </c>
      <c r="Q230" s="173">
        <v>0</v>
      </c>
      <c r="R230" s="173">
        <f>Q230*H230</f>
        <v>0</v>
      </c>
      <c r="S230" s="173">
        <v>0</v>
      </c>
      <c r="T230" s="174">
        <f>S230*H230</f>
        <v>0</v>
      </c>
      <c r="AR230" s="18" t="s">
        <v>130</v>
      </c>
      <c r="AT230" s="18" t="s">
        <v>125</v>
      </c>
      <c r="AU230" s="18" t="s">
        <v>22</v>
      </c>
      <c r="AY230" s="18" t="s">
        <v>124</v>
      </c>
      <c r="BE230" s="175">
        <f>IF(N230="základní",J230,0)</f>
        <v>0</v>
      </c>
      <c r="BF230" s="175">
        <f>IF(N230="snížená",J230,0)</f>
        <v>0</v>
      </c>
      <c r="BG230" s="175">
        <f>IF(N230="zákl. přenesená",J230,0)</f>
        <v>0</v>
      </c>
      <c r="BH230" s="175">
        <f>IF(N230="sníž. přenesená",J230,0)</f>
        <v>0</v>
      </c>
      <c r="BI230" s="175">
        <f>IF(N230="nulová",J230,0)</f>
        <v>0</v>
      </c>
      <c r="BJ230" s="18" t="s">
        <v>22</v>
      </c>
      <c r="BK230" s="175">
        <f>ROUND(I230*H230,2)</f>
        <v>0</v>
      </c>
      <c r="BL230" s="18" t="s">
        <v>130</v>
      </c>
      <c r="BM230" s="18" t="s">
        <v>485</v>
      </c>
    </row>
    <row r="231" spans="2:47" s="1" customFormat="1" ht="30" customHeight="1">
      <c r="B231" s="35"/>
      <c r="D231" s="176" t="s">
        <v>132</v>
      </c>
      <c r="F231" s="177" t="s">
        <v>486</v>
      </c>
      <c r="I231" s="139"/>
      <c r="L231" s="35"/>
      <c r="M231" s="64"/>
      <c r="N231" s="36"/>
      <c r="O231" s="36"/>
      <c r="P231" s="36"/>
      <c r="Q231" s="36"/>
      <c r="R231" s="36"/>
      <c r="S231" s="36"/>
      <c r="T231" s="65"/>
      <c r="AT231" s="18" t="s">
        <v>132</v>
      </c>
      <c r="AU231" s="18" t="s">
        <v>22</v>
      </c>
    </row>
    <row r="232" spans="2:47" s="1" customFormat="1" ht="114" customHeight="1">
      <c r="B232" s="35"/>
      <c r="D232" s="176" t="s">
        <v>134</v>
      </c>
      <c r="F232" s="178" t="s">
        <v>487</v>
      </c>
      <c r="I232" s="139"/>
      <c r="L232" s="35"/>
      <c r="M232" s="64"/>
      <c r="N232" s="36"/>
      <c r="O232" s="36"/>
      <c r="P232" s="36"/>
      <c r="Q232" s="36"/>
      <c r="R232" s="36"/>
      <c r="S232" s="36"/>
      <c r="T232" s="65"/>
      <c r="AT232" s="18" t="s">
        <v>134</v>
      </c>
      <c r="AU232" s="18" t="s">
        <v>22</v>
      </c>
    </row>
    <row r="233" spans="2:51" s="11" customFormat="1" ht="22.5" customHeight="1">
      <c r="B233" s="179"/>
      <c r="D233" s="180" t="s">
        <v>136</v>
      </c>
      <c r="E233" s="181" t="s">
        <v>488</v>
      </c>
      <c r="F233" s="182" t="s">
        <v>489</v>
      </c>
      <c r="H233" s="183">
        <v>33</v>
      </c>
      <c r="I233" s="184"/>
      <c r="L233" s="179"/>
      <c r="M233" s="185"/>
      <c r="N233" s="186"/>
      <c r="O233" s="186"/>
      <c r="P233" s="186"/>
      <c r="Q233" s="186"/>
      <c r="R233" s="186"/>
      <c r="S233" s="186"/>
      <c r="T233" s="187"/>
      <c r="AT233" s="188" t="s">
        <v>136</v>
      </c>
      <c r="AU233" s="188" t="s">
        <v>22</v>
      </c>
      <c r="AV233" s="11" t="s">
        <v>83</v>
      </c>
      <c r="AW233" s="11" t="s">
        <v>39</v>
      </c>
      <c r="AX233" s="11" t="s">
        <v>22</v>
      </c>
      <c r="AY233" s="188" t="s">
        <v>124</v>
      </c>
    </row>
    <row r="234" spans="2:65" s="1" customFormat="1" ht="22.5" customHeight="1">
      <c r="B234" s="163"/>
      <c r="C234" s="164" t="s">
        <v>490</v>
      </c>
      <c r="D234" s="164" t="s">
        <v>125</v>
      </c>
      <c r="E234" s="165" t="s">
        <v>491</v>
      </c>
      <c r="F234" s="166" t="s">
        <v>492</v>
      </c>
      <c r="G234" s="167" t="s">
        <v>266</v>
      </c>
      <c r="H234" s="168">
        <v>262</v>
      </c>
      <c r="I234" s="169"/>
      <c r="J234" s="170">
        <f>ROUND(I234*H234,2)</f>
        <v>0</v>
      </c>
      <c r="K234" s="166" t="s">
        <v>258</v>
      </c>
      <c r="L234" s="35"/>
      <c r="M234" s="171" t="s">
        <v>20</v>
      </c>
      <c r="N234" s="172" t="s">
        <v>46</v>
      </c>
      <c r="O234" s="36"/>
      <c r="P234" s="173">
        <f>O234*H234</f>
        <v>0</v>
      </c>
      <c r="Q234" s="173">
        <v>0</v>
      </c>
      <c r="R234" s="173">
        <f>Q234*H234</f>
        <v>0</v>
      </c>
      <c r="S234" s="173">
        <v>0</v>
      </c>
      <c r="T234" s="174">
        <f>S234*H234</f>
        <v>0</v>
      </c>
      <c r="AR234" s="18" t="s">
        <v>130</v>
      </c>
      <c r="AT234" s="18" t="s">
        <v>125</v>
      </c>
      <c r="AU234" s="18" t="s">
        <v>22</v>
      </c>
      <c r="AY234" s="18" t="s">
        <v>124</v>
      </c>
      <c r="BE234" s="175">
        <f>IF(N234="základní",J234,0)</f>
        <v>0</v>
      </c>
      <c r="BF234" s="175">
        <f>IF(N234="snížená",J234,0)</f>
        <v>0</v>
      </c>
      <c r="BG234" s="175">
        <f>IF(N234="zákl. přenesená",J234,0)</f>
        <v>0</v>
      </c>
      <c r="BH234" s="175">
        <f>IF(N234="sníž. přenesená",J234,0)</f>
        <v>0</v>
      </c>
      <c r="BI234" s="175">
        <f>IF(N234="nulová",J234,0)</f>
        <v>0</v>
      </c>
      <c r="BJ234" s="18" t="s">
        <v>22</v>
      </c>
      <c r="BK234" s="175">
        <f>ROUND(I234*H234,2)</f>
        <v>0</v>
      </c>
      <c r="BL234" s="18" t="s">
        <v>130</v>
      </c>
      <c r="BM234" s="18" t="s">
        <v>493</v>
      </c>
    </row>
    <row r="235" spans="2:47" s="1" customFormat="1" ht="30" customHeight="1">
      <c r="B235" s="35"/>
      <c r="D235" s="176" t="s">
        <v>132</v>
      </c>
      <c r="F235" s="177" t="s">
        <v>494</v>
      </c>
      <c r="I235" s="139"/>
      <c r="L235" s="35"/>
      <c r="M235" s="64"/>
      <c r="N235" s="36"/>
      <c r="O235" s="36"/>
      <c r="P235" s="36"/>
      <c r="Q235" s="36"/>
      <c r="R235" s="36"/>
      <c r="S235" s="36"/>
      <c r="T235" s="65"/>
      <c r="AT235" s="18" t="s">
        <v>132</v>
      </c>
      <c r="AU235" s="18" t="s">
        <v>22</v>
      </c>
    </row>
    <row r="236" spans="2:47" s="1" customFormat="1" ht="114" customHeight="1">
      <c r="B236" s="35"/>
      <c r="D236" s="176" t="s">
        <v>134</v>
      </c>
      <c r="F236" s="178" t="s">
        <v>487</v>
      </c>
      <c r="I236" s="139"/>
      <c r="L236" s="35"/>
      <c r="M236" s="64"/>
      <c r="N236" s="36"/>
      <c r="O236" s="36"/>
      <c r="P236" s="36"/>
      <c r="Q236" s="36"/>
      <c r="R236" s="36"/>
      <c r="S236" s="36"/>
      <c r="T236" s="65"/>
      <c r="AT236" s="18" t="s">
        <v>134</v>
      </c>
      <c r="AU236" s="18" t="s">
        <v>22</v>
      </c>
    </row>
    <row r="237" spans="2:51" s="11" customFormat="1" ht="22.5" customHeight="1">
      <c r="B237" s="179"/>
      <c r="D237" s="180" t="s">
        <v>136</v>
      </c>
      <c r="E237" s="181" t="s">
        <v>495</v>
      </c>
      <c r="F237" s="182" t="s">
        <v>496</v>
      </c>
      <c r="H237" s="183">
        <v>262</v>
      </c>
      <c r="I237" s="184"/>
      <c r="L237" s="179"/>
      <c r="M237" s="185"/>
      <c r="N237" s="186"/>
      <c r="O237" s="186"/>
      <c r="P237" s="186"/>
      <c r="Q237" s="186"/>
      <c r="R237" s="186"/>
      <c r="S237" s="186"/>
      <c r="T237" s="187"/>
      <c r="AT237" s="188" t="s">
        <v>136</v>
      </c>
      <c r="AU237" s="188" t="s">
        <v>22</v>
      </c>
      <c r="AV237" s="11" t="s">
        <v>83</v>
      </c>
      <c r="AW237" s="11" t="s">
        <v>39</v>
      </c>
      <c r="AX237" s="11" t="s">
        <v>22</v>
      </c>
      <c r="AY237" s="188" t="s">
        <v>124</v>
      </c>
    </row>
    <row r="238" spans="2:65" s="1" customFormat="1" ht="22.5" customHeight="1">
      <c r="B238" s="163"/>
      <c r="C238" s="164" t="s">
        <v>497</v>
      </c>
      <c r="D238" s="164" t="s">
        <v>125</v>
      </c>
      <c r="E238" s="165" t="s">
        <v>476</v>
      </c>
      <c r="F238" s="166" t="s">
        <v>477</v>
      </c>
      <c r="G238" s="167" t="s">
        <v>289</v>
      </c>
      <c r="H238" s="168">
        <v>44.25</v>
      </c>
      <c r="I238" s="169"/>
      <c r="J238" s="170">
        <f>ROUND(I238*H238,2)</f>
        <v>0</v>
      </c>
      <c r="K238" s="166" t="s">
        <v>258</v>
      </c>
      <c r="L238" s="35"/>
      <c r="M238" s="171" t="s">
        <v>20</v>
      </c>
      <c r="N238" s="172" t="s">
        <v>46</v>
      </c>
      <c r="O238" s="36"/>
      <c r="P238" s="173">
        <f>O238*H238</f>
        <v>0</v>
      </c>
      <c r="Q238" s="173">
        <v>0</v>
      </c>
      <c r="R238" s="173">
        <f>Q238*H238</f>
        <v>0</v>
      </c>
      <c r="S238" s="173">
        <v>0</v>
      </c>
      <c r="T238" s="174">
        <f>S238*H238</f>
        <v>0</v>
      </c>
      <c r="AR238" s="18" t="s">
        <v>130</v>
      </c>
      <c r="AT238" s="18" t="s">
        <v>125</v>
      </c>
      <c r="AU238" s="18" t="s">
        <v>22</v>
      </c>
      <c r="AY238" s="18" t="s">
        <v>124</v>
      </c>
      <c r="BE238" s="175">
        <f>IF(N238="základní",J238,0)</f>
        <v>0</v>
      </c>
      <c r="BF238" s="175">
        <f>IF(N238="snížená",J238,0)</f>
        <v>0</v>
      </c>
      <c r="BG238" s="175">
        <f>IF(N238="zákl. přenesená",J238,0)</f>
        <v>0</v>
      </c>
      <c r="BH238" s="175">
        <f>IF(N238="sníž. přenesená",J238,0)</f>
        <v>0</v>
      </c>
      <c r="BI238" s="175">
        <f>IF(N238="nulová",J238,0)</f>
        <v>0</v>
      </c>
      <c r="BJ238" s="18" t="s">
        <v>22</v>
      </c>
      <c r="BK238" s="175">
        <f>ROUND(I238*H238,2)</f>
        <v>0</v>
      </c>
      <c r="BL238" s="18" t="s">
        <v>130</v>
      </c>
      <c r="BM238" s="18" t="s">
        <v>498</v>
      </c>
    </row>
    <row r="239" spans="2:47" s="1" customFormat="1" ht="30" customHeight="1">
      <c r="B239" s="35"/>
      <c r="D239" s="176" t="s">
        <v>132</v>
      </c>
      <c r="F239" s="177" t="s">
        <v>479</v>
      </c>
      <c r="I239" s="139"/>
      <c r="L239" s="35"/>
      <c r="M239" s="64"/>
      <c r="N239" s="36"/>
      <c r="O239" s="36"/>
      <c r="P239" s="36"/>
      <c r="Q239" s="36"/>
      <c r="R239" s="36"/>
      <c r="S239" s="36"/>
      <c r="T239" s="65"/>
      <c r="AT239" s="18" t="s">
        <v>132</v>
      </c>
      <c r="AU239" s="18" t="s">
        <v>22</v>
      </c>
    </row>
    <row r="240" spans="2:47" s="1" customFormat="1" ht="102" customHeight="1">
      <c r="B240" s="35"/>
      <c r="D240" s="176" t="s">
        <v>134</v>
      </c>
      <c r="F240" s="178" t="s">
        <v>440</v>
      </c>
      <c r="I240" s="139"/>
      <c r="L240" s="35"/>
      <c r="M240" s="64"/>
      <c r="N240" s="36"/>
      <c r="O240" s="36"/>
      <c r="P240" s="36"/>
      <c r="Q240" s="36"/>
      <c r="R240" s="36"/>
      <c r="S240" s="36"/>
      <c r="T240" s="65"/>
      <c r="AT240" s="18" t="s">
        <v>134</v>
      </c>
      <c r="AU240" s="18" t="s">
        <v>22</v>
      </c>
    </row>
    <row r="241" spans="2:51" s="11" customFormat="1" ht="22.5" customHeight="1">
      <c r="B241" s="179"/>
      <c r="D241" s="180" t="s">
        <v>136</v>
      </c>
      <c r="E241" s="181" t="s">
        <v>499</v>
      </c>
      <c r="F241" s="182" t="s">
        <v>500</v>
      </c>
      <c r="H241" s="183">
        <v>44.25</v>
      </c>
      <c r="I241" s="184"/>
      <c r="L241" s="179"/>
      <c r="M241" s="185"/>
      <c r="N241" s="186"/>
      <c r="O241" s="186"/>
      <c r="P241" s="186"/>
      <c r="Q241" s="186"/>
      <c r="R241" s="186"/>
      <c r="S241" s="186"/>
      <c r="T241" s="187"/>
      <c r="AT241" s="188" t="s">
        <v>136</v>
      </c>
      <c r="AU241" s="188" t="s">
        <v>22</v>
      </c>
      <c r="AV241" s="11" t="s">
        <v>83</v>
      </c>
      <c r="AW241" s="11" t="s">
        <v>39</v>
      </c>
      <c r="AX241" s="11" t="s">
        <v>22</v>
      </c>
      <c r="AY241" s="188" t="s">
        <v>124</v>
      </c>
    </row>
    <row r="242" spans="2:65" s="1" customFormat="1" ht="22.5" customHeight="1">
      <c r="B242" s="163"/>
      <c r="C242" s="164" t="s">
        <v>501</v>
      </c>
      <c r="D242" s="164" t="s">
        <v>125</v>
      </c>
      <c r="E242" s="165" t="s">
        <v>502</v>
      </c>
      <c r="F242" s="166" t="s">
        <v>503</v>
      </c>
      <c r="G242" s="167" t="s">
        <v>266</v>
      </c>
      <c r="H242" s="168">
        <v>295</v>
      </c>
      <c r="I242" s="169"/>
      <c r="J242" s="170">
        <f>ROUND(I242*H242,2)</f>
        <v>0</v>
      </c>
      <c r="K242" s="166" t="s">
        <v>258</v>
      </c>
      <c r="L242" s="35"/>
      <c r="M242" s="171" t="s">
        <v>20</v>
      </c>
      <c r="N242" s="172" t="s">
        <v>46</v>
      </c>
      <c r="O242" s="36"/>
      <c r="P242" s="173">
        <f>O242*H242</f>
        <v>0</v>
      </c>
      <c r="Q242" s="173">
        <v>0</v>
      </c>
      <c r="R242" s="173">
        <f>Q242*H242</f>
        <v>0</v>
      </c>
      <c r="S242" s="173">
        <v>0</v>
      </c>
      <c r="T242" s="174">
        <f>S242*H242</f>
        <v>0</v>
      </c>
      <c r="AR242" s="18" t="s">
        <v>130</v>
      </c>
      <c r="AT242" s="18" t="s">
        <v>125</v>
      </c>
      <c r="AU242" s="18" t="s">
        <v>22</v>
      </c>
      <c r="AY242" s="18" t="s">
        <v>124</v>
      </c>
      <c r="BE242" s="175">
        <f>IF(N242="základní",J242,0)</f>
        <v>0</v>
      </c>
      <c r="BF242" s="175">
        <f>IF(N242="snížená",J242,0)</f>
        <v>0</v>
      </c>
      <c r="BG242" s="175">
        <f>IF(N242="zákl. přenesená",J242,0)</f>
        <v>0</v>
      </c>
      <c r="BH242" s="175">
        <f>IF(N242="sníž. přenesená",J242,0)</f>
        <v>0</v>
      </c>
      <c r="BI242" s="175">
        <f>IF(N242="nulová",J242,0)</f>
        <v>0</v>
      </c>
      <c r="BJ242" s="18" t="s">
        <v>22</v>
      </c>
      <c r="BK242" s="175">
        <f>ROUND(I242*H242,2)</f>
        <v>0</v>
      </c>
      <c r="BL242" s="18" t="s">
        <v>130</v>
      </c>
      <c r="BM242" s="18" t="s">
        <v>504</v>
      </c>
    </row>
    <row r="243" spans="2:47" s="1" customFormat="1" ht="30" customHeight="1">
      <c r="B243" s="35"/>
      <c r="D243" s="176" t="s">
        <v>132</v>
      </c>
      <c r="F243" s="177" t="s">
        <v>505</v>
      </c>
      <c r="I243" s="139"/>
      <c r="L243" s="35"/>
      <c r="M243" s="64"/>
      <c r="N243" s="36"/>
      <c r="O243" s="36"/>
      <c r="P243" s="36"/>
      <c r="Q243" s="36"/>
      <c r="R243" s="36"/>
      <c r="S243" s="36"/>
      <c r="T243" s="65"/>
      <c r="AT243" s="18" t="s">
        <v>132</v>
      </c>
      <c r="AU243" s="18" t="s">
        <v>22</v>
      </c>
    </row>
    <row r="244" spans="2:47" s="1" customFormat="1" ht="114" customHeight="1">
      <c r="B244" s="35"/>
      <c r="D244" s="176" t="s">
        <v>134</v>
      </c>
      <c r="F244" s="178" t="s">
        <v>506</v>
      </c>
      <c r="I244" s="139"/>
      <c r="L244" s="35"/>
      <c r="M244" s="64"/>
      <c r="N244" s="36"/>
      <c r="O244" s="36"/>
      <c r="P244" s="36"/>
      <c r="Q244" s="36"/>
      <c r="R244" s="36"/>
      <c r="S244" s="36"/>
      <c r="T244" s="65"/>
      <c r="AT244" s="18" t="s">
        <v>134</v>
      </c>
      <c r="AU244" s="18" t="s">
        <v>22</v>
      </c>
    </row>
    <row r="245" spans="2:51" s="11" customFormat="1" ht="22.5" customHeight="1">
      <c r="B245" s="179"/>
      <c r="D245" s="180" t="s">
        <v>136</v>
      </c>
      <c r="E245" s="181" t="s">
        <v>507</v>
      </c>
      <c r="F245" s="182" t="s">
        <v>508</v>
      </c>
      <c r="H245" s="183">
        <v>295</v>
      </c>
      <c r="I245" s="184"/>
      <c r="L245" s="179"/>
      <c r="M245" s="185"/>
      <c r="N245" s="186"/>
      <c r="O245" s="186"/>
      <c r="P245" s="186"/>
      <c r="Q245" s="186"/>
      <c r="R245" s="186"/>
      <c r="S245" s="186"/>
      <c r="T245" s="187"/>
      <c r="AT245" s="188" t="s">
        <v>136</v>
      </c>
      <c r="AU245" s="188" t="s">
        <v>22</v>
      </c>
      <c r="AV245" s="11" t="s">
        <v>83</v>
      </c>
      <c r="AW245" s="11" t="s">
        <v>39</v>
      </c>
      <c r="AX245" s="11" t="s">
        <v>22</v>
      </c>
      <c r="AY245" s="188" t="s">
        <v>124</v>
      </c>
    </row>
    <row r="246" spans="2:65" s="1" customFormat="1" ht="22.5" customHeight="1">
      <c r="B246" s="163"/>
      <c r="C246" s="164" t="s">
        <v>509</v>
      </c>
      <c r="D246" s="164" t="s">
        <v>125</v>
      </c>
      <c r="E246" s="165" t="s">
        <v>510</v>
      </c>
      <c r="F246" s="166" t="s">
        <v>511</v>
      </c>
      <c r="G246" s="167" t="s">
        <v>257</v>
      </c>
      <c r="H246" s="168">
        <v>1</v>
      </c>
      <c r="I246" s="169"/>
      <c r="J246" s="170">
        <f>ROUND(I246*H246,2)</f>
        <v>0</v>
      </c>
      <c r="K246" s="166" t="s">
        <v>258</v>
      </c>
      <c r="L246" s="35"/>
      <c r="M246" s="171" t="s">
        <v>20</v>
      </c>
      <c r="N246" s="172" t="s">
        <v>46</v>
      </c>
      <c r="O246" s="36"/>
      <c r="P246" s="173">
        <f>O246*H246</f>
        <v>0</v>
      </c>
      <c r="Q246" s="173">
        <v>0</v>
      </c>
      <c r="R246" s="173">
        <f>Q246*H246</f>
        <v>0</v>
      </c>
      <c r="S246" s="173">
        <v>0</v>
      </c>
      <c r="T246" s="174">
        <f>S246*H246</f>
        <v>0</v>
      </c>
      <c r="AR246" s="18" t="s">
        <v>130</v>
      </c>
      <c r="AT246" s="18" t="s">
        <v>125</v>
      </c>
      <c r="AU246" s="18" t="s">
        <v>22</v>
      </c>
      <c r="AY246" s="18" t="s">
        <v>124</v>
      </c>
      <c r="BE246" s="175">
        <f>IF(N246="základní",J246,0)</f>
        <v>0</v>
      </c>
      <c r="BF246" s="175">
        <f>IF(N246="snížená",J246,0)</f>
        <v>0</v>
      </c>
      <c r="BG246" s="175">
        <f>IF(N246="zákl. přenesená",J246,0)</f>
        <v>0</v>
      </c>
      <c r="BH246" s="175">
        <f>IF(N246="sníž. přenesená",J246,0)</f>
        <v>0</v>
      </c>
      <c r="BI246" s="175">
        <f>IF(N246="nulová",J246,0)</f>
        <v>0</v>
      </c>
      <c r="BJ246" s="18" t="s">
        <v>22</v>
      </c>
      <c r="BK246" s="175">
        <f>ROUND(I246*H246,2)</f>
        <v>0</v>
      </c>
      <c r="BL246" s="18" t="s">
        <v>130</v>
      </c>
      <c r="BM246" s="18" t="s">
        <v>512</v>
      </c>
    </row>
    <row r="247" spans="2:47" s="1" customFormat="1" ht="22.5" customHeight="1">
      <c r="B247" s="35"/>
      <c r="D247" s="176" t="s">
        <v>132</v>
      </c>
      <c r="F247" s="177" t="s">
        <v>513</v>
      </c>
      <c r="I247" s="139"/>
      <c r="L247" s="35"/>
      <c r="M247" s="64"/>
      <c r="N247" s="36"/>
      <c r="O247" s="36"/>
      <c r="P247" s="36"/>
      <c r="Q247" s="36"/>
      <c r="R247" s="36"/>
      <c r="S247" s="36"/>
      <c r="T247" s="65"/>
      <c r="AT247" s="18" t="s">
        <v>132</v>
      </c>
      <c r="AU247" s="18" t="s">
        <v>22</v>
      </c>
    </row>
    <row r="248" spans="2:47" s="1" customFormat="1" ht="114" customHeight="1">
      <c r="B248" s="35"/>
      <c r="D248" s="176" t="s">
        <v>134</v>
      </c>
      <c r="F248" s="178" t="s">
        <v>261</v>
      </c>
      <c r="I248" s="139"/>
      <c r="L248" s="35"/>
      <c r="M248" s="64"/>
      <c r="N248" s="36"/>
      <c r="O248" s="36"/>
      <c r="P248" s="36"/>
      <c r="Q248" s="36"/>
      <c r="R248" s="36"/>
      <c r="S248" s="36"/>
      <c r="T248" s="65"/>
      <c r="AT248" s="18" t="s">
        <v>134</v>
      </c>
      <c r="AU248" s="18" t="s">
        <v>22</v>
      </c>
    </row>
    <row r="249" spans="2:51" s="11" customFormat="1" ht="22.5" customHeight="1">
      <c r="B249" s="179"/>
      <c r="D249" s="176" t="s">
        <v>136</v>
      </c>
      <c r="E249" s="188" t="s">
        <v>514</v>
      </c>
      <c r="F249" s="189" t="s">
        <v>515</v>
      </c>
      <c r="H249" s="190">
        <v>1</v>
      </c>
      <c r="I249" s="184"/>
      <c r="L249" s="179"/>
      <c r="M249" s="185"/>
      <c r="N249" s="186"/>
      <c r="O249" s="186"/>
      <c r="P249" s="186"/>
      <c r="Q249" s="186"/>
      <c r="R249" s="186"/>
      <c r="S249" s="186"/>
      <c r="T249" s="187"/>
      <c r="AT249" s="188" t="s">
        <v>136</v>
      </c>
      <c r="AU249" s="188" t="s">
        <v>22</v>
      </c>
      <c r="AV249" s="11" t="s">
        <v>83</v>
      </c>
      <c r="AW249" s="11" t="s">
        <v>39</v>
      </c>
      <c r="AX249" s="11" t="s">
        <v>22</v>
      </c>
      <c r="AY249" s="188" t="s">
        <v>124</v>
      </c>
    </row>
    <row r="250" spans="2:63" s="10" customFormat="1" ht="36.75" customHeight="1">
      <c r="B250" s="151"/>
      <c r="D250" s="152" t="s">
        <v>74</v>
      </c>
      <c r="E250" s="153" t="s">
        <v>318</v>
      </c>
      <c r="F250" s="153" t="s">
        <v>516</v>
      </c>
      <c r="I250" s="154"/>
      <c r="J250" s="155">
        <f>BK250</f>
        <v>0</v>
      </c>
      <c r="L250" s="151"/>
      <c r="M250" s="156"/>
      <c r="N250" s="157"/>
      <c r="O250" s="157"/>
      <c r="P250" s="158">
        <f>SUM(P251:P451)</f>
        <v>0</v>
      </c>
      <c r="Q250" s="157"/>
      <c r="R250" s="158">
        <f>SUM(R251:R451)</f>
        <v>169.23306415</v>
      </c>
      <c r="S250" s="157"/>
      <c r="T250" s="159">
        <f>SUM(T251:T451)</f>
        <v>42.11100000000001</v>
      </c>
      <c r="AR250" s="160" t="s">
        <v>22</v>
      </c>
      <c r="AT250" s="161" t="s">
        <v>74</v>
      </c>
      <c r="AU250" s="161" t="s">
        <v>75</v>
      </c>
      <c r="AY250" s="160" t="s">
        <v>124</v>
      </c>
      <c r="BK250" s="162">
        <f>SUM(BK251:BK451)</f>
        <v>0</v>
      </c>
    </row>
    <row r="251" spans="2:65" s="1" customFormat="1" ht="22.5" customHeight="1">
      <c r="B251" s="163"/>
      <c r="C251" s="164" t="s">
        <v>517</v>
      </c>
      <c r="D251" s="164" t="s">
        <v>125</v>
      </c>
      <c r="E251" s="165" t="s">
        <v>518</v>
      </c>
      <c r="F251" s="166" t="s">
        <v>519</v>
      </c>
      <c r="G251" s="167" t="s">
        <v>370</v>
      </c>
      <c r="H251" s="168">
        <v>37</v>
      </c>
      <c r="I251" s="169"/>
      <c r="J251" s="170">
        <f>ROUND(I251*H251,2)</f>
        <v>0</v>
      </c>
      <c r="K251" s="166" t="s">
        <v>258</v>
      </c>
      <c r="L251" s="35"/>
      <c r="M251" s="171" t="s">
        <v>20</v>
      </c>
      <c r="N251" s="172" t="s">
        <v>46</v>
      </c>
      <c r="O251" s="36"/>
      <c r="P251" s="173">
        <f>O251*H251</f>
        <v>0</v>
      </c>
      <c r="Q251" s="173">
        <v>0</v>
      </c>
      <c r="R251" s="173">
        <f>Q251*H251</f>
        <v>0</v>
      </c>
      <c r="S251" s="173">
        <v>0.025</v>
      </c>
      <c r="T251" s="174">
        <f>S251*H251</f>
        <v>0.925</v>
      </c>
      <c r="AR251" s="18" t="s">
        <v>130</v>
      </c>
      <c r="AT251" s="18" t="s">
        <v>125</v>
      </c>
      <c r="AU251" s="18" t="s">
        <v>22</v>
      </c>
      <c r="AY251" s="18" t="s">
        <v>124</v>
      </c>
      <c r="BE251" s="175">
        <f>IF(N251="základní",J251,0)</f>
        <v>0</v>
      </c>
      <c r="BF251" s="175">
        <f>IF(N251="snížená",J251,0)</f>
        <v>0</v>
      </c>
      <c r="BG251" s="175">
        <f>IF(N251="zákl. přenesená",J251,0)</f>
        <v>0</v>
      </c>
      <c r="BH251" s="175">
        <f>IF(N251="sníž. přenesená",J251,0)</f>
        <v>0</v>
      </c>
      <c r="BI251" s="175">
        <f>IF(N251="nulová",J251,0)</f>
        <v>0</v>
      </c>
      <c r="BJ251" s="18" t="s">
        <v>22</v>
      </c>
      <c r="BK251" s="175">
        <f>ROUND(I251*H251,2)</f>
        <v>0</v>
      </c>
      <c r="BL251" s="18" t="s">
        <v>130</v>
      </c>
      <c r="BM251" s="18" t="s">
        <v>520</v>
      </c>
    </row>
    <row r="252" spans="2:47" s="1" customFormat="1" ht="22.5" customHeight="1">
      <c r="B252" s="35"/>
      <c r="D252" s="176" t="s">
        <v>132</v>
      </c>
      <c r="F252" s="177" t="s">
        <v>521</v>
      </c>
      <c r="I252" s="139"/>
      <c r="L252" s="35"/>
      <c r="M252" s="64"/>
      <c r="N252" s="36"/>
      <c r="O252" s="36"/>
      <c r="P252" s="36"/>
      <c r="Q252" s="36"/>
      <c r="R252" s="36"/>
      <c r="S252" s="36"/>
      <c r="T252" s="65"/>
      <c r="AT252" s="18" t="s">
        <v>132</v>
      </c>
      <c r="AU252" s="18" t="s">
        <v>22</v>
      </c>
    </row>
    <row r="253" spans="2:51" s="11" customFormat="1" ht="22.5" customHeight="1">
      <c r="B253" s="179"/>
      <c r="D253" s="180" t="s">
        <v>136</v>
      </c>
      <c r="E253" s="181" t="s">
        <v>522</v>
      </c>
      <c r="F253" s="182" t="s">
        <v>523</v>
      </c>
      <c r="H253" s="183">
        <v>37</v>
      </c>
      <c r="I253" s="184"/>
      <c r="L253" s="179"/>
      <c r="M253" s="185"/>
      <c r="N253" s="186"/>
      <c r="O253" s="186"/>
      <c r="P253" s="186"/>
      <c r="Q253" s="186"/>
      <c r="R253" s="186"/>
      <c r="S253" s="186"/>
      <c r="T253" s="187"/>
      <c r="AT253" s="188" t="s">
        <v>136</v>
      </c>
      <c r="AU253" s="188" t="s">
        <v>22</v>
      </c>
      <c r="AV253" s="11" t="s">
        <v>83</v>
      </c>
      <c r="AW253" s="11" t="s">
        <v>39</v>
      </c>
      <c r="AX253" s="11" t="s">
        <v>22</v>
      </c>
      <c r="AY253" s="188" t="s">
        <v>124</v>
      </c>
    </row>
    <row r="254" spans="2:65" s="1" customFormat="1" ht="22.5" customHeight="1">
      <c r="B254" s="163"/>
      <c r="C254" s="164" t="s">
        <v>524</v>
      </c>
      <c r="D254" s="164" t="s">
        <v>125</v>
      </c>
      <c r="E254" s="165" t="s">
        <v>525</v>
      </c>
      <c r="F254" s="166" t="s">
        <v>526</v>
      </c>
      <c r="G254" s="167" t="s">
        <v>370</v>
      </c>
      <c r="H254" s="168">
        <v>46</v>
      </c>
      <c r="I254" s="169"/>
      <c r="J254" s="170">
        <f>ROUND(I254*H254,2)</f>
        <v>0</v>
      </c>
      <c r="K254" s="166" t="s">
        <v>258</v>
      </c>
      <c r="L254" s="35"/>
      <c r="M254" s="171" t="s">
        <v>20</v>
      </c>
      <c r="N254" s="172" t="s">
        <v>46</v>
      </c>
      <c r="O254" s="36"/>
      <c r="P254" s="173">
        <f>O254*H254</f>
        <v>0</v>
      </c>
      <c r="Q254" s="173">
        <v>0.56032</v>
      </c>
      <c r="R254" s="173">
        <f>Q254*H254</f>
        <v>25.774720000000002</v>
      </c>
      <c r="S254" s="173">
        <v>0</v>
      </c>
      <c r="T254" s="174">
        <f>S254*H254</f>
        <v>0</v>
      </c>
      <c r="AR254" s="18" t="s">
        <v>130</v>
      </c>
      <c r="AT254" s="18" t="s">
        <v>125</v>
      </c>
      <c r="AU254" s="18" t="s">
        <v>22</v>
      </c>
      <c r="AY254" s="18" t="s">
        <v>124</v>
      </c>
      <c r="BE254" s="175">
        <f>IF(N254="základní",J254,0)</f>
        <v>0</v>
      </c>
      <c r="BF254" s="175">
        <f>IF(N254="snížená",J254,0)</f>
        <v>0</v>
      </c>
      <c r="BG254" s="175">
        <f>IF(N254="zákl. přenesená",J254,0)</f>
        <v>0</v>
      </c>
      <c r="BH254" s="175">
        <f>IF(N254="sníž. přenesená",J254,0)</f>
        <v>0</v>
      </c>
      <c r="BI254" s="175">
        <f>IF(N254="nulová",J254,0)</f>
        <v>0</v>
      </c>
      <c r="BJ254" s="18" t="s">
        <v>22</v>
      </c>
      <c r="BK254" s="175">
        <f>ROUND(I254*H254,2)</f>
        <v>0</v>
      </c>
      <c r="BL254" s="18" t="s">
        <v>130</v>
      </c>
      <c r="BM254" s="18" t="s">
        <v>527</v>
      </c>
    </row>
    <row r="255" spans="2:47" s="1" customFormat="1" ht="22.5" customHeight="1">
      <c r="B255" s="35"/>
      <c r="D255" s="180" t="s">
        <v>132</v>
      </c>
      <c r="F255" s="203" t="s">
        <v>528</v>
      </c>
      <c r="I255" s="139"/>
      <c r="L255" s="35"/>
      <c r="M255" s="64"/>
      <c r="N255" s="36"/>
      <c r="O255" s="36"/>
      <c r="P255" s="36"/>
      <c r="Q255" s="36"/>
      <c r="R255" s="36"/>
      <c r="S255" s="36"/>
      <c r="T255" s="65"/>
      <c r="AT255" s="18" t="s">
        <v>132</v>
      </c>
      <c r="AU255" s="18" t="s">
        <v>22</v>
      </c>
    </row>
    <row r="256" spans="2:65" s="1" customFormat="1" ht="22.5" customHeight="1">
      <c r="B256" s="163"/>
      <c r="C256" s="164" t="s">
        <v>529</v>
      </c>
      <c r="D256" s="164" t="s">
        <v>125</v>
      </c>
      <c r="E256" s="165" t="s">
        <v>530</v>
      </c>
      <c r="F256" s="166" t="s">
        <v>531</v>
      </c>
      <c r="G256" s="167" t="s">
        <v>370</v>
      </c>
      <c r="H256" s="168">
        <v>16</v>
      </c>
      <c r="I256" s="169"/>
      <c r="J256" s="170">
        <f>ROUND(I256*H256,2)</f>
        <v>0</v>
      </c>
      <c r="K256" s="166" t="s">
        <v>258</v>
      </c>
      <c r="L256" s="35"/>
      <c r="M256" s="171" t="s">
        <v>20</v>
      </c>
      <c r="N256" s="172" t="s">
        <v>46</v>
      </c>
      <c r="O256" s="36"/>
      <c r="P256" s="173">
        <f>O256*H256</f>
        <v>0</v>
      </c>
      <c r="Q256" s="173">
        <v>0.40766</v>
      </c>
      <c r="R256" s="173">
        <f>Q256*H256</f>
        <v>6.52256</v>
      </c>
      <c r="S256" s="173">
        <v>0</v>
      </c>
      <c r="T256" s="174">
        <f>S256*H256</f>
        <v>0</v>
      </c>
      <c r="AR256" s="18" t="s">
        <v>130</v>
      </c>
      <c r="AT256" s="18" t="s">
        <v>125</v>
      </c>
      <c r="AU256" s="18" t="s">
        <v>22</v>
      </c>
      <c r="AY256" s="18" t="s">
        <v>124</v>
      </c>
      <c r="BE256" s="175">
        <f>IF(N256="základní",J256,0)</f>
        <v>0</v>
      </c>
      <c r="BF256" s="175">
        <f>IF(N256="snížená",J256,0)</f>
        <v>0</v>
      </c>
      <c r="BG256" s="175">
        <f>IF(N256="zákl. přenesená",J256,0)</f>
        <v>0</v>
      </c>
      <c r="BH256" s="175">
        <f>IF(N256="sníž. přenesená",J256,0)</f>
        <v>0</v>
      </c>
      <c r="BI256" s="175">
        <f>IF(N256="nulová",J256,0)</f>
        <v>0</v>
      </c>
      <c r="BJ256" s="18" t="s">
        <v>22</v>
      </c>
      <c r="BK256" s="175">
        <f>ROUND(I256*H256,2)</f>
        <v>0</v>
      </c>
      <c r="BL256" s="18" t="s">
        <v>130</v>
      </c>
      <c r="BM256" s="18" t="s">
        <v>532</v>
      </c>
    </row>
    <row r="257" spans="2:47" s="1" customFormat="1" ht="22.5" customHeight="1">
      <c r="B257" s="35"/>
      <c r="D257" s="180" t="s">
        <v>132</v>
      </c>
      <c r="F257" s="203" t="s">
        <v>533</v>
      </c>
      <c r="I257" s="139"/>
      <c r="L257" s="35"/>
      <c r="M257" s="64"/>
      <c r="N257" s="36"/>
      <c r="O257" s="36"/>
      <c r="P257" s="36"/>
      <c r="Q257" s="36"/>
      <c r="R257" s="36"/>
      <c r="S257" s="36"/>
      <c r="T257" s="65"/>
      <c r="AT257" s="18" t="s">
        <v>132</v>
      </c>
      <c r="AU257" s="18" t="s">
        <v>22</v>
      </c>
    </row>
    <row r="258" spans="2:65" s="1" customFormat="1" ht="22.5" customHeight="1">
      <c r="B258" s="163"/>
      <c r="C258" s="164" t="s">
        <v>534</v>
      </c>
      <c r="D258" s="164" t="s">
        <v>125</v>
      </c>
      <c r="E258" s="165" t="s">
        <v>535</v>
      </c>
      <c r="F258" s="166" t="s">
        <v>536</v>
      </c>
      <c r="G258" s="167" t="s">
        <v>257</v>
      </c>
      <c r="H258" s="168">
        <v>20</v>
      </c>
      <c r="I258" s="169"/>
      <c r="J258" s="170">
        <f>ROUND(I258*H258,2)</f>
        <v>0</v>
      </c>
      <c r="K258" s="166" t="s">
        <v>258</v>
      </c>
      <c r="L258" s="35"/>
      <c r="M258" s="171" t="s">
        <v>20</v>
      </c>
      <c r="N258" s="172" t="s">
        <v>46</v>
      </c>
      <c r="O258" s="36"/>
      <c r="P258" s="173">
        <f>O258*H258</f>
        <v>0</v>
      </c>
      <c r="Q258" s="173">
        <v>0.0007</v>
      </c>
      <c r="R258" s="173">
        <f>Q258*H258</f>
        <v>0.014</v>
      </c>
      <c r="S258" s="173">
        <v>0</v>
      </c>
      <c r="T258" s="174">
        <f>S258*H258</f>
        <v>0</v>
      </c>
      <c r="AR258" s="18" t="s">
        <v>130</v>
      </c>
      <c r="AT258" s="18" t="s">
        <v>125</v>
      </c>
      <c r="AU258" s="18" t="s">
        <v>22</v>
      </c>
      <c r="AY258" s="18" t="s">
        <v>124</v>
      </c>
      <c r="BE258" s="175">
        <f>IF(N258="základní",J258,0)</f>
        <v>0</v>
      </c>
      <c r="BF258" s="175">
        <f>IF(N258="snížená",J258,0)</f>
        <v>0</v>
      </c>
      <c r="BG258" s="175">
        <f>IF(N258="zákl. přenesená",J258,0)</f>
        <v>0</v>
      </c>
      <c r="BH258" s="175">
        <f>IF(N258="sníž. přenesená",J258,0)</f>
        <v>0</v>
      </c>
      <c r="BI258" s="175">
        <f>IF(N258="nulová",J258,0)</f>
        <v>0</v>
      </c>
      <c r="BJ258" s="18" t="s">
        <v>22</v>
      </c>
      <c r="BK258" s="175">
        <f>ROUND(I258*H258,2)</f>
        <v>0</v>
      </c>
      <c r="BL258" s="18" t="s">
        <v>130</v>
      </c>
      <c r="BM258" s="18" t="s">
        <v>537</v>
      </c>
    </row>
    <row r="259" spans="2:47" s="1" customFormat="1" ht="22.5" customHeight="1">
      <c r="B259" s="35"/>
      <c r="D259" s="180" t="s">
        <v>132</v>
      </c>
      <c r="F259" s="203" t="s">
        <v>538</v>
      </c>
      <c r="I259" s="139"/>
      <c r="L259" s="35"/>
      <c r="M259" s="64"/>
      <c r="N259" s="36"/>
      <c r="O259" s="36"/>
      <c r="P259" s="36"/>
      <c r="Q259" s="36"/>
      <c r="R259" s="36"/>
      <c r="S259" s="36"/>
      <c r="T259" s="65"/>
      <c r="AT259" s="18" t="s">
        <v>132</v>
      </c>
      <c r="AU259" s="18" t="s">
        <v>22</v>
      </c>
    </row>
    <row r="260" spans="2:65" s="1" customFormat="1" ht="22.5" customHeight="1">
      <c r="B260" s="163"/>
      <c r="C260" s="164" t="s">
        <v>539</v>
      </c>
      <c r="D260" s="164" t="s">
        <v>125</v>
      </c>
      <c r="E260" s="165" t="s">
        <v>540</v>
      </c>
      <c r="F260" s="166" t="s">
        <v>541</v>
      </c>
      <c r="G260" s="167" t="s">
        <v>257</v>
      </c>
      <c r="H260" s="168">
        <v>20</v>
      </c>
      <c r="I260" s="169"/>
      <c r="J260" s="170">
        <f>ROUND(I260*H260,2)</f>
        <v>0</v>
      </c>
      <c r="K260" s="166" t="s">
        <v>258</v>
      </c>
      <c r="L260" s="35"/>
      <c r="M260" s="171" t="s">
        <v>20</v>
      </c>
      <c r="N260" s="172" t="s">
        <v>46</v>
      </c>
      <c r="O260" s="36"/>
      <c r="P260" s="173">
        <f>O260*H260</f>
        <v>0</v>
      </c>
      <c r="Q260" s="173">
        <v>0.10941</v>
      </c>
      <c r="R260" s="173">
        <f>Q260*H260</f>
        <v>2.1881999999999997</v>
      </c>
      <c r="S260" s="173">
        <v>0</v>
      </c>
      <c r="T260" s="174">
        <f>S260*H260</f>
        <v>0</v>
      </c>
      <c r="AR260" s="18" t="s">
        <v>130</v>
      </c>
      <c r="AT260" s="18" t="s">
        <v>125</v>
      </c>
      <c r="AU260" s="18" t="s">
        <v>22</v>
      </c>
      <c r="AY260" s="18" t="s">
        <v>124</v>
      </c>
      <c r="BE260" s="175">
        <f>IF(N260="základní",J260,0)</f>
        <v>0</v>
      </c>
      <c r="BF260" s="175">
        <f>IF(N260="snížená",J260,0)</f>
        <v>0</v>
      </c>
      <c r="BG260" s="175">
        <f>IF(N260="zákl. přenesená",J260,0)</f>
        <v>0</v>
      </c>
      <c r="BH260" s="175">
        <f>IF(N260="sníž. přenesená",J260,0)</f>
        <v>0</v>
      </c>
      <c r="BI260" s="175">
        <f>IF(N260="nulová",J260,0)</f>
        <v>0</v>
      </c>
      <c r="BJ260" s="18" t="s">
        <v>22</v>
      </c>
      <c r="BK260" s="175">
        <f>ROUND(I260*H260,2)</f>
        <v>0</v>
      </c>
      <c r="BL260" s="18" t="s">
        <v>130</v>
      </c>
      <c r="BM260" s="18" t="s">
        <v>542</v>
      </c>
    </row>
    <row r="261" spans="2:47" s="1" customFormat="1" ht="22.5" customHeight="1">
      <c r="B261" s="35"/>
      <c r="D261" s="176" t="s">
        <v>132</v>
      </c>
      <c r="F261" s="177" t="s">
        <v>543</v>
      </c>
      <c r="I261" s="139"/>
      <c r="L261" s="35"/>
      <c r="M261" s="64"/>
      <c r="N261" s="36"/>
      <c r="O261" s="36"/>
      <c r="P261" s="36"/>
      <c r="Q261" s="36"/>
      <c r="R261" s="36"/>
      <c r="S261" s="36"/>
      <c r="T261" s="65"/>
      <c r="AT261" s="18" t="s">
        <v>132</v>
      </c>
      <c r="AU261" s="18" t="s">
        <v>22</v>
      </c>
    </row>
    <row r="262" spans="2:47" s="1" customFormat="1" ht="90" customHeight="1">
      <c r="B262" s="35"/>
      <c r="D262" s="176" t="s">
        <v>134</v>
      </c>
      <c r="F262" s="178" t="s">
        <v>544</v>
      </c>
      <c r="I262" s="139"/>
      <c r="L262" s="35"/>
      <c r="M262" s="64"/>
      <c r="N262" s="36"/>
      <c r="O262" s="36"/>
      <c r="P262" s="36"/>
      <c r="Q262" s="36"/>
      <c r="R262" s="36"/>
      <c r="S262" s="36"/>
      <c r="T262" s="65"/>
      <c r="AT262" s="18" t="s">
        <v>134</v>
      </c>
      <c r="AU262" s="18" t="s">
        <v>22</v>
      </c>
    </row>
    <row r="263" spans="2:51" s="11" customFormat="1" ht="22.5" customHeight="1">
      <c r="B263" s="179"/>
      <c r="D263" s="180" t="s">
        <v>136</v>
      </c>
      <c r="E263" s="181" t="s">
        <v>20</v>
      </c>
      <c r="F263" s="182" t="s">
        <v>420</v>
      </c>
      <c r="H263" s="183">
        <v>20</v>
      </c>
      <c r="I263" s="184"/>
      <c r="L263" s="179"/>
      <c r="M263" s="185"/>
      <c r="N263" s="186"/>
      <c r="O263" s="186"/>
      <c r="P263" s="186"/>
      <c r="Q263" s="186"/>
      <c r="R263" s="186"/>
      <c r="S263" s="186"/>
      <c r="T263" s="187"/>
      <c r="AT263" s="188" t="s">
        <v>136</v>
      </c>
      <c r="AU263" s="188" t="s">
        <v>22</v>
      </c>
      <c r="AV263" s="11" t="s">
        <v>83</v>
      </c>
      <c r="AW263" s="11" t="s">
        <v>39</v>
      </c>
      <c r="AX263" s="11" t="s">
        <v>22</v>
      </c>
      <c r="AY263" s="188" t="s">
        <v>124</v>
      </c>
    </row>
    <row r="264" spans="2:65" s="1" customFormat="1" ht="22.5" customHeight="1">
      <c r="B264" s="163"/>
      <c r="C264" s="221" t="s">
        <v>545</v>
      </c>
      <c r="D264" s="221" t="s">
        <v>546</v>
      </c>
      <c r="E264" s="222" t="s">
        <v>547</v>
      </c>
      <c r="F264" s="223" t="s">
        <v>548</v>
      </c>
      <c r="G264" s="224" t="s">
        <v>257</v>
      </c>
      <c r="H264" s="225">
        <v>20</v>
      </c>
      <c r="I264" s="226"/>
      <c r="J264" s="227">
        <f>ROUND(I264*H264,2)</f>
        <v>0</v>
      </c>
      <c r="K264" s="223" t="s">
        <v>258</v>
      </c>
      <c r="L264" s="228"/>
      <c r="M264" s="229" t="s">
        <v>20</v>
      </c>
      <c r="N264" s="230" t="s">
        <v>46</v>
      </c>
      <c r="O264" s="36"/>
      <c r="P264" s="173">
        <f>O264*H264</f>
        <v>0</v>
      </c>
      <c r="Q264" s="173">
        <v>0.0065</v>
      </c>
      <c r="R264" s="173">
        <f>Q264*H264</f>
        <v>0.13</v>
      </c>
      <c r="S264" s="173">
        <v>0</v>
      </c>
      <c r="T264" s="174">
        <f>S264*H264</f>
        <v>0</v>
      </c>
      <c r="AR264" s="18" t="s">
        <v>306</v>
      </c>
      <c r="AT264" s="18" t="s">
        <v>546</v>
      </c>
      <c r="AU264" s="18" t="s">
        <v>22</v>
      </c>
      <c r="AY264" s="18" t="s">
        <v>124</v>
      </c>
      <c r="BE264" s="175">
        <f>IF(N264="základní",J264,0)</f>
        <v>0</v>
      </c>
      <c r="BF264" s="175">
        <f>IF(N264="snížená",J264,0)</f>
        <v>0</v>
      </c>
      <c r="BG264" s="175">
        <f>IF(N264="zákl. přenesená",J264,0)</f>
        <v>0</v>
      </c>
      <c r="BH264" s="175">
        <f>IF(N264="sníž. přenesená",J264,0)</f>
        <v>0</v>
      </c>
      <c r="BI264" s="175">
        <f>IF(N264="nulová",J264,0)</f>
        <v>0</v>
      </c>
      <c r="BJ264" s="18" t="s">
        <v>22</v>
      </c>
      <c r="BK264" s="175">
        <f>ROUND(I264*H264,2)</f>
        <v>0</v>
      </c>
      <c r="BL264" s="18" t="s">
        <v>130</v>
      </c>
      <c r="BM264" s="18" t="s">
        <v>549</v>
      </c>
    </row>
    <row r="265" spans="2:47" s="1" customFormat="1" ht="22.5" customHeight="1">
      <c r="B265" s="35"/>
      <c r="D265" s="180" t="s">
        <v>132</v>
      </c>
      <c r="F265" s="203" t="s">
        <v>550</v>
      </c>
      <c r="I265" s="139"/>
      <c r="L265" s="35"/>
      <c r="M265" s="64"/>
      <c r="N265" s="36"/>
      <c r="O265" s="36"/>
      <c r="P265" s="36"/>
      <c r="Q265" s="36"/>
      <c r="R265" s="36"/>
      <c r="S265" s="36"/>
      <c r="T265" s="65"/>
      <c r="AT265" s="18" t="s">
        <v>132</v>
      </c>
      <c r="AU265" s="18" t="s">
        <v>22</v>
      </c>
    </row>
    <row r="266" spans="2:65" s="1" customFormat="1" ht="22.5" customHeight="1">
      <c r="B266" s="163"/>
      <c r="C266" s="164" t="s">
        <v>551</v>
      </c>
      <c r="D266" s="164" t="s">
        <v>125</v>
      </c>
      <c r="E266" s="165" t="s">
        <v>552</v>
      </c>
      <c r="F266" s="166" t="s">
        <v>553</v>
      </c>
      <c r="G266" s="167" t="s">
        <v>266</v>
      </c>
      <c r="H266" s="168">
        <v>611.025</v>
      </c>
      <c r="I266" s="169"/>
      <c r="J266" s="170">
        <f>ROUND(I266*H266,2)</f>
        <v>0</v>
      </c>
      <c r="K266" s="166" t="s">
        <v>258</v>
      </c>
      <c r="L266" s="35"/>
      <c r="M266" s="171" t="s">
        <v>20</v>
      </c>
      <c r="N266" s="172" t="s">
        <v>46</v>
      </c>
      <c r="O266" s="36"/>
      <c r="P266" s="173">
        <f>O266*H266</f>
        <v>0</v>
      </c>
      <c r="Q266" s="173">
        <v>0.0016</v>
      </c>
      <c r="R266" s="173">
        <f>Q266*H266</f>
        <v>0.9776400000000001</v>
      </c>
      <c r="S266" s="173">
        <v>0</v>
      </c>
      <c r="T266" s="174">
        <f>S266*H266</f>
        <v>0</v>
      </c>
      <c r="AR266" s="18" t="s">
        <v>130</v>
      </c>
      <c r="AT266" s="18" t="s">
        <v>125</v>
      </c>
      <c r="AU266" s="18" t="s">
        <v>22</v>
      </c>
      <c r="AY266" s="18" t="s">
        <v>124</v>
      </c>
      <c r="BE266" s="175">
        <f>IF(N266="základní",J266,0)</f>
        <v>0</v>
      </c>
      <c r="BF266" s="175">
        <f>IF(N266="snížená",J266,0)</f>
        <v>0</v>
      </c>
      <c r="BG266" s="175">
        <f>IF(N266="zákl. přenesená",J266,0)</f>
        <v>0</v>
      </c>
      <c r="BH266" s="175">
        <f>IF(N266="sníž. přenesená",J266,0)</f>
        <v>0</v>
      </c>
      <c r="BI266" s="175">
        <f>IF(N266="nulová",J266,0)</f>
        <v>0</v>
      </c>
      <c r="BJ266" s="18" t="s">
        <v>22</v>
      </c>
      <c r="BK266" s="175">
        <f>ROUND(I266*H266,2)</f>
        <v>0</v>
      </c>
      <c r="BL266" s="18" t="s">
        <v>130</v>
      </c>
      <c r="BM266" s="18" t="s">
        <v>554</v>
      </c>
    </row>
    <row r="267" spans="2:47" s="1" customFormat="1" ht="30" customHeight="1">
      <c r="B267" s="35"/>
      <c r="D267" s="176" t="s">
        <v>132</v>
      </c>
      <c r="F267" s="177" t="s">
        <v>555</v>
      </c>
      <c r="I267" s="139"/>
      <c r="L267" s="35"/>
      <c r="M267" s="64"/>
      <c r="N267" s="36"/>
      <c r="O267" s="36"/>
      <c r="P267" s="36"/>
      <c r="Q267" s="36"/>
      <c r="R267" s="36"/>
      <c r="S267" s="36"/>
      <c r="T267" s="65"/>
      <c r="AT267" s="18" t="s">
        <v>132</v>
      </c>
      <c r="AU267" s="18" t="s">
        <v>22</v>
      </c>
    </row>
    <row r="268" spans="2:51" s="13" customFormat="1" ht="22.5" customHeight="1">
      <c r="B268" s="204"/>
      <c r="D268" s="176" t="s">
        <v>136</v>
      </c>
      <c r="E268" s="205" t="s">
        <v>20</v>
      </c>
      <c r="F268" s="206" t="s">
        <v>556</v>
      </c>
      <c r="H268" s="207" t="s">
        <v>20</v>
      </c>
      <c r="I268" s="208"/>
      <c r="L268" s="204"/>
      <c r="M268" s="209"/>
      <c r="N268" s="210"/>
      <c r="O268" s="210"/>
      <c r="P268" s="210"/>
      <c r="Q268" s="210"/>
      <c r="R268" s="210"/>
      <c r="S268" s="210"/>
      <c r="T268" s="211"/>
      <c r="AT268" s="207" t="s">
        <v>136</v>
      </c>
      <c r="AU268" s="207" t="s">
        <v>22</v>
      </c>
      <c r="AV268" s="13" t="s">
        <v>22</v>
      </c>
      <c r="AW268" s="13" t="s">
        <v>39</v>
      </c>
      <c r="AX268" s="13" t="s">
        <v>75</v>
      </c>
      <c r="AY268" s="207" t="s">
        <v>124</v>
      </c>
    </row>
    <row r="269" spans="2:51" s="11" customFormat="1" ht="22.5" customHeight="1">
      <c r="B269" s="179"/>
      <c r="D269" s="176" t="s">
        <v>136</v>
      </c>
      <c r="E269" s="188" t="s">
        <v>20</v>
      </c>
      <c r="F269" s="189" t="s">
        <v>557</v>
      </c>
      <c r="H269" s="190">
        <v>7.55</v>
      </c>
      <c r="I269" s="184"/>
      <c r="L269" s="179"/>
      <c r="M269" s="185"/>
      <c r="N269" s="186"/>
      <c r="O269" s="186"/>
      <c r="P269" s="186"/>
      <c r="Q269" s="186"/>
      <c r="R269" s="186"/>
      <c r="S269" s="186"/>
      <c r="T269" s="187"/>
      <c r="AT269" s="188" t="s">
        <v>136</v>
      </c>
      <c r="AU269" s="188" t="s">
        <v>22</v>
      </c>
      <c r="AV269" s="11" t="s">
        <v>83</v>
      </c>
      <c r="AW269" s="11" t="s">
        <v>39</v>
      </c>
      <c r="AX269" s="11" t="s">
        <v>75</v>
      </c>
      <c r="AY269" s="188" t="s">
        <v>124</v>
      </c>
    </row>
    <row r="270" spans="2:51" s="11" customFormat="1" ht="22.5" customHeight="1">
      <c r="B270" s="179"/>
      <c r="D270" s="176" t="s">
        <v>136</v>
      </c>
      <c r="E270" s="188" t="s">
        <v>20</v>
      </c>
      <c r="F270" s="189" t="s">
        <v>558</v>
      </c>
      <c r="H270" s="190">
        <v>21</v>
      </c>
      <c r="I270" s="184"/>
      <c r="L270" s="179"/>
      <c r="M270" s="185"/>
      <c r="N270" s="186"/>
      <c r="O270" s="186"/>
      <c r="P270" s="186"/>
      <c r="Q270" s="186"/>
      <c r="R270" s="186"/>
      <c r="S270" s="186"/>
      <c r="T270" s="187"/>
      <c r="AT270" s="188" t="s">
        <v>136</v>
      </c>
      <c r="AU270" s="188" t="s">
        <v>22</v>
      </c>
      <c r="AV270" s="11" t="s">
        <v>83</v>
      </c>
      <c r="AW270" s="11" t="s">
        <v>39</v>
      </c>
      <c r="AX270" s="11" t="s">
        <v>75</v>
      </c>
      <c r="AY270" s="188" t="s">
        <v>124</v>
      </c>
    </row>
    <row r="271" spans="2:51" s="11" customFormat="1" ht="22.5" customHeight="1">
      <c r="B271" s="179"/>
      <c r="D271" s="176" t="s">
        <v>136</v>
      </c>
      <c r="E271" s="188" t="s">
        <v>20</v>
      </c>
      <c r="F271" s="189" t="s">
        <v>559</v>
      </c>
      <c r="H271" s="190">
        <v>2.5</v>
      </c>
      <c r="I271" s="184"/>
      <c r="L271" s="179"/>
      <c r="M271" s="185"/>
      <c r="N271" s="186"/>
      <c r="O271" s="186"/>
      <c r="P271" s="186"/>
      <c r="Q271" s="186"/>
      <c r="R271" s="186"/>
      <c r="S271" s="186"/>
      <c r="T271" s="187"/>
      <c r="AT271" s="188" t="s">
        <v>136</v>
      </c>
      <c r="AU271" s="188" t="s">
        <v>22</v>
      </c>
      <c r="AV271" s="11" t="s">
        <v>83</v>
      </c>
      <c r="AW271" s="11" t="s">
        <v>39</v>
      </c>
      <c r="AX271" s="11" t="s">
        <v>75</v>
      </c>
      <c r="AY271" s="188" t="s">
        <v>124</v>
      </c>
    </row>
    <row r="272" spans="2:51" s="11" customFormat="1" ht="22.5" customHeight="1">
      <c r="B272" s="179"/>
      <c r="D272" s="176" t="s">
        <v>136</v>
      </c>
      <c r="E272" s="188" t="s">
        <v>20</v>
      </c>
      <c r="F272" s="189" t="s">
        <v>560</v>
      </c>
      <c r="H272" s="190">
        <v>34.575</v>
      </c>
      <c r="I272" s="184"/>
      <c r="L272" s="179"/>
      <c r="M272" s="185"/>
      <c r="N272" s="186"/>
      <c r="O272" s="186"/>
      <c r="P272" s="186"/>
      <c r="Q272" s="186"/>
      <c r="R272" s="186"/>
      <c r="S272" s="186"/>
      <c r="T272" s="187"/>
      <c r="AT272" s="188" t="s">
        <v>136</v>
      </c>
      <c r="AU272" s="188" t="s">
        <v>22</v>
      </c>
      <c r="AV272" s="11" t="s">
        <v>83</v>
      </c>
      <c r="AW272" s="11" t="s">
        <v>39</v>
      </c>
      <c r="AX272" s="11" t="s">
        <v>75</v>
      </c>
      <c r="AY272" s="188" t="s">
        <v>124</v>
      </c>
    </row>
    <row r="273" spans="2:51" s="11" customFormat="1" ht="22.5" customHeight="1">
      <c r="B273" s="179"/>
      <c r="D273" s="176" t="s">
        <v>136</v>
      </c>
      <c r="E273" s="188" t="s">
        <v>20</v>
      </c>
      <c r="F273" s="189" t="s">
        <v>561</v>
      </c>
      <c r="H273" s="190">
        <v>545.4</v>
      </c>
      <c r="I273" s="184"/>
      <c r="L273" s="179"/>
      <c r="M273" s="185"/>
      <c r="N273" s="186"/>
      <c r="O273" s="186"/>
      <c r="P273" s="186"/>
      <c r="Q273" s="186"/>
      <c r="R273" s="186"/>
      <c r="S273" s="186"/>
      <c r="T273" s="187"/>
      <c r="AT273" s="188" t="s">
        <v>136</v>
      </c>
      <c r="AU273" s="188" t="s">
        <v>22</v>
      </c>
      <c r="AV273" s="11" t="s">
        <v>83</v>
      </c>
      <c r="AW273" s="11" t="s">
        <v>39</v>
      </c>
      <c r="AX273" s="11" t="s">
        <v>75</v>
      </c>
      <c r="AY273" s="188" t="s">
        <v>124</v>
      </c>
    </row>
    <row r="274" spans="2:51" s="11" customFormat="1" ht="22.5" customHeight="1">
      <c r="B274" s="179"/>
      <c r="D274" s="180" t="s">
        <v>136</v>
      </c>
      <c r="E274" s="181" t="s">
        <v>20</v>
      </c>
      <c r="F274" s="182" t="s">
        <v>562</v>
      </c>
      <c r="H274" s="183">
        <v>611.025</v>
      </c>
      <c r="I274" s="184"/>
      <c r="L274" s="179"/>
      <c r="M274" s="185"/>
      <c r="N274" s="186"/>
      <c r="O274" s="186"/>
      <c r="P274" s="186"/>
      <c r="Q274" s="186"/>
      <c r="R274" s="186"/>
      <c r="S274" s="186"/>
      <c r="T274" s="187"/>
      <c r="AT274" s="188" t="s">
        <v>136</v>
      </c>
      <c r="AU274" s="188" t="s">
        <v>22</v>
      </c>
      <c r="AV274" s="11" t="s">
        <v>83</v>
      </c>
      <c r="AW274" s="11" t="s">
        <v>39</v>
      </c>
      <c r="AX274" s="11" t="s">
        <v>22</v>
      </c>
      <c r="AY274" s="188" t="s">
        <v>124</v>
      </c>
    </row>
    <row r="275" spans="2:65" s="1" customFormat="1" ht="22.5" customHeight="1">
      <c r="B275" s="163"/>
      <c r="C275" s="164" t="s">
        <v>563</v>
      </c>
      <c r="D275" s="164" t="s">
        <v>125</v>
      </c>
      <c r="E275" s="165" t="s">
        <v>564</v>
      </c>
      <c r="F275" s="166" t="s">
        <v>565</v>
      </c>
      <c r="G275" s="167" t="s">
        <v>370</v>
      </c>
      <c r="H275" s="168">
        <v>8</v>
      </c>
      <c r="I275" s="169"/>
      <c r="J275" s="170">
        <f>ROUND(I275*H275,2)</f>
        <v>0</v>
      </c>
      <c r="K275" s="166" t="s">
        <v>258</v>
      </c>
      <c r="L275" s="35"/>
      <c r="M275" s="171" t="s">
        <v>20</v>
      </c>
      <c r="N275" s="172" t="s">
        <v>46</v>
      </c>
      <c r="O275" s="36"/>
      <c r="P275" s="173">
        <f>O275*H275</f>
        <v>0</v>
      </c>
      <c r="Q275" s="173">
        <v>0</v>
      </c>
      <c r="R275" s="173">
        <f>Q275*H275</f>
        <v>0</v>
      </c>
      <c r="S275" s="173">
        <v>0.093</v>
      </c>
      <c r="T275" s="174">
        <f>S275*H275</f>
        <v>0.744</v>
      </c>
      <c r="AR275" s="18" t="s">
        <v>130</v>
      </c>
      <c r="AT275" s="18" t="s">
        <v>125</v>
      </c>
      <c r="AU275" s="18" t="s">
        <v>22</v>
      </c>
      <c r="AY275" s="18" t="s">
        <v>124</v>
      </c>
      <c r="BE275" s="175">
        <f>IF(N275="základní",J275,0)</f>
        <v>0</v>
      </c>
      <c r="BF275" s="175">
        <f>IF(N275="snížená",J275,0)</f>
        <v>0</v>
      </c>
      <c r="BG275" s="175">
        <f>IF(N275="zákl. přenesená",J275,0)</f>
        <v>0</v>
      </c>
      <c r="BH275" s="175">
        <f>IF(N275="sníž. přenesená",J275,0)</f>
        <v>0</v>
      </c>
      <c r="BI275" s="175">
        <f>IF(N275="nulová",J275,0)</f>
        <v>0</v>
      </c>
      <c r="BJ275" s="18" t="s">
        <v>22</v>
      </c>
      <c r="BK275" s="175">
        <f>ROUND(I275*H275,2)</f>
        <v>0</v>
      </c>
      <c r="BL275" s="18" t="s">
        <v>130</v>
      </c>
      <c r="BM275" s="18" t="s">
        <v>566</v>
      </c>
    </row>
    <row r="276" spans="2:47" s="1" customFormat="1" ht="22.5" customHeight="1">
      <c r="B276" s="35"/>
      <c r="D276" s="180" t="s">
        <v>132</v>
      </c>
      <c r="F276" s="203" t="s">
        <v>567</v>
      </c>
      <c r="I276" s="139"/>
      <c r="L276" s="35"/>
      <c r="M276" s="64"/>
      <c r="N276" s="36"/>
      <c r="O276" s="36"/>
      <c r="P276" s="36"/>
      <c r="Q276" s="36"/>
      <c r="R276" s="36"/>
      <c r="S276" s="36"/>
      <c r="T276" s="65"/>
      <c r="AT276" s="18" t="s">
        <v>132</v>
      </c>
      <c r="AU276" s="18" t="s">
        <v>22</v>
      </c>
    </row>
    <row r="277" spans="2:65" s="1" customFormat="1" ht="31.5" customHeight="1">
      <c r="B277" s="163"/>
      <c r="C277" s="164" t="s">
        <v>568</v>
      </c>
      <c r="D277" s="164" t="s">
        <v>125</v>
      </c>
      <c r="E277" s="165" t="s">
        <v>569</v>
      </c>
      <c r="F277" s="166" t="s">
        <v>570</v>
      </c>
      <c r="G277" s="167" t="s">
        <v>289</v>
      </c>
      <c r="H277" s="168">
        <v>22</v>
      </c>
      <c r="I277" s="169"/>
      <c r="J277" s="170">
        <f>ROUND(I277*H277,2)</f>
        <v>0</v>
      </c>
      <c r="K277" s="166" t="s">
        <v>258</v>
      </c>
      <c r="L277" s="35"/>
      <c r="M277" s="171" t="s">
        <v>20</v>
      </c>
      <c r="N277" s="172" t="s">
        <v>46</v>
      </c>
      <c r="O277" s="36"/>
      <c r="P277" s="173">
        <f>O277*H277</f>
        <v>0</v>
      </c>
      <c r="Q277" s="173">
        <v>0</v>
      </c>
      <c r="R277" s="173">
        <f>Q277*H277</f>
        <v>0</v>
      </c>
      <c r="S277" s="173">
        <v>0.222</v>
      </c>
      <c r="T277" s="174">
        <f>S277*H277</f>
        <v>4.884</v>
      </c>
      <c r="AR277" s="18" t="s">
        <v>130</v>
      </c>
      <c r="AT277" s="18" t="s">
        <v>125</v>
      </c>
      <c r="AU277" s="18" t="s">
        <v>22</v>
      </c>
      <c r="AY277" s="18" t="s">
        <v>124</v>
      </c>
      <c r="BE277" s="175">
        <f>IF(N277="základní",J277,0)</f>
        <v>0</v>
      </c>
      <c r="BF277" s="175">
        <f>IF(N277="snížená",J277,0)</f>
        <v>0</v>
      </c>
      <c r="BG277" s="175">
        <f>IF(N277="zákl. přenesená",J277,0)</f>
        <v>0</v>
      </c>
      <c r="BH277" s="175">
        <f>IF(N277="sníž. přenesená",J277,0)</f>
        <v>0</v>
      </c>
      <c r="BI277" s="175">
        <f>IF(N277="nulová",J277,0)</f>
        <v>0</v>
      </c>
      <c r="BJ277" s="18" t="s">
        <v>22</v>
      </c>
      <c r="BK277" s="175">
        <f>ROUND(I277*H277,2)</f>
        <v>0</v>
      </c>
      <c r="BL277" s="18" t="s">
        <v>130</v>
      </c>
      <c r="BM277" s="18" t="s">
        <v>571</v>
      </c>
    </row>
    <row r="278" spans="2:47" s="1" customFormat="1" ht="30" customHeight="1">
      <c r="B278" s="35"/>
      <c r="D278" s="176" t="s">
        <v>132</v>
      </c>
      <c r="F278" s="177" t="s">
        <v>572</v>
      </c>
      <c r="I278" s="139"/>
      <c r="L278" s="35"/>
      <c r="M278" s="64"/>
      <c r="N278" s="36"/>
      <c r="O278" s="36"/>
      <c r="P278" s="36"/>
      <c r="Q278" s="36"/>
      <c r="R278" s="36"/>
      <c r="S278" s="36"/>
      <c r="T278" s="65"/>
      <c r="AT278" s="18" t="s">
        <v>132</v>
      </c>
      <c r="AU278" s="18" t="s">
        <v>22</v>
      </c>
    </row>
    <row r="279" spans="2:47" s="1" customFormat="1" ht="162" customHeight="1">
      <c r="B279" s="35"/>
      <c r="D279" s="176" t="s">
        <v>134</v>
      </c>
      <c r="F279" s="178" t="s">
        <v>573</v>
      </c>
      <c r="I279" s="139"/>
      <c r="L279" s="35"/>
      <c r="M279" s="64"/>
      <c r="N279" s="36"/>
      <c r="O279" s="36"/>
      <c r="P279" s="36"/>
      <c r="Q279" s="36"/>
      <c r="R279" s="36"/>
      <c r="S279" s="36"/>
      <c r="T279" s="65"/>
      <c r="AT279" s="18" t="s">
        <v>134</v>
      </c>
      <c r="AU279" s="18" t="s">
        <v>22</v>
      </c>
    </row>
    <row r="280" spans="2:51" s="11" customFormat="1" ht="22.5" customHeight="1">
      <c r="B280" s="179"/>
      <c r="D280" s="180" t="s">
        <v>136</v>
      </c>
      <c r="E280" s="181" t="s">
        <v>574</v>
      </c>
      <c r="F280" s="182" t="s">
        <v>575</v>
      </c>
      <c r="H280" s="183">
        <v>22</v>
      </c>
      <c r="I280" s="184"/>
      <c r="L280" s="179"/>
      <c r="M280" s="185"/>
      <c r="N280" s="186"/>
      <c r="O280" s="186"/>
      <c r="P280" s="186"/>
      <c r="Q280" s="186"/>
      <c r="R280" s="186"/>
      <c r="S280" s="186"/>
      <c r="T280" s="187"/>
      <c r="AT280" s="188" t="s">
        <v>136</v>
      </c>
      <c r="AU280" s="188" t="s">
        <v>22</v>
      </c>
      <c r="AV280" s="11" t="s">
        <v>83</v>
      </c>
      <c r="AW280" s="11" t="s">
        <v>39</v>
      </c>
      <c r="AX280" s="11" t="s">
        <v>22</v>
      </c>
      <c r="AY280" s="188" t="s">
        <v>124</v>
      </c>
    </row>
    <row r="281" spans="2:65" s="1" customFormat="1" ht="31.5" customHeight="1">
      <c r="B281" s="163"/>
      <c r="C281" s="164" t="s">
        <v>190</v>
      </c>
      <c r="D281" s="164" t="s">
        <v>125</v>
      </c>
      <c r="E281" s="165" t="s">
        <v>576</v>
      </c>
      <c r="F281" s="166" t="s">
        <v>577</v>
      </c>
      <c r="G281" s="167" t="s">
        <v>289</v>
      </c>
      <c r="H281" s="168">
        <v>210</v>
      </c>
      <c r="I281" s="169"/>
      <c r="J281" s="170">
        <f>ROUND(I281*H281,2)</f>
        <v>0</v>
      </c>
      <c r="K281" s="166" t="s">
        <v>258</v>
      </c>
      <c r="L281" s="35"/>
      <c r="M281" s="171" t="s">
        <v>20</v>
      </c>
      <c r="N281" s="172" t="s">
        <v>46</v>
      </c>
      <c r="O281" s="36"/>
      <c r="P281" s="173">
        <f>O281*H281</f>
        <v>0</v>
      </c>
      <c r="Q281" s="173">
        <v>0</v>
      </c>
      <c r="R281" s="173">
        <f>Q281*H281</f>
        <v>0</v>
      </c>
      <c r="S281" s="173">
        <v>0.16</v>
      </c>
      <c r="T281" s="174">
        <f>S281*H281</f>
        <v>33.6</v>
      </c>
      <c r="AR281" s="18" t="s">
        <v>130</v>
      </c>
      <c r="AT281" s="18" t="s">
        <v>125</v>
      </c>
      <c r="AU281" s="18" t="s">
        <v>22</v>
      </c>
      <c r="AY281" s="18" t="s">
        <v>124</v>
      </c>
      <c r="BE281" s="175">
        <f>IF(N281="základní",J281,0)</f>
        <v>0</v>
      </c>
      <c r="BF281" s="175">
        <f>IF(N281="snížená",J281,0)</f>
        <v>0</v>
      </c>
      <c r="BG281" s="175">
        <f>IF(N281="zákl. přenesená",J281,0)</f>
        <v>0</v>
      </c>
      <c r="BH281" s="175">
        <f>IF(N281="sníž. přenesená",J281,0)</f>
        <v>0</v>
      </c>
      <c r="BI281" s="175">
        <f>IF(N281="nulová",J281,0)</f>
        <v>0</v>
      </c>
      <c r="BJ281" s="18" t="s">
        <v>22</v>
      </c>
      <c r="BK281" s="175">
        <f>ROUND(I281*H281,2)</f>
        <v>0</v>
      </c>
      <c r="BL281" s="18" t="s">
        <v>130</v>
      </c>
      <c r="BM281" s="18" t="s">
        <v>578</v>
      </c>
    </row>
    <row r="282" spans="2:47" s="1" customFormat="1" ht="30" customHeight="1">
      <c r="B282" s="35"/>
      <c r="D282" s="176" t="s">
        <v>132</v>
      </c>
      <c r="F282" s="177" t="s">
        <v>579</v>
      </c>
      <c r="I282" s="139"/>
      <c r="L282" s="35"/>
      <c r="M282" s="64"/>
      <c r="N282" s="36"/>
      <c r="O282" s="36"/>
      <c r="P282" s="36"/>
      <c r="Q282" s="36"/>
      <c r="R282" s="36"/>
      <c r="S282" s="36"/>
      <c r="T282" s="65"/>
      <c r="AT282" s="18" t="s">
        <v>132</v>
      </c>
      <c r="AU282" s="18" t="s">
        <v>22</v>
      </c>
    </row>
    <row r="283" spans="2:47" s="1" customFormat="1" ht="162" customHeight="1">
      <c r="B283" s="35"/>
      <c r="D283" s="176" t="s">
        <v>134</v>
      </c>
      <c r="F283" s="178" t="s">
        <v>573</v>
      </c>
      <c r="I283" s="139"/>
      <c r="L283" s="35"/>
      <c r="M283" s="64"/>
      <c r="N283" s="36"/>
      <c r="O283" s="36"/>
      <c r="P283" s="36"/>
      <c r="Q283" s="36"/>
      <c r="R283" s="36"/>
      <c r="S283" s="36"/>
      <c r="T283" s="65"/>
      <c r="AT283" s="18" t="s">
        <v>134</v>
      </c>
      <c r="AU283" s="18" t="s">
        <v>22</v>
      </c>
    </row>
    <row r="284" spans="2:51" s="11" customFormat="1" ht="22.5" customHeight="1">
      <c r="B284" s="179"/>
      <c r="D284" s="180" t="s">
        <v>136</v>
      </c>
      <c r="E284" s="181" t="s">
        <v>580</v>
      </c>
      <c r="F284" s="182" t="s">
        <v>581</v>
      </c>
      <c r="H284" s="183">
        <v>210</v>
      </c>
      <c r="I284" s="184"/>
      <c r="L284" s="179"/>
      <c r="M284" s="185"/>
      <c r="N284" s="186"/>
      <c r="O284" s="186"/>
      <c r="P284" s="186"/>
      <c r="Q284" s="186"/>
      <c r="R284" s="186"/>
      <c r="S284" s="186"/>
      <c r="T284" s="187"/>
      <c r="AT284" s="188" t="s">
        <v>136</v>
      </c>
      <c r="AU284" s="188" t="s">
        <v>22</v>
      </c>
      <c r="AV284" s="11" t="s">
        <v>83</v>
      </c>
      <c r="AW284" s="11" t="s">
        <v>39</v>
      </c>
      <c r="AX284" s="11" t="s">
        <v>22</v>
      </c>
      <c r="AY284" s="188" t="s">
        <v>124</v>
      </c>
    </row>
    <row r="285" spans="2:65" s="1" customFormat="1" ht="31.5" customHeight="1">
      <c r="B285" s="163"/>
      <c r="C285" s="164" t="s">
        <v>582</v>
      </c>
      <c r="D285" s="164" t="s">
        <v>125</v>
      </c>
      <c r="E285" s="165" t="s">
        <v>583</v>
      </c>
      <c r="F285" s="166" t="s">
        <v>584</v>
      </c>
      <c r="G285" s="167" t="s">
        <v>585</v>
      </c>
      <c r="H285" s="168">
        <v>250</v>
      </c>
      <c r="I285" s="169"/>
      <c r="J285" s="170">
        <f>ROUND(I285*H285,2)</f>
        <v>0</v>
      </c>
      <c r="K285" s="166" t="s">
        <v>258</v>
      </c>
      <c r="L285" s="35"/>
      <c r="M285" s="171" t="s">
        <v>20</v>
      </c>
      <c r="N285" s="172" t="s">
        <v>46</v>
      </c>
      <c r="O285" s="36"/>
      <c r="P285" s="173">
        <f>O285*H285</f>
        <v>0</v>
      </c>
      <c r="Q285" s="173">
        <v>0</v>
      </c>
      <c r="R285" s="173">
        <f>Q285*H285</f>
        <v>0</v>
      </c>
      <c r="S285" s="173">
        <v>0.001</v>
      </c>
      <c r="T285" s="174">
        <f>S285*H285</f>
        <v>0.25</v>
      </c>
      <c r="AR285" s="18" t="s">
        <v>130</v>
      </c>
      <c r="AT285" s="18" t="s">
        <v>125</v>
      </c>
      <c r="AU285" s="18" t="s">
        <v>22</v>
      </c>
      <c r="AY285" s="18" t="s">
        <v>124</v>
      </c>
      <c r="BE285" s="175">
        <f>IF(N285="základní",J285,0)</f>
        <v>0</v>
      </c>
      <c r="BF285" s="175">
        <f>IF(N285="snížená",J285,0)</f>
        <v>0</v>
      </c>
      <c r="BG285" s="175">
        <f>IF(N285="zákl. přenesená",J285,0)</f>
        <v>0</v>
      </c>
      <c r="BH285" s="175">
        <f>IF(N285="sníž. přenesená",J285,0)</f>
        <v>0</v>
      </c>
      <c r="BI285" s="175">
        <f>IF(N285="nulová",J285,0)</f>
        <v>0</v>
      </c>
      <c r="BJ285" s="18" t="s">
        <v>22</v>
      </c>
      <c r="BK285" s="175">
        <f>ROUND(I285*H285,2)</f>
        <v>0</v>
      </c>
      <c r="BL285" s="18" t="s">
        <v>130</v>
      </c>
      <c r="BM285" s="18" t="s">
        <v>586</v>
      </c>
    </row>
    <row r="286" spans="2:47" s="1" customFormat="1" ht="22.5" customHeight="1">
      <c r="B286" s="35"/>
      <c r="D286" s="176" t="s">
        <v>132</v>
      </c>
      <c r="F286" s="177" t="s">
        <v>587</v>
      </c>
      <c r="I286" s="139"/>
      <c r="L286" s="35"/>
      <c r="M286" s="64"/>
      <c r="N286" s="36"/>
      <c r="O286" s="36"/>
      <c r="P286" s="36"/>
      <c r="Q286" s="36"/>
      <c r="R286" s="36"/>
      <c r="S286" s="36"/>
      <c r="T286" s="65"/>
      <c r="AT286" s="18" t="s">
        <v>132</v>
      </c>
      <c r="AU286" s="18" t="s">
        <v>22</v>
      </c>
    </row>
    <row r="287" spans="2:47" s="1" customFormat="1" ht="54" customHeight="1">
      <c r="B287" s="35"/>
      <c r="D287" s="176" t="s">
        <v>134</v>
      </c>
      <c r="F287" s="178" t="s">
        <v>588</v>
      </c>
      <c r="I287" s="139"/>
      <c r="L287" s="35"/>
      <c r="M287" s="64"/>
      <c r="N287" s="36"/>
      <c r="O287" s="36"/>
      <c r="P287" s="36"/>
      <c r="Q287" s="36"/>
      <c r="R287" s="36"/>
      <c r="S287" s="36"/>
      <c r="T287" s="65"/>
      <c r="AT287" s="18" t="s">
        <v>134</v>
      </c>
      <c r="AU287" s="18" t="s">
        <v>22</v>
      </c>
    </row>
    <row r="288" spans="2:51" s="11" customFormat="1" ht="22.5" customHeight="1">
      <c r="B288" s="179"/>
      <c r="D288" s="180" t="s">
        <v>136</v>
      </c>
      <c r="E288" s="181" t="s">
        <v>589</v>
      </c>
      <c r="F288" s="182" t="s">
        <v>590</v>
      </c>
      <c r="H288" s="183">
        <v>250</v>
      </c>
      <c r="I288" s="184"/>
      <c r="L288" s="179"/>
      <c r="M288" s="185"/>
      <c r="N288" s="186"/>
      <c r="O288" s="186"/>
      <c r="P288" s="186"/>
      <c r="Q288" s="186"/>
      <c r="R288" s="186"/>
      <c r="S288" s="186"/>
      <c r="T288" s="187"/>
      <c r="AT288" s="188" t="s">
        <v>136</v>
      </c>
      <c r="AU288" s="188" t="s">
        <v>22</v>
      </c>
      <c r="AV288" s="11" t="s">
        <v>83</v>
      </c>
      <c r="AW288" s="11" t="s">
        <v>39</v>
      </c>
      <c r="AX288" s="11" t="s">
        <v>22</v>
      </c>
      <c r="AY288" s="188" t="s">
        <v>124</v>
      </c>
    </row>
    <row r="289" spans="2:65" s="1" customFormat="1" ht="22.5" customHeight="1">
      <c r="B289" s="163"/>
      <c r="C289" s="164" t="s">
        <v>591</v>
      </c>
      <c r="D289" s="164" t="s">
        <v>125</v>
      </c>
      <c r="E289" s="165" t="s">
        <v>592</v>
      </c>
      <c r="F289" s="166" t="s">
        <v>593</v>
      </c>
      <c r="G289" s="167" t="s">
        <v>257</v>
      </c>
      <c r="H289" s="168">
        <v>2</v>
      </c>
      <c r="I289" s="169"/>
      <c r="J289" s="170">
        <f>ROUND(I289*H289,2)</f>
        <v>0</v>
      </c>
      <c r="K289" s="166" t="s">
        <v>258</v>
      </c>
      <c r="L289" s="35"/>
      <c r="M289" s="171" t="s">
        <v>20</v>
      </c>
      <c r="N289" s="172" t="s">
        <v>46</v>
      </c>
      <c r="O289" s="36"/>
      <c r="P289" s="173">
        <f>O289*H289</f>
        <v>0</v>
      </c>
      <c r="Q289" s="173">
        <v>0</v>
      </c>
      <c r="R289" s="173">
        <f>Q289*H289</f>
        <v>0</v>
      </c>
      <c r="S289" s="173">
        <v>0.045</v>
      </c>
      <c r="T289" s="174">
        <f>S289*H289</f>
        <v>0.09</v>
      </c>
      <c r="AR289" s="18" t="s">
        <v>130</v>
      </c>
      <c r="AT289" s="18" t="s">
        <v>125</v>
      </c>
      <c r="AU289" s="18" t="s">
        <v>22</v>
      </c>
      <c r="AY289" s="18" t="s">
        <v>124</v>
      </c>
      <c r="BE289" s="175">
        <f>IF(N289="základní",J289,0)</f>
        <v>0</v>
      </c>
      <c r="BF289" s="175">
        <f>IF(N289="snížená",J289,0)</f>
        <v>0</v>
      </c>
      <c r="BG289" s="175">
        <f>IF(N289="zákl. přenesená",J289,0)</f>
        <v>0</v>
      </c>
      <c r="BH289" s="175">
        <f>IF(N289="sníž. přenesená",J289,0)</f>
        <v>0</v>
      </c>
      <c r="BI289" s="175">
        <f>IF(N289="nulová",J289,0)</f>
        <v>0</v>
      </c>
      <c r="BJ289" s="18" t="s">
        <v>22</v>
      </c>
      <c r="BK289" s="175">
        <f>ROUND(I289*H289,2)</f>
        <v>0</v>
      </c>
      <c r="BL289" s="18" t="s">
        <v>130</v>
      </c>
      <c r="BM289" s="18" t="s">
        <v>594</v>
      </c>
    </row>
    <row r="290" spans="2:47" s="1" customFormat="1" ht="30" customHeight="1">
      <c r="B290" s="35"/>
      <c r="D290" s="176" t="s">
        <v>132</v>
      </c>
      <c r="F290" s="177" t="s">
        <v>595</v>
      </c>
      <c r="I290" s="139"/>
      <c r="L290" s="35"/>
      <c r="M290" s="64"/>
      <c r="N290" s="36"/>
      <c r="O290" s="36"/>
      <c r="P290" s="36"/>
      <c r="Q290" s="36"/>
      <c r="R290" s="36"/>
      <c r="S290" s="36"/>
      <c r="T290" s="65"/>
      <c r="AT290" s="18" t="s">
        <v>132</v>
      </c>
      <c r="AU290" s="18" t="s">
        <v>22</v>
      </c>
    </row>
    <row r="291" spans="2:51" s="11" customFormat="1" ht="22.5" customHeight="1">
      <c r="B291" s="179"/>
      <c r="D291" s="180" t="s">
        <v>136</v>
      </c>
      <c r="E291" s="181" t="s">
        <v>596</v>
      </c>
      <c r="F291" s="182" t="s">
        <v>597</v>
      </c>
      <c r="H291" s="183">
        <v>2</v>
      </c>
      <c r="I291" s="184"/>
      <c r="L291" s="179"/>
      <c r="M291" s="185"/>
      <c r="N291" s="186"/>
      <c r="O291" s="186"/>
      <c r="P291" s="186"/>
      <c r="Q291" s="186"/>
      <c r="R291" s="186"/>
      <c r="S291" s="186"/>
      <c r="T291" s="187"/>
      <c r="AT291" s="188" t="s">
        <v>136</v>
      </c>
      <c r="AU291" s="188" t="s">
        <v>22</v>
      </c>
      <c r="AV291" s="11" t="s">
        <v>83</v>
      </c>
      <c r="AW291" s="11" t="s">
        <v>39</v>
      </c>
      <c r="AX291" s="11" t="s">
        <v>22</v>
      </c>
      <c r="AY291" s="188" t="s">
        <v>124</v>
      </c>
    </row>
    <row r="292" spans="2:65" s="1" customFormat="1" ht="22.5" customHeight="1">
      <c r="B292" s="163"/>
      <c r="C292" s="164" t="s">
        <v>598</v>
      </c>
      <c r="D292" s="164" t="s">
        <v>125</v>
      </c>
      <c r="E292" s="165" t="s">
        <v>599</v>
      </c>
      <c r="F292" s="166" t="s">
        <v>600</v>
      </c>
      <c r="G292" s="167" t="s">
        <v>370</v>
      </c>
      <c r="H292" s="168">
        <v>245</v>
      </c>
      <c r="I292" s="169"/>
      <c r="J292" s="170">
        <f>ROUND(I292*H292,2)</f>
        <v>0</v>
      </c>
      <c r="K292" s="166" t="s">
        <v>258</v>
      </c>
      <c r="L292" s="35"/>
      <c r="M292" s="171" t="s">
        <v>20</v>
      </c>
      <c r="N292" s="172" t="s">
        <v>46</v>
      </c>
      <c r="O292" s="36"/>
      <c r="P292" s="173">
        <f>O292*H292</f>
        <v>0</v>
      </c>
      <c r="Q292" s="173">
        <v>0</v>
      </c>
      <c r="R292" s="173">
        <f>Q292*H292</f>
        <v>0</v>
      </c>
      <c r="S292" s="173">
        <v>0</v>
      </c>
      <c r="T292" s="174">
        <f>S292*H292</f>
        <v>0</v>
      </c>
      <c r="AR292" s="18" t="s">
        <v>130</v>
      </c>
      <c r="AT292" s="18" t="s">
        <v>125</v>
      </c>
      <c r="AU292" s="18" t="s">
        <v>22</v>
      </c>
      <c r="AY292" s="18" t="s">
        <v>124</v>
      </c>
      <c r="BE292" s="175">
        <f>IF(N292="základní",J292,0)</f>
        <v>0</v>
      </c>
      <c r="BF292" s="175">
        <f>IF(N292="snížená",J292,0)</f>
        <v>0</v>
      </c>
      <c r="BG292" s="175">
        <f>IF(N292="zákl. přenesená",J292,0)</f>
        <v>0</v>
      </c>
      <c r="BH292" s="175">
        <f>IF(N292="sníž. přenesená",J292,0)</f>
        <v>0</v>
      </c>
      <c r="BI292" s="175">
        <f>IF(N292="nulová",J292,0)</f>
        <v>0</v>
      </c>
      <c r="BJ292" s="18" t="s">
        <v>22</v>
      </c>
      <c r="BK292" s="175">
        <f>ROUND(I292*H292,2)</f>
        <v>0</v>
      </c>
      <c r="BL292" s="18" t="s">
        <v>130</v>
      </c>
      <c r="BM292" s="18" t="s">
        <v>601</v>
      </c>
    </row>
    <row r="293" spans="2:47" s="1" customFormat="1" ht="22.5" customHeight="1">
      <c r="B293" s="35"/>
      <c r="D293" s="176" t="s">
        <v>132</v>
      </c>
      <c r="F293" s="177" t="s">
        <v>602</v>
      </c>
      <c r="I293" s="139"/>
      <c r="L293" s="35"/>
      <c r="M293" s="64"/>
      <c r="N293" s="36"/>
      <c r="O293" s="36"/>
      <c r="P293" s="36"/>
      <c r="Q293" s="36"/>
      <c r="R293" s="36"/>
      <c r="S293" s="36"/>
      <c r="T293" s="65"/>
      <c r="AT293" s="18" t="s">
        <v>132</v>
      </c>
      <c r="AU293" s="18" t="s">
        <v>22</v>
      </c>
    </row>
    <row r="294" spans="2:47" s="1" customFormat="1" ht="30" customHeight="1">
      <c r="B294" s="35"/>
      <c r="D294" s="176" t="s">
        <v>134</v>
      </c>
      <c r="F294" s="178" t="s">
        <v>603</v>
      </c>
      <c r="I294" s="139"/>
      <c r="L294" s="35"/>
      <c r="M294" s="64"/>
      <c r="N294" s="36"/>
      <c r="O294" s="36"/>
      <c r="P294" s="36"/>
      <c r="Q294" s="36"/>
      <c r="R294" s="36"/>
      <c r="S294" s="36"/>
      <c r="T294" s="65"/>
      <c r="AT294" s="18" t="s">
        <v>134</v>
      </c>
      <c r="AU294" s="18" t="s">
        <v>22</v>
      </c>
    </row>
    <row r="295" spans="2:51" s="11" customFormat="1" ht="22.5" customHeight="1">
      <c r="B295" s="179"/>
      <c r="D295" s="180" t="s">
        <v>136</v>
      </c>
      <c r="E295" s="181" t="s">
        <v>604</v>
      </c>
      <c r="F295" s="182" t="s">
        <v>605</v>
      </c>
      <c r="H295" s="183">
        <v>245</v>
      </c>
      <c r="I295" s="184"/>
      <c r="L295" s="179"/>
      <c r="M295" s="185"/>
      <c r="N295" s="186"/>
      <c r="O295" s="186"/>
      <c r="P295" s="186"/>
      <c r="Q295" s="186"/>
      <c r="R295" s="186"/>
      <c r="S295" s="186"/>
      <c r="T295" s="187"/>
      <c r="AT295" s="188" t="s">
        <v>136</v>
      </c>
      <c r="AU295" s="188" t="s">
        <v>22</v>
      </c>
      <c r="AV295" s="11" t="s">
        <v>83</v>
      </c>
      <c r="AW295" s="11" t="s">
        <v>39</v>
      </c>
      <c r="AX295" s="11" t="s">
        <v>22</v>
      </c>
      <c r="AY295" s="188" t="s">
        <v>124</v>
      </c>
    </row>
    <row r="296" spans="2:65" s="1" customFormat="1" ht="31.5" customHeight="1">
      <c r="B296" s="163"/>
      <c r="C296" s="164" t="s">
        <v>227</v>
      </c>
      <c r="D296" s="164" t="s">
        <v>125</v>
      </c>
      <c r="E296" s="165" t="s">
        <v>606</v>
      </c>
      <c r="F296" s="166" t="s">
        <v>607</v>
      </c>
      <c r="G296" s="167" t="s">
        <v>370</v>
      </c>
      <c r="H296" s="168">
        <v>194</v>
      </c>
      <c r="I296" s="169"/>
      <c r="J296" s="170">
        <f>ROUND(I296*H296,2)</f>
        <v>0</v>
      </c>
      <c r="K296" s="166" t="s">
        <v>258</v>
      </c>
      <c r="L296" s="35"/>
      <c r="M296" s="171" t="s">
        <v>20</v>
      </c>
      <c r="N296" s="172" t="s">
        <v>46</v>
      </c>
      <c r="O296" s="36"/>
      <c r="P296" s="173">
        <f>O296*H296</f>
        <v>0</v>
      </c>
      <c r="Q296" s="173">
        <v>0.1554</v>
      </c>
      <c r="R296" s="173">
        <f>Q296*H296</f>
        <v>30.1476</v>
      </c>
      <c r="S296" s="173">
        <v>0</v>
      </c>
      <c r="T296" s="174">
        <f>S296*H296</f>
        <v>0</v>
      </c>
      <c r="AR296" s="18" t="s">
        <v>130</v>
      </c>
      <c r="AT296" s="18" t="s">
        <v>125</v>
      </c>
      <c r="AU296" s="18" t="s">
        <v>22</v>
      </c>
      <c r="AY296" s="18" t="s">
        <v>124</v>
      </c>
      <c r="BE296" s="175">
        <f>IF(N296="základní",J296,0)</f>
        <v>0</v>
      </c>
      <c r="BF296" s="175">
        <f>IF(N296="snížená",J296,0)</f>
        <v>0</v>
      </c>
      <c r="BG296" s="175">
        <f>IF(N296="zákl. přenesená",J296,0)</f>
        <v>0</v>
      </c>
      <c r="BH296" s="175">
        <f>IF(N296="sníž. přenesená",J296,0)</f>
        <v>0</v>
      </c>
      <c r="BI296" s="175">
        <f>IF(N296="nulová",J296,0)</f>
        <v>0</v>
      </c>
      <c r="BJ296" s="18" t="s">
        <v>22</v>
      </c>
      <c r="BK296" s="175">
        <f>ROUND(I296*H296,2)</f>
        <v>0</v>
      </c>
      <c r="BL296" s="18" t="s">
        <v>130</v>
      </c>
      <c r="BM296" s="18" t="s">
        <v>608</v>
      </c>
    </row>
    <row r="297" spans="2:47" s="1" customFormat="1" ht="30" customHeight="1">
      <c r="B297" s="35"/>
      <c r="D297" s="176" t="s">
        <v>132</v>
      </c>
      <c r="F297" s="177" t="s">
        <v>609</v>
      </c>
      <c r="I297" s="139"/>
      <c r="L297" s="35"/>
      <c r="M297" s="64"/>
      <c r="N297" s="36"/>
      <c r="O297" s="36"/>
      <c r="P297" s="36"/>
      <c r="Q297" s="36"/>
      <c r="R297" s="36"/>
      <c r="S297" s="36"/>
      <c r="T297" s="65"/>
      <c r="AT297" s="18" t="s">
        <v>132</v>
      </c>
      <c r="AU297" s="18" t="s">
        <v>22</v>
      </c>
    </row>
    <row r="298" spans="2:47" s="1" customFormat="1" ht="90" customHeight="1">
      <c r="B298" s="35"/>
      <c r="D298" s="176" t="s">
        <v>134</v>
      </c>
      <c r="F298" s="178" t="s">
        <v>610</v>
      </c>
      <c r="I298" s="139"/>
      <c r="L298" s="35"/>
      <c r="M298" s="64"/>
      <c r="N298" s="36"/>
      <c r="O298" s="36"/>
      <c r="P298" s="36"/>
      <c r="Q298" s="36"/>
      <c r="R298" s="36"/>
      <c r="S298" s="36"/>
      <c r="T298" s="65"/>
      <c r="AT298" s="18" t="s">
        <v>134</v>
      </c>
      <c r="AU298" s="18" t="s">
        <v>22</v>
      </c>
    </row>
    <row r="299" spans="2:51" s="11" customFormat="1" ht="22.5" customHeight="1">
      <c r="B299" s="179"/>
      <c r="D299" s="176" t="s">
        <v>136</v>
      </c>
      <c r="E299" s="188" t="s">
        <v>611</v>
      </c>
      <c r="F299" s="189" t="s">
        <v>612</v>
      </c>
      <c r="H299" s="190">
        <v>97</v>
      </c>
      <c r="I299" s="184"/>
      <c r="L299" s="179"/>
      <c r="M299" s="185"/>
      <c r="N299" s="186"/>
      <c r="O299" s="186"/>
      <c r="P299" s="186"/>
      <c r="Q299" s="186"/>
      <c r="R299" s="186"/>
      <c r="S299" s="186"/>
      <c r="T299" s="187"/>
      <c r="AT299" s="188" t="s">
        <v>136</v>
      </c>
      <c r="AU299" s="188" t="s">
        <v>22</v>
      </c>
      <c r="AV299" s="11" t="s">
        <v>83</v>
      </c>
      <c r="AW299" s="11" t="s">
        <v>39</v>
      </c>
      <c r="AX299" s="11" t="s">
        <v>75</v>
      </c>
      <c r="AY299" s="188" t="s">
        <v>124</v>
      </c>
    </row>
    <row r="300" spans="2:51" s="11" customFormat="1" ht="22.5" customHeight="1">
      <c r="B300" s="179"/>
      <c r="D300" s="176" t="s">
        <v>136</v>
      </c>
      <c r="E300" s="188" t="s">
        <v>202</v>
      </c>
      <c r="F300" s="189" t="s">
        <v>613</v>
      </c>
      <c r="H300" s="190">
        <v>81</v>
      </c>
      <c r="I300" s="184"/>
      <c r="L300" s="179"/>
      <c r="M300" s="185"/>
      <c r="N300" s="186"/>
      <c r="O300" s="186"/>
      <c r="P300" s="186"/>
      <c r="Q300" s="186"/>
      <c r="R300" s="186"/>
      <c r="S300" s="186"/>
      <c r="T300" s="187"/>
      <c r="AT300" s="188" t="s">
        <v>136</v>
      </c>
      <c r="AU300" s="188" t="s">
        <v>22</v>
      </c>
      <c r="AV300" s="11" t="s">
        <v>83</v>
      </c>
      <c r="AW300" s="11" t="s">
        <v>39</v>
      </c>
      <c r="AX300" s="11" t="s">
        <v>75</v>
      </c>
      <c r="AY300" s="188" t="s">
        <v>124</v>
      </c>
    </row>
    <row r="301" spans="2:51" s="11" customFormat="1" ht="22.5" customHeight="1">
      <c r="B301" s="179"/>
      <c r="D301" s="176" t="s">
        <v>136</v>
      </c>
      <c r="E301" s="188" t="s">
        <v>204</v>
      </c>
      <c r="F301" s="189" t="s">
        <v>614</v>
      </c>
      <c r="H301" s="190">
        <v>16</v>
      </c>
      <c r="I301" s="184"/>
      <c r="L301" s="179"/>
      <c r="M301" s="185"/>
      <c r="N301" s="186"/>
      <c r="O301" s="186"/>
      <c r="P301" s="186"/>
      <c r="Q301" s="186"/>
      <c r="R301" s="186"/>
      <c r="S301" s="186"/>
      <c r="T301" s="187"/>
      <c r="AT301" s="188" t="s">
        <v>136</v>
      </c>
      <c r="AU301" s="188" t="s">
        <v>22</v>
      </c>
      <c r="AV301" s="11" t="s">
        <v>83</v>
      </c>
      <c r="AW301" s="11" t="s">
        <v>39</v>
      </c>
      <c r="AX301" s="11" t="s">
        <v>75</v>
      </c>
      <c r="AY301" s="188" t="s">
        <v>124</v>
      </c>
    </row>
    <row r="302" spans="2:51" s="11" customFormat="1" ht="22.5" customHeight="1">
      <c r="B302" s="179"/>
      <c r="D302" s="180" t="s">
        <v>136</v>
      </c>
      <c r="E302" s="181" t="s">
        <v>615</v>
      </c>
      <c r="F302" s="182" t="s">
        <v>616</v>
      </c>
      <c r="H302" s="183">
        <v>194</v>
      </c>
      <c r="I302" s="184"/>
      <c r="L302" s="179"/>
      <c r="M302" s="185"/>
      <c r="N302" s="186"/>
      <c r="O302" s="186"/>
      <c r="P302" s="186"/>
      <c r="Q302" s="186"/>
      <c r="R302" s="186"/>
      <c r="S302" s="186"/>
      <c r="T302" s="187"/>
      <c r="AT302" s="188" t="s">
        <v>136</v>
      </c>
      <c r="AU302" s="188" t="s">
        <v>22</v>
      </c>
      <c r="AV302" s="11" t="s">
        <v>83</v>
      </c>
      <c r="AW302" s="11" t="s">
        <v>39</v>
      </c>
      <c r="AX302" s="11" t="s">
        <v>22</v>
      </c>
      <c r="AY302" s="188" t="s">
        <v>124</v>
      </c>
    </row>
    <row r="303" spans="2:65" s="1" customFormat="1" ht="22.5" customHeight="1">
      <c r="B303" s="163"/>
      <c r="C303" s="221" t="s">
        <v>617</v>
      </c>
      <c r="D303" s="221" t="s">
        <v>546</v>
      </c>
      <c r="E303" s="222" t="s">
        <v>618</v>
      </c>
      <c r="F303" s="223" t="s">
        <v>619</v>
      </c>
      <c r="G303" s="224" t="s">
        <v>257</v>
      </c>
      <c r="H303" s="225">
        <v>194</v>
      </c>
      <c r="I303" s="226"/>
      <c r="J303" s="227">
        <f>ROUND(I303*H303,2)</f>
        <v>0</v>
      </c>
      <c r="K303" s="223" t="s">
        <v>258</v>
      </c>
      <c r="L303" s="228"/>
      <c r="M303" s="229" t="s">
        <v>20</v>
      </c>
      <c r="N303" s="230" t="s">
        <v>46</v>
      </c>
      <c r="O303" s="36"/>
      <c r="P303" s="173">
        <f>O303*H303</f>
        <v>0</v>
      </c>
      <c r="Q303" s="173">
        <v>0.08</v>
      </c>
      <c r="R303" s="173">
        <f>Q303*H303</f>
        <v>15.52</v>
      </c>
      <c r="S303" s="173">
        <v>0</v>
      </c>
      <c r="T303" s="174">
        <f>S303*H303</f>
        <v>0</v>
      </c>
      <c r="AR303" s="18" t="s">
        <v>306</v>
      </c>
      <c r="AT303" s="18" t="s">
        <v>546</v>
      </c>
      <c r="AU303" s="18" t="s">
        <v>22</v>
      </c>
      <c r="AY303" s="18" t="s">
        <v>124</v>
      </c>
      <c r="BE303" s="175">
        <f>IF(N303="základní",J303,0)</f>
        <v>0</v>
      </c>
      <c r="BF303" s="175">
        <f>IF(N303="snížená",J303,0)</f>
        <v>0</v>
      </c>
      <c r="BG303" s="175">
        <f>IF(N303="zákl. přenesená",J303,0)</f>
        <v>0</v>
      </c>
      <c r="BH303" s="175">
        <f>IF(N303="sníž. přenesená",J303,0)</f>
        <v>0</v>
      </c>
      <c r="BI303" s="175">
        <f>IF(N303="nulová",J303,0)</f>
        <v>0</v>
      </c>
      <c r="BJ303" s="18" t="s">
        <v>22</v>
      </c>
      <c r="BK303" s="175">
        <f>ROUND(I303*H303,2)</f>
        <v>0</v>
      </c>
      <c r="BL303" s="18" t="s">
        <v>130</v>
      </c>
      <c r="BM303" s="18" t="s">
        <v>620</v>
      </c>
    </row>
    <row r="304" spans="2:47" s="1" customFormat="1" ht="22.5" customHeight="1">
      <c r="B304" s="35"/>
      <c r="D304" s="176" t="s">
        <v>132</v>
      </c>
      <c r="F304" s="177" t="s">
        <v>621</v>
      </c>
      <c r="I304" s="139"/>
      <c r="L304" s="35"/>
      <c r="M304" s="64"/>
      <c r="N304" s="36"/>
      <c r="O304" s="36"/>
      <c r="P304" s="36"/>
      <c r="Q304" s="36"/>
      <c r="R304" s="36"/>
      <c r="S304" s="36"/>
      <c r="T304" s="65"/>
      <c r="AT304" s="18" t="s">
        <v>132</v>
      </c>
      <c r="AU304" s="18" t="s">
        <v>22</v>
      </c>
    </row>
    <row r="305" spans="2:51" s="11" customFormat="1" ht="22.5" customHeight="1">
      <c r="B305" s="179"/>
      <c r="D305" s="180" t="s">
        <v>136</v>
      </c>
      <c r="E305" s="181" t="s">
        <v>20</v>
      </c>
      <c r="F305" s="182" t="s">
        <v>622</v>
      </c>
      <c r="H305" s="183">
        <v>194</v>
      </c>
      <c r="I305" s="184"/>
      <c r="L305" s="179"/>
      <c r="M305" s="185"/>
      <c r="N305" s="186"/>
      <c r="O305" s="186"/>
      <c r="P305" s="186"/>
      <c r="Q305" s="186"/>
      <c r="R305" s="186"/>
      <c r="S305" s="186"/>
      <c r="T305" s="187"/>
      <c r="AT305" s="188" t="s">
        <v>136</v>
      </c>
      <c r="AU305" s="188" t="s">
        <v>22</v>
      </c>
      <c r="AV305" s="11" t="s">
        <v>83</v>
      </c>
      <c r="AW305" s="11" t="s">
        <v>39</v>
      </c>
      <c r="AX305" s="11" t="s">
        <v>22</v>
      </c>
      <c r="AY305" s="188" t="s">
        <v>124</v>
      </c>
    </row>
    <row r="306" spans="2:65" s="1" customFormat="1" ht="31.5" customHeight="1">
      <c r="B306" s="163"/>
      <c r="C306" s="164" t="s">
        <v>623</v>
      </c>
      <c r="D306" s="164" t="s">
        <v>125</v>
      </c>
      <c r="E306" s="165" t="s">
        <v>606</v>
      </c>
      <c r="F306" s="166" t="s">
        <v>607</v>
      </c>
      <c r="G306" s="167" t="s">
        <v>370</v>
      </c>
      <c r="H306" s="168">
        <v>60</v>
      </c>
      <c r="I306" s="169"/>
      <c r="J306" s="170">
        <f>ROUND(I306*H306,2)</f>
        <v>0</v>
      </c>
      <c r="K306" s="166" t="s">
        <v>258</v>
      </c>
      <c r="L306" s="35"/>
      <c r="M306" s="171" t="s">
        <v>20</v>
      </c>
      <c r="N306" s="172" t="s">
        <v>46</v>
      </c>
      <c r="O306" s="36"/>
      <c r="P306" s="173">
        <f>O306*H306</f>
        <v>0</v>
      </c>
      <c r="Q306" s="173">
        <v>0.1554</v>
      </c>
      <c r="R306" s="173">
        <f>Q306*H306</f>
        <v>9.324</v>
      </c>
      <c r="S306" s="173">
        <v>0</v>
      </c>
      <c r="T306" s="174">
        <f>S306*H306</f>
        <v>0</v>
      </c>
      <c r="AR306" s="18" t="s">
        <v>130</v>
      </c>
      <c r="AT306" s="18" t="s">
        <v>125</v>
      </c>
      <c r="AU306" s="18" t="s">
        <v>22</v>
      </c>
      <c r="AY306" s="18" t="s">
        <v>124</v>
      </c>
      <c r="BE306" s="175">
        <f>IF(N306="základní",J306,0)</f>
        <v>0</v>
      </c>
      <c r="BF306" s="175">
        <f>IF(N306="snížená",J306,0)</f>
        <v>0</v>
      </c>
      <c r="BG306" s="175">
        <f>IF(N306="zákl. přenesená",J306,0)</f>
        <v>0</v>
      </c>
      <c r="BH306" s="175">
        <f>IF(N306="sníž. přenesená",J306,0)</f>
        <v>0</v>
      </c>
      <c r="BI306" s="175">
        <f>IF(N306="nulová",J306,0)</f>
        <v>0</v>
      </c>
      <c r="BJ306" s="18" t="s">
        <v>22</v>
      </c>
      <c r="BK306" s="175">
        <f>ROUND(I306*H306,2)</f>
        <v>0</v>
      </c>
      <c r="BL306" s="18" t="s">
        <v>130</v>
      </c>
      <c r="BM306" s="18" t="s">
        <v>624</v>
      </c>
    </row>
    <row r="307" spans="2:47" s="1" customFormat="1" ht="30" customHeight="1">
      <c r="B307" s="35"/>
      <c r="D307" s="176" t="s">
        <v>132</v>
      </c>
      <c r="F307" s="177" t="s">
        <v>609</v>
      </c>
      <c r="I307" s="139"/>
      <c r="L307" s="35"/>
      <c r="M307" s="64"/>
      <c r="N307" s="36"/>
      <c r="O307" s="36"/>
      <c r="P307" s="36"/>
      <c r="Q307" s="36"/>
      <c r="R307" s="36"/>
      <c r="S307" s="36"/>
      <c r="T307" s="65"/>
      <c r="AT307" s="18" t="s">
        <v>132</v>
      </c>
      <c r="AU307" s="18" t="s">
        <v>22</v>
      </c>
    </row>
    <row r="308" spans="2:47" s="1" customFormat="1" ht="90" customHeight="1">
      <c r="B308" s="35"/>
      <c r="D308" s="176" t="s">
        <v>134</v>
      </c>
      <c r="F308" s="178" t="s">
        <v>610</v>
      </c>
      <c r="I308" s="139"/>
      <c r="L308" s="35"/>
      <c r="M308" s="64"/>
      <c r="N308" s="36"/>
      <c r="O308" s="36"/>
      <c r="P308" s="36"/>
      <c r="Q308" s="36"/>
      <c r="R308" s="36"/>
      <c r="S308" s="36"/>
      <c r="T308" s="65"/>
      <c r="AT308" s="18" t="s">
        <v>134</v>
      </c>
      <c r="AU308" s="18" t="s">
        <v>22</v>
      </c>
    </row>
    <row r="309" spans="2:51" s="11" customFormat="1" ht="22.5" customHeight="1">
      <c r="B309" s="179"/>
      <c r="D309" s="180" t="s">
        <v>136</v>
      </c>
      <c r="E309" s="181" t="s">
        <v>625</v>
      </c>
      <c r="F309" s="182" t="s">
        <v>626</v>
      </c>
      <c r="H309" s="183">
        <v>60</v>
      </c>
      <c r="I309" s="184"/>
      <c r="L309" s="179"/>
      <c r="M309" s="185"/>
      <c r="N309" s="186"/>
      <c r="O309" s="186"/>
      <c r="P309" s="186"/>
      <c r="Q309" s="186"/>
      <c r="R309" s="186"/>
      <c r="S309" s="186"/>
      <c r="T309" s="187"/>
      <c r="AT309" s="188" t="s">
        <v>136</v>
      </c>
      <c r="AU309" s="188" t="s">
        <v>22</v>
      </c>
      <c r="AV309" s="11" t="s">
        <v>83</v>
      </c>
      <c r="AW309" s="11" t="s">
        <v>39</v>
      </c>
      <c r="AX309" s="11" t="s">
        <v>22</v>
      </c>
      <c r="AY309" s="188" t="s">
        <v>124</v>
      </c>
    </row>
    <row r="310" spans="2:65" s="1" customFormat="1" ht="22.5" customHeight="1">
      <c r="B310" s="163"/>
      <c r="C310" s="221" t="s">
        <v>627</v>
      </c>
      <c r="D310" s="221" t="s">
        <v>546</v>
      </c>
      <c r="E310" s="222" t="s">
        <v>628</v>
      </c>
      <c r="F310" s="223" t="s">
        <v>629</v>
      </c>
      <c r="G310" s="224" t="s">
        <v>257</v>
      </c>
      <c r="H310" s="225">
        <v>60</v>
      </c>
      <c r="I310" s="226"/>
      <c r="J310" s="227">
        <f>ROUND(I310*H310,2)</f>
        <v>0</v>
      </c>
      <c r="K310" s="223" t="s">
        <v>258</v>
      </c>
      <c r="L310" s="228"/>
      <c r="M310" s="229" t="s">
        <v>20</v>
      </c>
      <c r="N310" s="230" t="s">
        <v>46</v>
      </c>
      <c r="O310" s="36"/>
      <c r="P310" s="173">
        <f>O310*H310</f>
        <v>0</v>
      </c>
      <c r="Q310" s="173">
        <v>0.102</v>
      </c>
      <c r="R310" s="173">
        <f>Q310*H310</f>
        <v>6.119999999999999</v>
      </c>
      <c r="S310" s="173">
        <v>0</v>
      </c>
      <c r="T310" s="174">
        <f>S310*H310</f>
        <v>0</v>
      </c>
      <c r="AR310" s="18" t="s">
        <v>306</v>
      </c>
      <c r="AT310" s="18" t="s">
        <v>546</v>
      </c>
      <c r="AU310" s="18" t="s">
        <v>22</v>
      </c>
      <c r="AY310" s="18" t="s">
        <v>124</v>
      </c>
      <c r="BE310" s="175">
        <f>IF(N310="základní",J310,0)</f>
        <v>0</v>
      </c>
      <c r="BF310" s="175">
        <f>IF(N310="snížená",J310,0)</f>
        <v>0</v>
      </c>
      <c r="BG310" s="175">
        <f>IF(N310="zákl. přenesená",J310,0)</f>
        <v>0</v>
      </c>
      <c r="BH310" s="175">
        <f>IF(N310="sníž. přenesená",J310,0)</f>
        <v>0</v>
      </c>
      <c r="BI310" s="175">
        <f>IF(N310="nulová",J310,0)</f>
        <v>0</v>
      </c>
      <c r="BJ310" s="18" t="s">
        <v>22</v>
      </c>
      <c r="BK310" s="175">
        <f>ROUND(I310*H310,2)</f>
        <v>0</v>
      </c>
      <c r="BL310" s="18" t="s">
        <v>130</v>
      </c>
      <c r="BM310" s="18" t="s">
        <v>630</v>
      </c>
    </row>
    <row r="311" spans="2:47" s="1" customFormat="1" ht="22.5" customHeight="1">
      <c r="B311" s="35"/>
      <c r="D311" s="180" t="s">
        <v>132</v>
      </c>
      <c r="F311" s="203" t="s">
        <v>631</v>
      </c>
      <c r="I311" s="139"/>
      <c r="L311" s="35"/>
      <c r="M311" s="64"/>
      <c r="N311" s="36"/>
      <c r="O311" s="36"/>
      <c r="P311" s="36"/>
      <c r="Q311" s="36"/>
      <c r="R311" s="36"/>
      <c r="S311" s="36"/>
      <c r="T311" s="65"/>
      <c r="AT311" s="18" t="s">
        <v>132</v>
      </c>
      <c r="AU311" s="18" t="s">
        <v>22</v>
      </c>
    </row>
    <row r="312" spans="2:65" s="1" customFormat="1" ht="31.5" customHeight="1">
      <c r="B312" s="163"/>
      <c r="C312" s="164" t="s">
        <v>632</v>
      </c>
      <c r="D312" s="164" t="s">
        <v>125</v>
      </c>
      <c r="E312" s="165" t="s">
        <v>606</v>
      </c>
      <c r="F312" s="166" t="s">
        <v>607</v>
      </c>
      <c r="G312" s="167" t="s">
        <v>370</v>
      </c>
      <c r="H312" s="168">
        <v>68</v>
      </c>
      <c r="I312" s="169"/>
      <c r="J312" s="170">
        <f>ROUND(I312*H312,2)</f>
        <v>0</v>
      </c>
      <c r="K312" s="166" t="s">
        <v>258</v>
      </c>
      <c r="L312" s="35"/>
      <c r="M312" s="171" t="s">
        <v>20</v>
      </c>
      <c r="N312" s="172" t="s">
        <v>46</v>
      </c>
      <c r="O312" s="36"/>
      <c r="P312" s="173">
        <f>O312*H312</f>
        <v>0</v>
      </c>
      <c r="Q312" s="173">
        <v>0.1554</v>
      </c>
      <c r="R312" s="173">
        <f>Q312*H312</f>
        <v>10.567200000000001</v>
      </c>
      <c r="S312" s="173">
        <v>0</v>
      </c>
      <c r="T312" s="174">
        <f>S312*H312</f>
        <v>0</v>
      </c>
      <c r="AR312" s="18" t="s">
        <v>130</v>
      </c>
      <c r="AT312" s="18" t="s">
        <v>125</v>
      </c>
      <c r="AU312" s="18" t="s">
        <v>22</v>
      </c>
      <c r="AY312" s="18" t="s">
        <v>124</v>
      </c>
      <c r="BE312" s="175">
        <f>IF(N312="základní",J312,0)</f>
        <v>0</v>
      </c>
      <c r="BF312" s="175">
        <f>IF(N312="snížená",J312,0)</f>
        <v>0</v>
      </c>
      <c r="BG312" s="175">
        <f>IF(N312="zákl. přenesená",J312,0)</f>
        <v>0</v>
      </c>
      <c r="BH312" s="175">
        <f>IF(N312="sníž. přenesená",J312,0)</f>
        <v>0</v>
      </c>
      <c r="BI312" s="175">
        <f>IF(N312="nulová",J312,0)</f>
        <v>0</v>
      </c>
      <c r="BJ312" s="18" t="s">
        <v>22</v>
      </c>
      <c r="BK312" s="175">
        <f>ROUND(I312*H312,2)</f>
        <v>0</v>
      </c>
      <c r="BL312" s="18" t="s">
        <v>130</v>
      </c>
      <c r="BM312" s="18" t="s">
        <v>633</v>
      </c>
    </row>
    <row r="313" spans="2:47" s="1" customFormat="1" ht="30" customHeight="1">
      <c r="B313" s="35"/>
      <c r="D313" s="176" t="s">
        <v>132</v>
      </c>
      <c r="F313" s="177" t="s">
        <v>609</v>
      </c>
      <c r="I313" s="139"/>
      <c r="L313" s="35"/>
      <c r="M313" s="64"/>
      <c r="N313" s="36"/>
      <c r="O313" s="36"/>
      <c r="P313" s="36"/>
      <c r="Q313" s="36"/>
      <c r="R313" s="36"/>
      <c r="S313" s="36"/>
      <c r="T313" s="65"/>
      <c r="AT313" s="18" t="s">
        <v>132</v>
      </c>
      <c r="AU313" s="18" t="s">
        <v>22</v>
      </c>
    </row>
    <row r="314" spans="2:47" s="1" customFormat="1" ht="90" customHeight="1">
      <c r="B314" s="35"/>
      <c r="D314" s="180" t="s">
        <v>134</v>
      </c>
      <c r="F314" s="231" t="s">
        <v>610</v>
      </c>
      <c r="I314" s="139"/>
      <c r="L314" s="35"/>
      <c r="M314" s="64"/>
      <c r="N314" s="36"/>
      <c r="O314" s="36"/>
      <c r="P314" s="36"/>
      <c r="Q314" s="36"/>
      <c r="R314" s="36"/>
      <c r="S314" s="36"/>
      <c r="T314" s="65"/>
      <c r="AT314" s="18" t="s">
        <v>134</v>
      </c>
      <c r="AU314" s="18" t="s">
        <v>22</v>
      </c>
    </row>
    <row r="315" spans="2:65" s="1" customFormat="1" ht="22.5" customHeight="1">
      <c r="B315" s="163"/>
      <c r="C315" s="221" t="s">
        <v>634</v>
      </c>
      <c r="D315" s="221" t="s">
        <v>546</v>
      </c>
      <c r="E315" s="222" t="s">
        <v>635</v>
      </c>
      <c r="F315" s="223" t="s">
        <v>636</v>
      </c>
      <c r="G315" s="224" t="s">
        <v>257</v>
      </c>
      <c r="H315" s="225">
        <v>2</v>
      </c>
      <c r="I315" s="226"/>
      <c r="J315" s="227">
        <f>ROUND(I315*H315,2)</f>
        <v>0</v>
      </c>
      <c r="K315" s="223" t="s">
        <v>258</v>
      </c>
      <c r="L315" s="228"/>
      <c r="M315" s="229" t="s">
        <v>20</v>
      </c>
      <c r="N315" s="230" t="s">
        <v>46</v>
      </c>
      <c r="O315" s="36"/>
      <c r="P315" s="173">
        <f>O315*H315</f>
        <v>0</v>
      </c>
      <c r="Q315" s="173">
        <v>0.151</v>
      </c>
      <c r="R315" s="173">
        <f>Q315*H315</f>
        <v>0.302</v>
      </c>
      <c r="S315" s="173">
        <v>0</v>
      </c>
      <c r="T315" s="174">
        <f>S315*H315</f>
        <v>0</v>
      </c>
      <c r="AR315" s="18" t="s">
        <v>306</v>
      </c>
      <c r="AT315" s="18" t="s">
        <v>546</v>
      </c>
      <c r="AU315" s="18" t="s">
        <v>22</v>
      </c>
      <c r="AY315" s="18" t="s">
        <v>124</v>
      </c>
      <c r="BE315" s="175">
        <f>IF(N315="základní",J315,0)</f>
        <v>0</v>
      </c>
      <c r="BF315" s="175">
        <f>IF(N315="snížená",J315,0)</f>
        <v>0</v>
      </c>
      <c r="BG315" s="175">
        <f>IF(N315="zákl. přenesená",J315,0)</f>
        <v>0</v>
      </c>
      <c r="BH315" s="175">
        <f>IF(N315="sníž. přenesená",J315,0)</f>
        <v>0</v>
      </c>
      <c r="BI315" s="175">
        <f>IF(N315="nulová",J315,0)</f>
        <v>0</v>
      </c>
      <c r="BJ315" s="18" t="s">
        <v>22</v>
      </c>
      <c r="BK315" s="175">
        <f>ROUND(I315*H315,2)</f>
        <v>0</v>
      </c>
      <c r="BL315" s="18" t="s">
        <v>130</v>
      </c>
      <c r="BM315" s="18" t="s">
        <v>637</v>
      </c>
    </row>
    <row r="316" spans="2:47" s="1" customFormat="1" ht="30" customHeight="1">
      <c r="B316" s="35"/>
      <c r="D316" s="176" t="s">
        <v>132</v>
      </c>
      <c r="F316" s="177" t="s">
        <v>638</v>
      </c>
      <c r="I316" s="139"/>
      <c r="L316" s="35"/>
      <c r="M316" s="64"/>
      <c r="N316" s="36"/>
      <c r="O316" s="36"/>
      <c r="P316" s="36"/>
      <c r="Q316" s="36"/>
      <c r="R316" s="36"/>
      <c r="S316" s="36"/>
      <c r="T316" s="65"/>
      <c r="AT316" s="18" t="s">
        <v>132</v>
      </c>
      <c r="AU316" s="18" t="s">
        <v>22</v>
      </c>
    </row>
    <row r="317" spans="2:51" s="11" customFormat="1" ht="22.5" customHeight="1">
      <c r="B317" s="179"/>
      <c r="D317" s="180" t="s">
        <v>136</v>
      </c>
      <c r="E317" s="181" t="s">
        <v>20</v>
      </c>
      <c r="F317" s="182" t="s">
        <v>83</v>
      </c>
      <c r="H317" s="183">
        <v>2</v>
      </c>
      <c r="I317" s="184"/>
      <c r="L317" s="179"/>
      <c r="M317" s="185"/>
      <c r="N317" s="186"/>
      <c r="O317" s="186"/>
      <c r="P317" s="186"/>
      <c r="Q317" s="186"/>
      <c r="R317" s="186"/>
      <c r="S317" s="186"/>
      <c r="T317" s="187"/>
      <c r="AT317" s="188" t="s">
        <v>136</v>
      </c>
      <c r="AU317" s="188" t="s">
        <v>22</v>
      </c>
      <c r="AV317" s="11" t="s">
        <v>83</v>
      </c>
      <c r="AW317" s="11" t="s">
        <v>39</v>
      </c>
      <c r="AX317" s="11" t="s">
        <v>22</v>
      </c>
      <c r="AY317" s="188" t="s">
        <v>124</v>
      </c>
    </row>
    <row r="318" spans="2:65" s="1" customFormat="1" ht="22.5" customHeight="1">
      <c r="B318" s="163"/>
      <c r="C318" s="221" t="s">
        <v>639</v>
      </c>
      <c r="D318" s="221" t="s">
        <v>546</v>
      </c>
      <c r="E318" s="222" t="s">
        <v>640</v>
      </c>
      <c r="F318" s="223" t="s">
        <v>641</v>
      </c>
      <c r="G318" s="224" t="s">
        <v>257</v>
      </c>
      <c r="H318" s="225">
        <v>2</v>
      </c>
      <c r="I318" s="226"/>
      <c r="J318" s="227">
        <f>ROUND(I318*H318,2)</f>
        <v>0</v>
      </c>
      <c r="K318" s="223" t="s">
        <v>258</v>
      </c>
      <c r="L318" s="228"/>
      <c r="M318" s="229" t="s">
        <v>20</v>
      </c>
      <c r="N318" s="230" t="s">
        <v>46</v>
      </c>
      <c r="O318" s="36"/>
      <c r="P318" s="173">
        <f>O318*H318</f>
        <v>0</v>
      </c>
      <c r="Q318" s="173">
        <v>0.151</v>
      </c>
      <c r="R318" s="173">
        <f>Q318*H318</f>
        <v>0.302</v>
      </c>
      <c r="S318" s="173">
        <v>0</v>
      </c>
      <c r="T318" s="174">
        <f>S318*H318</f>
        <v>0</v>
      </c>
      <c r="AR318" s="18" t="s">
        <v>642</v>
      </c>
      <c r="AT318" s="18" t="s">
        <v>546</v>
      </c>
      <c r="AU318" s="18" t="s">
        <v>22</v>
      </c>
      <c r="AY318" s="18" t="s">
        <v>124</v>
      </c>
      <c r="BE318" s="175">
        <f>IF(N318="základní",J318,0)</f>
        <v>0</v>
      </c>
      <c r="BF318" s="175">
        <f>IF(N318="snížená",J318,0)</f>
        <v>0</v>
      </c>
      <c r="BG318" s="175">
        <f>IF(N318="zákl. přenesená",J318,0)</f>
        <v>0</v>
      </c>
      <c r="BH318" s="175">
        <f>IF(N318="sníž. přenesená",J318,0)</f>
        <v>0</v>
      </c>
      <c r="BI318" s="175">
        <f>IF(N318="nulová",J318,0)</f>
        <v>0</v>
      </c>
      <c r="BJ318" s="18" t="s">
        <v>22</v>
      </c>
      <c r="BK318" s="175">
        <f>ROUND(I318*H318,2)</f>
        <v>0</v>
      </c>
      <c r="BL318" s="18" t="s">
        <v>642</v>
      </c>
      <c r="BM318" s="18" t="s">
        <v>643</v>
      </c>
    </row>
    <row r="319" spans="2:47" s="1" customFormat="1" ht="30" customHeight="1">
      <c r="B319" s="35"/>
      <c r="D319" s="176" t="s">
        <v>132</v>
      </c>
      <c r="F319" s="177" t="s">
        <v>644</v>
      </c>
      <c r="I319" s="139"/>
      <c r="L319" s="35"/>
      <c r="M319" s="64"/>
      <c r="N319" s="36"/>
      <c r="O319" s="36"/>
      <c r="P319" s="36"/>
      <c r="Q319" s="36"/>
      <c r="R319" s="36"/>
      <c r="S319" s="36"/>
      <c r="T319" s="65"/>
      <c r="AT319" s="18" t="s">
        <v>132</v>
      </c>
      <c r="AU319" s="18" t="s">
        <v>22</v>
      </c>
    </row>
    <row r="320" spans="2:51" s="11" customFormat="1" ht="22.5" customHeight="1">
      <c r="B320" s="179"/>
      <c r="D320" s="180" t="s">
        <v>136</v>
      </c>
      <c r="E320" s="181" t="s">
        <v>20</v>
      </c>
      <c r="F320" s="182" t="s">
        <v>83</v>
      </c>
      <c r="H320" s="183">
        <v>2</v>
      </c>
      <c r="I320" s="184"/>
      <c r="L320" s="179"/>
      <c r="M320" s="185"/>
      <c r="N320" s="186"/>
      <c r="O320" s="186"/>
      <c r="P320" s="186"/>
      <c r="Q320" s="186"/>
      <c r="R320" s="186"/>
      <c r="S320" s="186"/>
      <c r="T320" s="187"/>
      <c r="AT320" s="188" t="s">
        <v>136</v>
      </c>
      <c r="AU320" s="188" t="s">
        <v>22</v>
      </c>
      <c r="AV320" s="11" t="s">
        <v>83</v>
      </c>
      <c r="AW320" s="11" t="s">
        <v>39</v>
      </c>
      <c r="AX320" s="11" t="s">
        <v>22</v>
      </c>
      <c r="AY320" s="188" t="s">
        <v>124</v>
      </c>
    </row>
    <row r="321" spans="2:65" s="1" customFormat="1" ht="22.5" customHeight="1">
      <c r="B321" s="163"/>
      <c r="C321" s="221" t="s">
        <v>645</v>
      </c>
      <c r="D321" s="221" t="s">
        <v>546</v>
      </c>
      <c r="E321" s="222" t="s">
        <v>646</v>
      </c>
      <c r="F321" s="223" t="s">
        <v>647</v>
      </c>
      <c r="G321" s="224" t="s">
        <v>257</v>
      </c>
      <c r="H321" s="225">
        <v>2</v>
      </c>
      <c r="I321" s="226"/>
      <c r="J321" s="227">
        <f>ROUND(I321*H321,2)</f>
        <v>0</v>
      </c>
      <c r="K321" s="223" t="s">
        <v>258</v>
      </c>
      <c r="L321" s="228"/>
      <c r="M321" s="229" t="s">
        <v>20</v>
      </c>
      <c r="N321" s="230" t="s">
        <v>46</v>
      </c>
      <c r="O321" s="36"/>
      <c r="P321" s="173">
        <f>O321*H321</f>
        <v>0</v>
      </c>
      <c r="Q321" s="173">
        <v>0.207</v>
      </c>
      <c r="R321" s="173">
        <f>Q321*H321</f>
        <v>0.414</v>
      </c>
      <c r="S321" s="173">
        <v>0</v>
      </c>
      <c r="T321" s="174">
        <f>S321*H321</f>
        <v>0</v>
      </c>
      <c r="AR321" s="18" t="s">
        <v>642</v>
      </c>
      <c r="AT321" s="18" t="s">
        <v>546</v>
      </c>
      <c r="AU321" s="18" t="s">
        <v>22</v>
      </c>
      <c r="AY321" s="18" t="s">
        <v>124</v>
      </c>
      <c r="BE321" s="175">
        <f>IF(N321="základní",J321,0)</f>
        <v>0</v>
      </c>
      <c r="BF321" s="175">
        <f>IF(N321="snížená",J321,0)</f>
        <v>0</v>
      </c>
      <c r="BG321" s="175">
        <f>IF(N321="zákl. přenesená",J321,0)</f>
        <v>0</v>
      </c>
      <c r="BH321" s="175">
        <f>IF(N321="sníž. přenesená",J321,0)</f>
        <v>0</v>
      </c>
      <c r="BI321" s="175">
        <f>IF(N321="nulová",J321,0)</f>
        <v>0</v>
      </c>
      <c r="BJ321" s="18" t="s">
        <v>22</v>
      </c>
      <c r="BK321" s="175">
        <f>ROUND(I321*H321,2)</f>
        <v>0</v>
      </c>
      <c r="BL321" s="18" t="s">
        <v>642</v>
      </c>
      <c r="BM321" s="18" t="s">
        <v>648</v>
      </c>
    </row>
    <row r="322" spans="2:47" s="1" customFormat="1" ht="30" customHeight="1">
      <c r="B322" s="35"/>
      <c r="D322" s="176" t="s">
        <v>132</v>
      </c>
      <c r="F322" s="177" t="s">
        <v>649</v>
      </c>
      <c r="I322" s="139"/>
      <c r="L322" s="35"/>
      <c r="M322" s="64"/>
      <c r="N322" s="36"/>
      <c r="O322" s="36"/>
      <c r="P322" s="36"/>
      <c r="Q322" s="36"/>
      <c r="R322" s="36"/>
      <c r="S322" s="36"/>
      <c r="T322" s="65"/>
      <c r="AT322" s="18" t="s">
        <v>132</v>
      </c>
      <c r="AU322" s="18" t="s">
        <v>22</v>
      </c>
    </row>
    <row r="323" spans="2:51" s="11" customFormat="1" ht="22.5" customHeight="1">
      <c r="B323" s="179"/>
      <c r="D323" s="180" t="s">
        <v>136</v>
      </c>
      <c r="E323" s="181" t="s">
        <v>20</v>
      </c>
      <c r="F323" s="182" t="s">
        <v>83</v>
      </c>
      <c r="H323" s="183">
        <v>2</v>
      </c>
      <c r="I323" s="184"/>
      <c r="L323" s="179"/>
      <c r="M323" s="185"/>
      <c r="N323" s="186"/>
      <c r="O323" s="186"/>
      <c r="P323" s="186"/>
      <c r="Q323" s="186"/>
      <c r="R323" s="186"/>
      <c r="S323" s="186"/>
      <c r="T323" s="187"/>
      <c r="AT323" s="188" t="s">
        <v>136</v>
      </c>
      <c r="AU323" s="188" t="s">
        <v>22</v>
      </c>
      <c r="AV323" s="11" t="s">
        <v>83</v>
      </c>
      <c r="AW323" s="11" t="s">
        <v>39</v>
      </c>
      <c r="AX323" s="11" t="s">
        <v>22</v>
      </c>
      <c r="AY323" s="188" t="s">
        <v>124</v>
      </c>
    </row>
    <row r="324" spans="2:65" s="1" customFormat="1" ht="22.5" customHeight="1">
      <c r="B324" s="163"/>
      <c r="C324" s="221" t="s">
        <v>650</v>
      </c>
      <c r="D324" s="221" t="s">
        <v>546</v>
      </c>
      <c r="E324" s="222" t="s">
        <v>651</v>
      </c>
      <c r="F324" s="223" t="s">
        <v>652</v>
      </c>
      <c r="G324" s="224" t="s">
        <v>257</v>
      </c>
      <c r="H324" s="225">
        <v>2</v>
      </c>
      <c r="I324" s="226"/>
      <c r="J324" s="227">
        <f>ROUND(I324*H324,2)</f>
        <v>0</v>
      </c>
      <c r="K324" s="223" t="s">
        <v>258</v>
      </c>
      <c r="L324" s="228"/>
      <c r="M324" s="229" t="s">
        <v>20</v>
      </c>
      <c r="N324" s="230" t="s">
        <v>46</v>
      </c>
      <c r="O324" s="36"/>
      <c r="P324" s="173">
        <f>O324*H324</f>
        <v>0</v>
      </c>
      <c r="Q324" s="173">
        <v>0.207</v>
      </c>
      <c r="R324" s="173">
        <f>Q324*H324</f>
        <v>0.414</v>
      </c>
      <c r="S324" s="173">
        <v>0</v>
      </c>
      <c r="T324" s="174">
        <f>S324*H324</f>
        <v>0</v>
      </c>
      <c r="AR324" s="18" t="s">
        <v>642</v>
      </c>
      <c r="AT324" s="18" t="s">
        <v>546</v>
      </c>
      <c r="AU324" s="18" t="s">
        <v>22</v>
      </c>
      <c r="AY324" s="18" t="s">
        <v>124</v>
      </c>
      <c r="BE324" s="175">
        <f>IF(N324="základní",J324,0)</f>
        <v>0</v>
      </c>
      <c r="BF324" s="175">
        <f>IF(N324="snížená",J324,0)</f>
        <v>0</v>
      </c>
      <c r="BG324" s="175">
        <f>IF(N324="zákl. přenesená",J324,0)</f>
        <v>0</v>
      </c>
      <c r="BH324" s="175">
        <f>IF(N324="sníž. přenesená",J324,0)</f>
        <v>0</v>
      </c>
      <c r="BI324" s="175">
        <f>IF(N324="nulová",J324,0)</f>
        <v>0</v>
      </c>
      <c r="BJ324" s="18" t="s">
        <v>22</v>
      </c>
      <c r="BK324" s="175">
        <f>ROUND(I324*H324,2)</f>
        <v>0</v>
      </c>
      <c r="BL324" s="18" t="s">
        <v>642</v>
      </c>
      <c r="BM324" s="18" t="s">
        <v>653</v>
      </c>
    </row>
    <row r="325" spans="2:47" s="1" customFormat="1" ht="30" customHeight="1">
      <c r="B325" s="35"/>
      <c r="D325" s="176" t="s">
        <v>132</v>
      </c>
      <c r="F325" s="177" t="s">
        <v>654</v>
      </c>
      <c r="I325" s="139"/>
      <c r="L325" s="35"/>
      <c r="M325" s="64"/>
      <c r="N325" s="36"/>
      <c r="O325" s="36"/>
      <c r="P325" s="36"/>
      <c r="Q325" s="36"/>
      <c r="R325" s="36"/>
      <c r="S325" s="36"/>
      <c r="T325" s="65"/>
      <c r="AT325" s="18" t="s">
        <v>132</v>
      </c>
      <c r="AU325" s="18" t="s">
        <v>22</v>
      </c>
    </row>
    <row r="326" spans="2:51" s="11" customFormat="1" ht="22.5" customHeight="1">
      <c r="B326" s="179"/>
      <c r="D326" s="180" t="s">
        <v>136</v>
      </c>
      <c r="E326" s="181" t="s">
        <v>20</v>
      </c>
      <c r="F326" s="182" t="s">
        <v>83</v>
      </c>
      <c r="H326" s="183">
        <v>2</v>
      </c>
      <c r="I326" s="184"/>
      <c r="L326" s="179"/>
      <c r="M326" s="185"/>
      <c r="N326" s="186"/>
      <c r="O326" s="186"/>
      <c r="P326" s="186"/>
      <c r="Q326" s="186"/>
      <c r="R326" s="186"/>
      <c r="S326" s="186"/>
      <c r="T326" s="187"/>
      <c r="AT326" s="188" t="s">
        <v>136</v>
      </c>
      <c r="AU326" s="188" t="s">
        <v>22</v>
      </c>
      <c r="AV326" s="11" t="s">
        <v>83</v>
      </c>
      <c r="AW326" s="11" t="s">
        <v>39</v>
      </c>
      <c r="AX326" s="11" t="s">
        <v>22</v>
      </c>
      <c r="AY326" s="188" t="s">
        <v>124</v>
      </c>
    </row>
    <row r="327" spans="2:65" s="1" customFormat="1" ht="22.5" customHeight="1">
      <c r="B327" s="163"/>
      <c r="C327" s="221" t="s">
        <v>655</v>
      </c>
      <c r="D327" s="221" t="s">
        <v>546</v>
      </c>
      <c r="E327" s="222" t="s">
        <v>656</v>
      </c>
      <c r="F327" s="223" t="s">
        <v>657</v>
      </c>
      <c r="G327" s="224" t="s">
        <v>257</v>
      </c>
      <c r="H327" s="225">
        <v>60</v>
      </c>
      <c r="I327" s="226"/>
      <c r="J327" s="227">
        <f>ROUND(I327*H327,2)</f>
        <v>0</v>
      </c>
      <c r="K327" s="223" t="s">
        <v>258</v>
      </c>
      <c r="L327" s="228"/>
      <c r="M327" s="229" t="s">
        <v>20</v>
      </c>
      <c r="N327" s="230" t="s">
        <v>46</v>
      </c>
      <c r="O327" s="36"/>
      <c r="P327" s="173">
        <f>O327*H327</f>
        <v>0</v>
      </c>
      <c r="Q327" s="173">
        <v>0.225</v>
      </c>
      <c r="R327" s="173">
        <f>Q327*H327</f>
        <v>13.5</v>
      </c>
      <c r="S327" s="173">
        <v>0</v>
      </c>
      <c r="T327" s="174">
        <f>S327*H327</f>
        <v>0</v>
      </c>
      <c r="AR327" s="18" t="s">
        <v>306</v>
      </c>
      <c r="AT327" s="18" t="s">
        <v>546</v>
      </c>
      <c r="AU327" s="18" t="s">
        <v>22</v>
      </c>
      <c r="AY327" s="18" t="s">
        <v>124</v>
      </c>
      <c r="BE327" s="175">
        <f>IF(N327="základní",J327,0)</f>
        <v>0</v>
      </c>
      <c r="BF327" s="175">
        <f>IF(N327="snížená",J327,0)</f>
        <v>0</v>
      </c>
      <c r="BG327" s="175">
        <f>IF(N327="zákl. přenesená",J327,0)</f>
        <v>0</v>
      </c>
      <c r="BH327" s="175">
        <f>IF(N327="sníž. přenesená",J327,0)</f>
        <v>0</v>
      </c>
      <c r="BI327" s="175">
        <f>IF(N327="nulová",J327,0)</f>
        <v>0</v>
      </c>
      <c r="BJ327" s="18" t="s">
        <v>22</v>
      </c>
      <c r="BK327" s="175">
        <f>ROUND(I327*H327,2)</f>
        <v>0</v>
      </c>
      <c r="BL327" s="18" t="s">
        <v>130</v>
      </c>
      <c r="BM327" s="18" t="s">
        <v>658</v>
      </c>
    </row>
    <row r="328" spans="2:47" s="1" customFormat="1" ht="30" customHeight="1">
      <c r="B328" s="35"/>
      <c r="D328" s="176" t="s">
        <v>132</v>
      </c>
      <c r="F328" s="177" t="s">
        <v>659</v>
      </c>
      <c r="I328" s="139"/>
      <c r="L328" s="35"/>
      <c r="M328" s="64"/>
      <c r="N328" s="36"/>
      <c r="O328" s="36"/>
      <c r="P328" s="36"/>
      <c r="Q328" s="36"/>
      <c r="R328" s="36"/>
      <c r="S328" s="36"/>
      <c r="T328" s="65"/>
      <c r="AT328" s="18" t="s">
        <v>132</v>
      </c>
      <c r="AU328" s="18" t="s">
        <v>22</v>
      </c>
    </row>
    <row r="329" spans="2:51" s="11" customFormat="1" ht="22.5" customHeight="1">
      <c r="B329" s="179"/>
      <c r="D329" s="180" t="s">
        <v>136</v>
      </c>
      <c r="E329" s="181" t="s">
        <v>20</v>
      </c>
      <c r="F329" s="182" t="s">
        <v>660</v>
      </c>
      <c r="H329" s="183">
        <v>60</v>
      </c>
      <c r="I329" s="184"/>
      <c r="L329" s="179"/>
      <c r="M329" s="185"/>
      <c r="N329" s="186"/>
      <c r="O329" s="186"/>
      <c r="P329" s="186"/>
      <c r="Q329" s="186"/>
      <c r="R329" s="186"/>
      <c r="S329" s="186"/>
      <c r="T329" s="187"/>
      <c r="AT329" s="188" t="s">
        <v>136</v>
      </c>
      <c r="AU329" s="188" t="s">
        <v>22</v>
      </c>
      <c r="AV329" s="11" t="s">
        <v>83</v>
      </c>
      <c r="AW329" s="11" t="s">
        <v>39</v>
      </c>
      <c r="AX329" s="11" t="s">
        <v>22</v>
      </c>
      <c r="AY329" s="188" t="s">
        <v>124</v>
      </c>
    </row>
    <row r="330" spans="2:65" s="1" customFormat="1" ht="22.5" customHeight="1">
      <c r="B330" s="163"/>
      <c r="C330" s="164" t="s">
        <v>661</v>
      </c>
      <c r="D330" s="164" t="s">
        <v>125</v>
      </c>
      <c r="E330" s="165" t="s">
        <v>662</v>
      </c>
      <c r="F330" s="166" t="s">
        <v>663</v>
      </c>
      <c r="G330" s="167" t="s">
        <v>370</v>
      </c>
      <c r="H330" s="168">
        <v>241</v>
      </c>
      <c r="I330" s="169"/>
      <c r="J330" s="170">
        <f>ROUND(I330*H330,2)</f>
        <v>0</v>
      </c>
      <c r="K330" s="166" t="s">
        <v>258</v>
      </c>
      <c r="L330" s="35"/>
      <c r="M330" s="171" t="s">
        <v>20</v>
      </c>
      <c r="N330" s="172" t="s">
        <v>46</v>
      </c>
      <c r="O330" s="36"/>
      <c r="P330" s="173">
        <f>O330*H330</f>
        <v>0</v>
      </c>
      <c r="Q330" s="173">
        <v>0.10095</v>
      </c>
      <c r="R330" s="173">
        <f>Q330*H330</f>
        <v>24.32895</v>
      </c>
      <c r="S330" s="173">
        <v>0</v>
      </c>
      <c r="T330" s="174">
        <f>S330*H330</f>
        <v>0</v>
      </c>
      <c r="AR330" s="18" t="s">
        <v>130</v>
      </c>
      <c r="AT330" s="18" t="s">
        <v>125</v>
      </c>
      <c r="AU330" s="18" t="s">
        <v>22</v>
      </c>
      <c r="AY330" s="18" t="s">
        <v>124</v>
      </c>
      <c r="BE330" s="175">
        <f>IF(N330="základní",J330,0)</f>
        <v>0</v>
      </c>
      <c r="BF330" s="175">
        <f>IF(N330="snížená",J330,0)</f>
        <v>0</v>
      </c>
      <c r="BG330" s="175">
        <f>IF(N330="zákl. přenesená",J330,0)</f>
        <v>0</v>
      </c>
      <c r="BH330" s="175">
        <f>IF(N330="sníž. přenesená",J330,0)</f>
        <v>0</v>
      </c>
      <c r="BI330" s="175">
        <f>IF(N330="nulová",J330,0)</f>
        <v>0</v>
      </c>
      <c r="BJ330" s="18" t="s">
        <v>22</v>
      </c>
      <c r="BK330" s="175">
        <f>ROUND(I330*H330,2)</f>
        <v>0</v>
      </c>
      <c r="BL330" s="18" t="s">
        <v>130</v>
      </c>
      <c r="BM330" s="18" t="s">
        <v>664</v>
      </c>
    </row>
    <row r="331" spans="2:47" s="1" customFormat="1" ht="30" customHeight="1">
      <c r="B331" s="35"/>
      <c r="D331" s="176" t="s">
        <v>132</v>
      </c>
      <c r="F331" s="177" t="s">
        <v>665</v>
      </c>
      <c r="I331" s="139"/>
      <c r="L331" s="35"/>
      <c r="M331" s="64"/>
      <c r="N331" s="36"/>
      <c r="O331" s="36"/>
      <c r="P331" s="36"/>
      <c r="Q331" s="36"/>
      <c r="R331" s="36"/>
      <c r="S331" s="36"/>
      <c r="T331" s="65"/>
      <c r="AT331" s="18" t="s">
        <v>132</v>
      </c>
      <c r="AU331" s="18" t="s">
        <v>22</v>
      </c>
    </row>
    <row r="332" spans="2:47" s="1" customFormat="1" ht="66" customHeight="1">
      <c r="B332" s="35"/>
      <c r="D332" s="176" t="s">
        <v>134</v>
      </c>
      <c r="F332" s="178" t="s">
        <v>666</v>
      </c>
      <c r="I332" s="139"/>
      <c r="L332" s="35"/>
      <c r="M332" s="64"/>
      <c r="N332" s="36"/>
      <c r="O332" s="36"/>
      <c r="P332" s="36"/>
      <c r="Q332" s="36"/>
      <c r="R332" s="36"/>
      <c r="S332" s="36"/>
      <c r="T332" s="65"/>
      <c r="AT332" s="18" t="s">
        <v>134</v>
      </c>
      <c r="AU332" s="18" t="s">
        <v>22</v>
      </c>
    </row>
    <row r="333" spans="2:51" s="11" customFormat="1" ht="22.5" customHeight="1">
      <c r="B333" s="179"/>
      <c r="D333" s="176" t="s">
        <v>136</v>
      </c>
      <c r="E333" s="188" t="s">
        <v>667</v>
      </c>
      <c r="F333" s="189" t="s">
        <v>668</v>
      </c>
      <c r="H333" s="190">
        <v>123</v>
      </c>
      <c r="I333" s="184"/>
      <c r="L333" s="179"/>
      <c r="M333" s="185"/>
      <c r="N333" s="186"/>
      <c r="O333" s="186"/>
      <c r="P333" s="186"/>
      <c r="Q333" s="186"/>
      <c r="R333" s="186"/>
      <c r="S333" s="186"/>
      <c r="T333" s="187"/>
      <c r="AT333" s="188" t="s">
        <v>136</v>
      </c>
      <c r="AU333" s="188" t="s">
        <v>22</v>
      </c>
      <c r="AV333" s="11" t="s">
        <v>83</v>
      </c>
      <c r="AW333" s="11" t="s">
        <v>39</v>
      </c>
      <c r="AX333" s="11" t="s">
        <v>75</v>
      </c>
      <c r="AY333" s="188" t="s">
        <v>124</v>
      </c>
    </row>
    <row r="334" spans="2:51" s="11" customFormat="1" ht="22.5" customHeight="1">
      <c r="B334" s="179"/>
      <c r="D334" s="176" t="s">
        <v>136</v>
      </c>
      <c r="E334" s="188" t="s">
        <v>206</v>
      </c>
      <c r="F334" s="189" t="s">
        <v>669</v>
      </c>
      <c r="H334" s="190">
        <v>118</v>
      </c>
      <c r="I334" s="184"/>
      <c r="L334" s="179"/>
      <c r="M334" s="185"/>
      <c r="N334" s="186"/>
      <c r="O334" s="186"/>
      <c r="P334" s="186"/>
      <c r="Q334" s="186"/>
      <c r="R334" s="186"/>
      <c r="S334" s="186"/>
      <c r="T334" s="187"/>
      <c r="AT334" s="188" t="s">
        <v>136</v>
      </c>
      <c r="AU334" s="188" t="s">
        <v>22</v>
      </c>
      <c r="AV334" s="11" t="s">
        <v>83</v>
      </c>
      <c r="AW334" s="11" t="s">
        <v>39</v>
      </c>
      <c r="AX334" s="11" t="s">
        <v>75</v>
      </c>
      <c r="AY334" s="188" t="s">
        <v>124</v>
      </c>
    </row>
    <row r="335" spans="2:51" s="11" customFormat="1" ht="22.5" customHeight="1">
      <c r="B335" s="179"/>
      <c r="D335" s="180" t="s">
        <v>136</v>
      </c>
      <c r="E335" s="181" t="s">
        <v>670</v>
      </c>
      <c r="F335" s="182" t="s">
        <v>671</v>
      </c>
      <c r="H335" s="183">
        <v>241</v>
      </c>
      <c r="I335" s="184"/>
      <c r="L335" s="179"/>
      <c r="M335" s="185"/>
      <c r="N335" s="186"/>
      <c r="O335" s="186"/>
      <c r="P335" s="186"/>
      <c r="Q335" s="186"/>
      <c r="R335" s="186"/>
      <c r="S335" s="186"/>
      <c r="T335" s="187"/>
      <c r="AT335" s="188" t="s">
        <v>136</v>
      </c>
      <c r="AU335" s="188" t="s">
        <v>22</v>
      </c>
      <c r="AV335" s="11" t="s">
        <v>83</v>
      </c>
      <c r="AW335" s="11" t="s">
        <v>39</v>
      </c>
      <c r="AX335" s="11" t="s">
        <v>22</v>
      </c>
      <c r="AY335" s="188" t="s">
        <v>124</v>
      </c>
    </row>
    <row r="336" spans="2:65" s="1" customFormat="1" ht="22.5" customHeight="1">
      <c r="B336" s="163"/>
      <c r="C336" s="221" t="s">
        <v>672</v>
      </c>
      <c r="D336" s="221" t="s">
        <v>546</v>
      </c>
      <c r="E336" s="222" t="s">
        <v>673</v>
      </c>
      <c r="F336" s="223" t="s">
        <v>674</v>
      </c>
      <c r="G336" s="224" t="s">
        <v>257</v>
      </c>
      <c r="H336" s="225">
        <v>482</v>
      </c>
      <c r="I336" s="226"/>
      <c r="J336" s="227">
        <f>ROUND(I336*H336,2)</f>
        <v>0</v>
      </c>
      <c r="K336" s="223" t="s">
        <v>258</v>
      </c>
      <c r="L336" s="228"/>
      <c r="M336" s="229" t="s">
        <v>20</v>
      </c>
      <c r="N336" s="230" t="s">
        <v>46</v>
      </c>
      <c r="O336" s="36"/>
      <c r="P336" s="173">
        <f>O336*H336</f>
        <v>0</v>
      </c>
      <c r="Q336" s="173">
        <v>0.014</v>
      </c>
      <c r="R336" s="173">
        <f>Q336*H336</f>
        <v>6.748</v>
      </c>
      <c r="S336" s="173">
        <v>0</v>
      </c>
      <c r="T336" s="174">
        <f>S336*H336</f>
        <v>0</v>
      </c>
      <c r="AR336" s="18" t="s">
        <v>306</v>
      </c>
      <c r="AT336" s="18" t="s">
        <v>546</v>
      </c>
      <c r="AU336" s="18" t="s">
        <v>22</v>
      </c>
      <c r="AY336" s="18" t="s">
        <v>124</v>
      </c>
      <c r="BE336" s="175">
        <f>IF(N336="základní",J336,0)</f>
        <v>0</v>
      </c>
      <c r="BF336" s="175">
        <f>IF(N336="snížená",J336,0)</f>
        <v>0</v>
      </c>
      <c r="BG336" s="175">
        <f>IF(N336="zákl. přenesená",J336,0)</f>
        <v>0</v>
      </c>
      <c r="BH336" s="175">
        <f>IF(N336="sníž. přenesená",J336,0)</f>
        <v>0</v>
      </c>
      <c r="BI336" s="175">
        <f>IF(N336="nulová",J336,0)</f>
        <v>0</v>
      </c>
      <c r="BJ336" s="18" t="s">
        <v>22</v>
      </c>
      <c r="BK336" s="175">
        <f>ROUND(I336*H336,2)</f>
        <v>0</v>
      </c>
      <c r="BL336" s="18" t="s">
        <v>130</v>
      </c>
      <c r="BM336" s="18" t="s">
        <v>675</v>
      </c>
    </row>
    <row r="337" spans="2:47" s="1" customFormat="1" ht="22.5" customHeight="1">
      <c r="B337" s="35"/>
      <c r="D337" s="176" t="s">
        <v>132</v>
      </c>
      <c r="F337" s="177" t="s">
        <v>676</v>
      </c>
      <c r="I337" s="139"/>
      <c r="L337" s="35"/>
      <c r="M337" s="64"/>
      <c r="N337" s="36"/>
      <c r="O337" s="36"/>
      <c r="P337" s="36"/>
      <c r="Q337" s="36"/>
      <c r="R337" s="36"/>
      <c r="S337" s="36"/>
      <c r="T337" s="65"/>
      <c r="AT337" s="18" t="s">
        <v>132</v>
      </c>
      <c r="AU337" s="18" t="s">
        <v>22</v>
      </c>
    </row>
    <row r="338" spans="2:51" s="11" customFormat="1" ht="22.5" customHeight="1">
      <c r="B338" s="179"/>
      <c r="D338" s="180" t="s">
        <v>136</v>
      </c>
      <c r="E338" s="181" t="s">
        <v>20</v>
      </c>
      <c r="F338" s="182" t="s">
        <v>677</v>
      </c>
      <c r="H338" s="183">
        <v>482</v>
      </c>
      <c r="I338" s="184"/>
      <c r="L338" s="179"/>
      <c r="M338" s="185"/>
      <c r="N338" s="186"/>
      <c r="O338" s="186"/>
      <c r="P338" s="186"/>
      <c r="Q338" s="186"/>
      <c r="R338" s="186"/>
      <c r="S338" s="186"/>
      <c r="T338" s="187"/>
      <c r="AT338" s="188" t="s">
        <v>136</v>
      </c>
      <c r="AU338" s="188" t="s">
        <v>22</v>
      </c>
      <c r="AV338" s="11" t="s">
        <v>83</v>
      </c>
      <c r="AW338" s="11" t="s">
        <v>39</v>
      </c>
      <c r="AX338" s="11" t="s">
        <v>22</v>
      </c>
      <c r="AY338" s="188" t="s">
        <v>124</v>
      </c>
    </row>
    <row r="339" spans="2:65" s="1" customFormat="1" ht="31.5" customHeight="1">
      <c r="B339" s="163"/>
      <c r="C339" s="164" t="s">
        <v>678</v>
      </c>
      <c r="D339" s="164" t="s">
        <v>125</v>
      </c>
      <c r="E339" s="165" t="s">
        <v>679</v>
      </c>
      <c r="F339" s="166" t="s">
        <v>680</v>
      </c>
      <c r="G339" s="167" t="s">
        <v>370</v>
      </c>
      <c r="H339" s="168">
        <v>15</v>
      </c>
      <c r="I339" s="169"/>
      <c r="J339" s="170">
        <f>ROUND(I339*H339,2)</f>
        <v>0</v>
      </c>
      <c r="K339" s="166" t="s">
        <v>258</v>
      </c>
      <c r="L339" s="35"/>
      <c r="M339" s="171" t="s">
        <v>20</v>
      </c>
      <c r="N339" s="172" t="s">
        <v>46</v>
      </c>
      <c r="O339" s="36"/>
      <c r="P339" s="173">
        <f>O339*H339</f>
        <v>0</v>
      </c>
      <c r="Q339" s="173">
        <v>0.24127</v>
      </c>
      <c r="R339" s="173">
        <f>Q339*H339</f>
        <v>3.61905</v>
      </c>
      <c r="S339" s="173">
        <v>0</v>
      </c>
      <c r="T339" s="174">
        <f>S339*H339</f>
        <v>0</v>
      </c>
      <c r="AR339" s="18" t="s">
        <v>130</v>
      </c>
      <c r="AT339" s="18" t="s">
        <v>125</v>
      </c>
      <c r="AU339" s="18" t="s">
        <v>22</v>
      </c>
      <c r="AY339" s="18" t="s">
        <v>124</v>
      </c>
      <c r="BE339" s="175">
        <f>IF(N339="základní",J339,0)</f>
        <v>0</v>
      </c>
      <c r="BF339" s="175">
        <f>IF(N339="snížená",J339,0)</f>
        <v>0</v>
      </c>
      <c r="BG339" s="175">
        <f>IF(N339="zákl. přenesená",J339,0)</f>
        <v>0</v>
      </c>
      <c r="BH339" s="175">
        <f>IF(N339="sníž. přenesená",J339,0)</f>
        <v>0</v>
      </c>
      <c r="BI339" s="175">
        <f>IF(N339="nulová",J339,0)</f>
        <v>0</v>
      </c>
      <c r="BJ339" s="18" t="s">
        <v>22</v>
      </c>
      <c r="BK339" s="175">
        <f>ROUND(I339*H339,2)</f>
        <v>0</v>
      </c>
      <c r="BL339" s="18" t="s">
        <v>130</v>
      </c>
      <c r="BM339" s="18" t="s">
        <v>681</v>
      </c>
    </row>
    <row r="340" spans="2:47" s="1" customFormat="1" ht="22.5" customHeight="1">
      <c r="B340" s="35"/>
      <c r="D340" s="176" t="s">
        <v>132</v>
      </c>
      <c r="F340" s="177" t="s">
        <v>682</v>
      </c>
      <c r="I340" s="139"/>
      <c r="L340" s="35"/>
      <c r="M340" s="64"/>
      <c r="N340" s="36"/>
      <c r="O340" s="36"/>
      <c r="P340" s="36"/>
      <c r="Q340" s="36"/>
      <c r="R340" s="36"/>
      <c r="S340" s="36"/>
      <c r="T340" s="65"/>
      <c r="AT340" s="18" t="s">
        <v>132</v>
      </c>
      <c r="AU340" s="18" t="s">
        <v>22</v>
      </c>
    </row>
    <row r="341" spans="2:47" s="1" customFormat="1" ht="66" customHeight="1">
      <c r="B341" s="35"/>
      <c r="D341" s="176" t="s">
        <v>134</v>
      </c>
      <c r="F341" s="178" t="s">
        <v>683</v>
      </c>
      <c r="I341" s="139"/>
      <c r="L341" s="35"/>
      <c r="M341" s="64"/>
      <c r="N341" s="36"/>
      <c r="O341" s="36"/>
      <c r="P341" s="36"/>
      <c r="Q341" s="36"/>
      <c r="R341" s="36"/>
      <c r="S341" s="36"/>
      <c r="T341" s="65"/>
      <c r="AT341" s="18" t="s">
        <v>134</v>
      </c>
      <c r="AU341" s="18" t="s">
        <v>22</v>
      </c>
    </row>
    <row r="342" spans="2:51" s="11" customFormat="1" ht="22.5" customHeight="1">
      <c r="B342" s="179"/>
      <c r="D342" s="180" t="s">
        <v>136</v>
      </c>
      <c r="E342" s="181" t="s">
        <v>684</v>
      </c>
      <c r="F342" s="182" t="s">
        <v>685</v>
      </c>
      <c r="H342" s="183">
        <v>15</v>
      </c>
      <c r="I342" s="184"/>
      <c r="L342" s="179"/>
      <c r="M342" s="185"/>
      <c r="N342" s="186"/>
      <c r="O342" s="186"/>
      <c r="P342" s="186"/>
      <c r="Q342" s="186"/>
      <c r="R342" s="186"/>
      <c r="S342" s="186"/>
      <c r="T342" s="187"/>
      <c r="AT342" s="188" t="s">
        <v>136</v>
      </c>
      <c r="AU342" s="188" t="s">
        <v>22</v>
      </c>
      <c r="AV342" s="11" t="s">
        <v>83</v>
      </c>
      <c r="AW342" s="11" t="s">
        <v>39</v>
      </c>
      <c r="AX342" s="11" t="s">
        <v>22</v>
      </c>
      <c r="AY342" s="188" t="s">
        <v>124</v>
      </c>
    </row>
    <row r="343" spans="2:65" s="1" customFormat="1" ht="22.5" customHeight="1">
      <c r="B343" s="163"/>
      <c r="C343" s="221" t="s">
        <v>686</v>
      </c>
      <c r="D343" s="221" t="s">
        <v>546</v>
      </c>
      <c r="E343" s="222" t="s">
        <v>687</v>
      </c>
      <c r="F343" s="223" t="s">
        <v>688</v>
      </c>
      <c r="G343" s="224" t="s">
        <v>257</v>
      </c>
      <c r="H343" s="225">
        <v>120</v>
      </c>
      <c r="I343" s="226"/>
      <c r="J343" s="227">
        <f>ROUND(I343*H343,2)</f>
        <v>0</v>
      </c>
      <c r="K343" s="223" t="s">
        <v>258</v>
      </c>
      <c r="L343" s="228"/>
      <c r="M343" s="229" t="s">
        <v>20</v>
      </c>
      <c r="N343" s="230" t="s">
        <v>46</v>
      </c>
      <c r="O343" s="36"/>
      <c r="P343" s="173">
        <f>O343*H343</f>
        <v>0</v>
      </c>
      <c r="Q343" s="173">
        <v>0.016</v>
      </c>
      <c r="R343" s="173">
        <f>Q343*H343</f>
        <v>1.92</v>
      </c>
      <c r="S343" s="173">
        <v>0</v>
      </c>
      <c r="T343" s="174">
        <f>S343*H343</f>
        <v>0</v>
      </c>
      <c r="AR343" s="18" t="s">
        <v>306</v>
      </c>
      <c r="AT343" s="18" t="s">
        <v>546</v>
      </c>
      <c r="AU343" s="18" t="s">
        <v>22</v>
      </c>
      <c r="AY343" s="18" t="s">
        <v>124</v>
      </c>
      <c r="BE343" s="175">
        <f>IF(N343="základní",J343,0)</f>
        <v>0</v>
      </c>
      <c r="BF343" s="175">
        <f>IF(N343="snížená",J343,0)</f>
        <v>0</v>
      </c>
      <c r="BG343" s="175">
        <f>IF(N343="zákl. přenesená",J343,0)</f>
        <v>0</v>
      </c>
      <c r="BH343" s="175">
        <f>IF(N343="sníž. přenesená",J343,0)</f>
        <v>0</v>
      </c>
      <c r="BI343" s="175">
        <f>IF(N343="nulová",J343,0)</f>
        <v>0</v>
      </c>
      <c r="BJ343" s="18" t="s">
        <v>22</v>
      </c>
      <c r="BK343" s="175">
        <f>ROUND(I343*H343,2)</f>
        <v>0</v>
      </c>
      <c r="BL343" s="18" t="s">
        <v>130</v>
      </c>
      <c r="BM343" s="18" t="s">
        <v>689</v>
      </c>
    </row>
    <row r="344" spans="2:47" s="1" customFormat="1" ht="30" customHeight="1">
      <c r="B344" s="35"/>
      <c r="D344" s="176" t="s">
        <v>132</v>
      </c>
      <c r="F344" s="177" t="s">
        <v>690</v>
      </c>
      <c r="I344" s="139"/>
      <c r="L344" s="35"/>
      <c r="M344" s="64"/>
      <c r="N344" s="36"/>
      <c r="O344" s="36"/>
      <c r="P344" s="36"/>
      <c r="Q344" s="36"/>
      <c r="R344" s="36"/>
      <c r="S344" s="36"/>
      <c r="T344" s="65"/>
      <c r="AT344" s="18" t="s">
        <v>132</v>
      </c>
      <c r="AU344" s="18" t="s">
        <v>22</v>
      </c>
    </row>
    <row r="345" spans="2:51" s="11" customFormat="1" ht="22.5" customHeight="1">
      <c r="B345" s="179"/>
      <c r="D345" s="180" t="s">
        <v>136</v>
      </c>
      <c r="E345" s="181" t="s">
        <v>20</v>
      </c>
      <c r="F345" s="182" t="s">
        <v>691</v>
      </c>
      <c r="H345" s="183">
        <v>120</v>
      </c>
      <c r="I345" s="184"/>
      <c r="L345" s="179"/>
      <c r="M345" s="185"/>
      <c r="N345" s="186"/>
      <c r="O345" s="186"/>
      <c r="P345" s="186"/>
      <c r="Q345" s="186"/>
      <c r="R345" s="186"/>
      <c r="S345" s="186"/>
      <c r="T345" s="187"/>
      <c r="AT345" s="188" t="s">
        <v>136</v>
      </c>
      <c r="AU345" s="188" t="s">
        <v>22</v>
      </c>
      <c r="AV345" s="11" t="s">
        <v>83</v>
      </c>
      <c r="AW345" s="11" t="s">
        <v>39</v>
      </c>
      <c r="AX345" s="11" t="s">
        <v>22</v>
      </c>
      <c r="AY345" s="188" t="s">
        <v>124</v>
      </c>
    </row>
    <row r="346" spans="2:65" s="1" customFormat="1" ht="22.5" customHeight="1">
      <c r="B346" s="163"/>
      <c r="C346" s="164" t="s">
        <v>692</v>
      </c>
      <c r="D346" s="164" t="s">
        <v>125</v>
      </c>
      <c r="E346" s="165" t="s">
        <v>693</v>
      </c>
      <c r="F346" s="166" t="s">
        <v>694</v>
      </c>
      <c r="G346" s="167" t="s">
        <v>370</v>
      </c>
      <c r="H346" s="168">
        <v>334</v>
      </c>
      <c r="I346" s="169"/>
      <c r="J346" s="170">
        <f>ROUND(I346*H346,2)</f>
        <v>0</v>
      </c>
      <c r="K346" s="166" t="s">
        <v>258</v>
      </c>
      <c r="L346" s="35"/>
      <c r="M346" s="171" t="s">
        <v>20</v>
      </c>
      <c r="N346" s="172" t="s">
        <v>46</v>
      </c>
      <c r="O346" s="36"/>
      <c r="P346" s="173">
        <f>O346*H346</f>
        <v>0</v>
      </c>
      <c r="Q346" s="173">
        <v>0.00034</v>
      </c>
      <c r="R346" s="173">
        <f>Q346*H346</f>
        <v>0.11356000000000001</v>
      </c>
      <c r="S346" s="173">
        <v>0</v>
      </c>
      <c r="T346" s="174">
        <f>S346*H346</f>
        <v>0</v>
      </c>
      <c r="AR346" s="18" t="s">
        <v>130</v>
      </c>
      <c r="AT346" s="18" t="s">
        <v>125</v>
      </c>
      <c r="AU346" s="18" t="s">
        <v>22</v>
      </c>
      <c r="AY346" s="18" t="s">
        <v>124</v>
      </c>
      <c r="BE346" s="175">
        <f>IF(N346="základní",J346,0)</f>
        <v>0</v>
      </c>
      <c r="BF346" s="175">
        <f>IF(N346="snížená",J346,0)</f>
        <v>0</v>
      </c>
      <c r="BG346" s="175">
        <f>IF(N346="zákl. přenesená",J346,0)</f>
        <v>0</v>
      </c>
      <c r="BH346" s="175">
        <f>IF(N346="sníž. přenesená",J346,0)</f>
        <v>0</v>
      </c>
      <c r="BI346" s="175">
        <f>IF(N346="nulová",J346,0)</f>
        <v>0</v>
      </c>
      <c r="BJ346" s="18" t="s">
        <v>22</v>
      </c>
      <c r="BK346" s="175">
        <f>ROUND(I346*H346,2)</f>
        <v>0</v>
      </c>
      <c r="BL346" s="18" t="s">
        <v>130</v>
      </c>
      <c r="BM346" s="18" t="s">
        <v>695</v>
      </c>
    </row>
    <row r="347" spans="2:47" s="1" customFormat="1" ht="30" customHeight="1">
      <c r="B347" s="35"/>
      <c r="D347" s="176" t="s">
        <v>132</v>
      </c>
      <c r="F347" s="177" t="s">
        <v>696</v>
      </c>
      <c r="I347" s="139"/>
      <c r="L347" s="35"/>
      <c r="M347" s="64"/>
      <c r="N347" s="36"/>
      <c r="O347" s="36"/>
      <c r="P347" s="36"/>
      <c r="Q347" s="36"/>
      <c r="R347" s="36"/>
      <c r="S347" s="36"/>
      <c r="T347" s="65"/>
      <c r="AT347" s="18" t="s">
        <v>132</v>
      </c>
      <c r="AU347" s="18" t="s">
        <v>22</v>
      </c>
    </row>
    <row r="348" spans="2:47" s="1" customFormat="1" ht="42" customHeight="1">
      <c r="B348" s="35"/>
      <c r="D348" s="176" t="s">
        <v>134</v>
      </c>
      <c r="F348" s="178" t="s">
        <v>697</v>
      </c>
      <c r="I348" s="139"/>
      <c r="L348" s="35"/>
      <c r="M348" s="64"/>
      <c r="N348" s="36"/>
      <c r="O348" s="36"/>
      <c r="P348" s="36"/>
      <c r="Q348" s="36"/>
      <c r="R348" s="36"/>
      <c r="S348" s="36"/>
      <c r="T348" s="65"/>
      <c r="AT348" s="18" t="s">
        <v>134</v>
      </c>
      <c r="AU348" s="18" t="s">
        <v>22</v>
      </c>
    </row>
    <row r="349" spans="2:51" s="13" customFormat="1" ht="22.5" customHeight="1">
      <c r="B349" s="204"/>
      <c r="D349" s="176" t="s">
        <v>136</v>
      </c>
      <c r="E349" s="205" t="s">
        <v>20</v>
      </c>
      <c r="F349" s="206" t="s">
        <v>698</v>
      </c>
      <c r="H349" s="207" t="s">
        <v>20</v>
      </c>
      <c r="I349" s="208"/>
      <c r="L349" s="204"/>
      <c r="M349" s="209"/>
      <c r="N349" s="210"/>
      <c r="O349" s="210"/>
      <c r="P349" s="210"/>
      <c r="Q349" s="210"/>
      <c r="R349" s="210"/>
      <c r="S349" s="210"/>
      <c r="T349" s="211"/>
      <c r="AT349" s="207" t="s">
        <v>136</v>
      </c>
      <c r="AU349" s="207" t="s">
        <v>22</v>
      </c>
      <c r="AV349" s="13" t="s">
        <v>22</v>
      </c>
      <c r="AW349" s="13" t="s">
        <v>39</v>
      </c>
      <c r="AX349" s="13" t="s">
        <v>75</v>
      </c>
      <c r="AY349" s="207" t="s">
        <v>124</v>
      </c>
    </row>
    <row r="350" spans="2:51" s="11" customFormat="1" ht="22.5" customHeight="1">
      <c r="B350" s="179"/>
      <c r="D350" s="176" t="s">
        <v>136</v>
      </c>
      <c r="E350" s="188" t="s">
        <v>699</v>
      </c>
      <c r="F350" s="189" t="s">
        <v>700</v>
      </c>
      <c r="H350" s="190">
        <v>254</v>
      </c>
      <c r="I350" s="184"/>
      <c r="L350" s="179"/>
      <c r="M350" s="185"/>
      <c r="N350" s="186"/>
      <c r="O350" s="186"/>
      <c r="P350" s="186"/>
      <c r="Q350" s="186"/>
      <c r="R350" s="186"/>
      <c r="S350" s="186"/>
      <c r="T350" s="187"/>
      <c r="AT350" s="188" t="s">
        <v>136</v>
      </c>
      <c r="AU350" s="188" t="s">
        <v>22</v>
      </c>
      <c r="AV350" s="11" t="s">
        <v>83</v>
      </c>
      <c r="AW350" s="11" t="s">
        <v>39</v>
      </c>
      <c r="AX350" s="11" t="s">
        <v>75</v>
      </c>
      <c r="AY350" s="188" t="s">
        <v>124</v>
      </c>
    </row>
    <row r="351" spans="2:51" s="11" customFormat="1" ht="22.5" customHeight="1">
      <c r="B351" s="179"/>
      <c r="D351" s="176" t="s">
        <v>136</v>
      </c>
      <c r="E351" s="188" t="s">
        <v>208</v>
      </c>
      <c r="F351" s="189" t="s">
        <v>701</v>
      </c>
      <c r="H351" s="190">
        <v>80</v>
      </c>
      <c r="I351" s="184"/>
      <c r="L351" s="179"/>
      <c r="M351" s="185"/>
      <c r="N351" s="186"/>
      <c r="O351" s="186"/>
      <c r="P351" s="186"/>
      <c r="Q351" s="186"/>
      <c r="R351" s="186"/>
      <c r="S351" s="186"/>
      <c r="T351" s="187"/>
      <c r="AT351" s="188" t="s">
        <v>136</v>
      </c>
      <c r="AU351" s="188" t="s">
        <v>22</v>
      </c>
      <c r="AV351" s="11" t="s">
        <v>83</v>
      </c>
      <c r="AW351" s="11" t="s">
        <v>39</v>
      </c>
      <c r="AX351" s="11" t="s">
        <v>75</v>
      </c>
      <c r="AY351" s="188" t="s">
        <v>124</v>
      </c>
    </row>
    <row r="352" spans="2:51" s="11" customFormat="1" ht="22.5" customHeight="1">
      <c r="B352" s="179"/>
      <c r="D352" s="180" t="s">
        <v>136</v>
      </c>
      <c r="E352" s="181" t="s">
        <v>702</v>
      </c>
      <c r="F352" s="182" t="s">
        <v>703</v>
      </c>
      <c r="H352" s="183">
        <v>334</v>
      </c>
      <c r="I352" s="184"/>
      <c r="L352" s="179"/>
      <c r="M352" s="185"/>
      <c r="N352" s="186"/>
      <c r="O352" s="186"/>
      <c r="P352" s="186"/>
      <c r="Q352" s="186"/>
      <c r="R352" s="186"/>
      <c r="S352" s="186"/>
      <c r="T352" s="187"/>
      <c r="AT352" s="188" t="s">
        <v>136</v>
      </c>
      <c r="AU352" s="188" t="s">
        <v>22</v>
      </c>
      <c r="AV352" s="11" t="s">
        <v>83</v>
      </c>
      <c r="AW352" s="11" t="s">
        <v>39</v>
      </c>
      <c r="AX352" s="11" t="s">
        <v>22</v>
      </c>
      <c r="AY352" s="188" t="s">
        <v>124</v>
      </c>
    </row>
    <row r="353" spans="2:65" s="1" customFormat="1" ht="22.5" customHeight="1">
      <c r="B353" s="163"/>
      <c r="C353" s="164" t="s">
        <v>660</v>
      </c>
      <c r="D353" s="164" t="s">
        <v>125</v>
      </c>
      <c r="E353" s="165" t="s">
        <v>704</v>
      </c>
      <c r="F353" s="166" t="s">
        <v>705</v>
      </c>
      <c r="G353" s="167" t="s">
        <v>152</v>
      </c>
      <c r="H353" s="168">
        <v>1</v>
      </c>
      <c r="I353" s="169"/>
      <c r="J353" s="170">
        <f>ROUND(I353*H353,2)</f>
        <v>0</v>
      </c>
      <c r="K353" s="166" t="s">
        <v>706</v>
      </c>
      <c r="L353" s="35"/>
      <c r="M353" s="171" t="s">
        <v>20</v>
      </c>
      <c r="N353" s="172" t="s">
        <v>46</v>
      </c>
      <c r="O353" s="36"/>
      <c r="P353" s="173">
        <f>O353*H353</f>
        <v>0</v>
      </c>
      <c r="Q353" s="173">
        <v>0</v>
      </c>
      <c r="R353" s="173">
        <f>Q353*H353</f>
        <v>0</v>
      </c>
      <c r="S353" s="173">
        <v>0</v>
      </c>
      <c r="T353" s="174">
        <f>S353*H353</f>
        <v>0</v>
      </c>
      <c r="AR353" s="18" t="s">
        <v>130</v>
      </c>
      <c r="AT353" s="18" t="s">
        <v>125</v>
      </c>
      <c r="AU353" s="18" t="s">
        <v>22</v>
      </c>
      <c r="AY353" s="18" t="s">
        <v>124</v>
      </c>
      <c r="BE353" s="175">
        <f>IF(N353="základní",J353,0)</f>
        <v>0</v>
      </c>
      <c r="BF353" s="175">
        <f>IF(N353="snížená",J353,0)</f>
        <v>0</v>
      </c>
      <c r="BG353" s="175">
        <f>IF(N353="zákl. přenesená",J353,0)</f>
        <v>0</v>
      </c>
      <c r="BH353" s="175">
        <f>IF(N353="sníž. přenesená",J353,0)</f>
        <v>0</v>
      </c>
      <c r="BI353" s="175">
        <f>IF(N353="nulová",J353,0)</f>
        <v>0</v>
      </c>
      <c r="BJ353" s="18" t="s">
        <v>22</v>
      </c>
      <c r="BK353" s="175">
        <f>ROUND(I353*H353,2)</f>
        <v>0</v>
      </c>
      <c r="BL353" s="18" t="s">
        <v>130</v>
      </c>
      <c r="BM353" s="18" t="s">
        <v>707</v>
      </c>
    </row>
    <row r="354" spans="2:47" s="1" customFormat="1" ht="30" customHeight="1">
      <c r="B354" s="35"/>
      <c r="D354" s="176" t="s">
        <v>132</v>
      </c>
      <c r="F354" s="177" t="s">
        <v>708</v>
      </c>
      <c r="I354" s="139"/>
      <c r="L354" s="35"/>
      <c r="M354" s="64"/>
      <c r="N354" s="36"/>
      <c r="O354" s="36"/>
      <c r="P354" s="36"/>
      <c r="Q354" s="36"/>
      <c r="R354" s="36"/>
      <c r="S354" s="36"/>
      <c r="T354" s="65"/>
      <c r="AT354" s="18" t="s">
        <v>132</v>
      </c>
      <c r="AU354" s="18" t="s">
        <v>22</v>
      </c>
    </row>
    <row r="355" spans="2:47" s="1" customFormat="1" ht="66" customHeight="1">
      <c r="B355" s="35"/>
      <c r="D355" s="176" t="s">
        <v>134</v>
      </c>
      <c r="F355" s="178" t="s">
        <v>709</v>
      </c>
      <c r="I355" s="139"/>
      <c r="L355" s="35"/>
      <c r="M355" s="64"/>
      <c r="N355" s="36"/>
      <c r="O355" s="36"/>
      <c r="P355" s="36"/>
      <c r="Q355" s="36"/>
      <c r="R355" s="36"/>
      <c r="S355" s="36"/>
      <c r="T355" s="65"/>
      <c r="AT355" s="18" t="s">
        <v>134</v>
      </c>
      <c r="AU355" s="18" t="s">
        <v>22</v>
      </c>
    </row>
    <row r="356" spans="2:51" s="11" customFormat="1" ht="22.5" customHeight="1">
      <c r="B356" s="179"/>
      <c r="D356" s="180" t="s">
        <v>136</v>
      </c>
      <c r="E356" s="181" t="s">
        <v>710</v>
      </c>
      <c r="F356" s="182" t="s">
        <v>22</v>
      </c>
      <c r="H356" s="183">
        <v>1</v>
      </c>
      <c r="I356" s="184"/>
      <c r="L356" s="179"/>
      <c r="M356" s="185"/>
      <c r="N356" s="186"/>
      <c r="O356" s="186"/>
      <c r="P356" s="186"/>
      <c r="Q356" s="186"/>
      <c r="R356" s="186"/>
      <c r="S356" s="186"/>
      <c r="T356" s="187"/>
      <c r="AT356" s="188" t="s">
        <v>136</v>
      </c>
      <c r="AU356" s="188" t="s">
        <v>22</v>
      </c>
      <c r="AV356" s="11" t="s">
        <v>83</v>
      </c>
      <c r="AW356" s="11" t="s">
        <v>39</v>
      </c>
      <c r="AX356" s="11" t="s">
        <v>22</v>
      </c>
      <c r="AY356" s="188" t="s">
        <v>124</v>
      </c>
    </row>
    <row r="357" spans="2:65" s="1" customFormat="1" ht="22.5" customHeight="1">
      <c r="B357" s="163"/>
      <c r="C357" s="164" t="s">
        <v>711</v>
      </c>
      <c r="D357" s="164" t="s">
        <v>125</v>
      </c>
      <c r="E357" s="165" t="s">
        <v>712</v>
      </c>
      <c r="F357" s="166" t="s">
        <v>705</v>
      </c>
      <c r="G357" s="167" t="s">
        <v>152</v>
      </c>
      <c r="H357" s="168">
        <v>1</v>
      </c>
      <c r="I357" s="169"/>
      <c r="J357" s="170">
        <f>ROUND(I357*H357,2)</f>
        <v>0</v>
      </c>
      <c r="K357" s="166" t="s">
        <v>706</v>
      </c>
      <c r="L357" s="35"/>
      <c r="M357" s="171" t="s">
        <v>20</v>
      </c>
      <c r="N357" s="172" t="s">
        <v>46</v>
      </c>
      <c r="O357" s="36"/>
      <c r="P357" s="173">
        <f>O357*H357</f>
        <v>0</v>
      </c>
      <c r="Q357" s="173">
        <v>0</v>
      </c>
      <c r="R357" s="173">
        <f>Q357*H357</f>
        <v>0</v>
      </c>
      <c r="S357" s="173">
        <v>0</v>
      </c>
      <c r="T357" s="174">
        <f>S357*H357</f>
        <v>0</v>
      </c>
      <c r="AR357" s="18" t="s">
        <v>130</v>
      </c>
      <c r="AT357" s="18" t="s">
        <v>125</v>
      </c>
      <c r="AU357" s="18" t="s">
        <v>22</v>
      </c>
      <c r="AY357" s="18" t="s">
        <v>124</v>
      </c>
      <c r="BE357" s="175">
        <f>IF(N357="základní",J357,0)</f>
        <v>0</v>
      </c>
      <c r="BF357" s="175">
        <f>IF(N357="snížená",J357,0)</f>
        <v>0</v>
      </c>
      <c r="BG357" s="175">
        <f>IF(N357="zákl. přenesená",J357,0)</f>
        <v>0</v>
      </c>
      <c r="BH357" s="175">
        <f>IF(N357="sníž. přenesená",J357,0)</f>
        <v>0</v>
      </c>
      <c r="BI357" s="175">
        <f>IF(N357="nulová",J357,0)</f>
        <v>0</v>
      </c>
      <c r="BJ357" s="18" t="s">
        <v>22</v>
      </c>
      <c r="BK357" s="175">
        <f>ROUND(I357*H357,2)</f>
        <v>0</v>
      </c>
      <c r="BL357" s="18" t="s">
        <v>130</v>
      </c>
      <c r="BM357" s="18" t="s">
        <v>713</v>
      </c>
    </row>
    <row r="358" spans="2:47" s="1" customFormat="1" ht="30" customHeight="1">
      <c r="B358" s="35"/>
      <c r="D358" s="176" t="s">
        <v>132</v>
      </c>
      <c r="F358" s="177" t="s">
        <v>714</v>
      </c>
      <c r="I358" s="139"/>
      <c r="L358" s="35"/>
      <c r="M358" s="64"/>
      <c r="N358" s="36"/>
      <c r="O358" s="36"/>
      <c r="P358" s="36"/>
      <c r="Q358" s="36"/>
      <c r="R358" s="36"/>
      <c r="S358" s="36"/>
      <c r="T358" s="65"/>
      <c r="AT358" s="18" t="s">
        <v>132</v>
      </c>
      <c r="AU358" s="18" t="s">
        <v>22</v>
      </c>
    </row>
    <row r="359" spans="2:47" s="1" customFormat="1" ht="66" customHeight="1">
      <c r="B359" s="35"/>
      <c r="D359" s="176" t="s">
        <v>134</v>
      </c>
      <c r="F359" s="178" t="s">
        <v>709</v>
      </c>
      <c r="I359" s="139"/>
      <c r="L359" s="35"/>
      <c r="M359" s="64"/>
      <c r="N359" s="36"/>
      <c r="O359" s="36"/>
      <c r="P359" s="36"/>
      <c r="Q359" s="36"/>
      <c r="R359" s="36"/>
      <c r="S359" s="36"/>
      <c r="T359" s="65"/>
      <c r="AT359" s="18" t="s">
        <v>134</v>
      </c>
      <c r="AU359" s="18" t="s">
        <v>22</v>
      </c>
    </row>
    <row r="360" spans="2:51" s="11" customFormat="1" ht="22.5" customHeight="1">
      <c r="B360" s="179"/>
      <c r="D360" s="180" t="s">
        <v>136</v>
      </c>
      <c r="E360" s="181" t="s">
        <v>715</v>
      </c>
      <c r="F360" s="182" t="s">
        <v>515</v>
      </c>
      <c r="H360" s="183">
        <v>1</v>
      </c>
      <c r="I360" s="184"/>
      <c r="L360" s="179"/>
      <c r="M360" s="185"/>
      <c r="N360" s="186"/>
      <c r="O360" s="186"/>
      <c r="P360" s="186"/>
      <c r="Q360" s="186"/>
      <c r="R360" s="186"/>
      <c r="S360" s="186"/>
      <c r="T360" s="187"/>
      <c r="AT360" s="188" t="s">
        <v>136</v>
      </c>
      <c r="AU360" s="188" t="s">
        <v>22</v>
      </c>
      <c r="AV360" s="11" t="s">
        <v>83</v>
      </c>
      <c r="AW360" s="11" t="s">
        <v>39</v>
      </c>
      <c r="AX360" s="11" t="s">
        <v>22</v>
      </c>
      <c r="AY360" s="188" t="s">
        <v>124</v>
      </c>
    </row>
    <row r="361" spans="2:65" s="1" customFormat="1" ht="22.5" customHeight="1">
      <c r="B361" s="163"/>
      <c r="C361" s="164" t="s">
        <v>716</v>
      </c>
      <c r="D361" s="164" t="s">
        <v>125</v>
      </c>
      <c r="E361" s="165" t="s">
        <v>717</v>
      </c>
      <c r="F361" s="166" t="s">
        <v>718</v>
      </c>
      <c r="G361" s="167" t="s">
        <v>370</v>
      </c>
      <c r="H361" s="168">
        <v>56</v>
      </c>
      <c r="I361" s="169"/>
      <c r="J361" s="170">
        <f>ROUND(I361*H361,2)</f>
        <v>0</v>
      </c>
      <c r="K361" s="166" t="s">
        <v>258</v>
      </c>
      <c r="L361" s="35"/>
      <c r="M361" s="171" t="s">
        <v>20</v>
      </c>
      <c r="N361" s="172" t="s">
        <v>46</v>
      </c>
      <c r="O361" s="36"/>
      <c r="P361" s="173">
        <f>O361*H361</f>
        <v>0</v>
      </c>
      <c r="Q361" s="173">
        <v>0.04008</v>
      </c>
      <c r="R361" s="173">
        <f>Q361*H361</f>
        <v>2.24448</v>
      </c>
      <c r="S361" s="173">
        <v>0</v>
      </c>
      <c r="T361" s="174">
        <f>S361*H361</f>
        <v>0</v>
      </c>
      <c r="AR361" s="18" t="s">
        <v>130</v>
      </c>
      <c r="AT361" s="18" t="s">
        <v>125</v>
      </c>
      <c r="AU361" s="18" t="s">
        <v>22</v>
      </c>
      <c r="AY361" s="18" t="s">
        <v>124</v>
      </c>
      <c r="BE361" s="175">
        <f>IF(N361="základní",J361,0)</f>
        <v>0</v>
      </c>
      <c r="BF361" s="175">
        <f>IF(N361="snížená",J361,0)</f>
        <v>0</v>
      </c>
      <c r="BG361" s="175">
        <f>IF(N361="zákl. přenesená",J361,0)</f>
        <v>0</v>
      </c>
      <c r="BH361" s="175">
        <f>IF(N361="sníž. přenesená",J361,0)</f>
        <v>0</v>
      </c>
      <c r="BI361" s="175">
        <f>IF(N361="nulová",J361,0)</f>
        <v>0</v>
      </c>
      <c r="BJ361" s="18" t="s">
        <v>22</v>
      </c>
      <c r="BK361" s="175">
        <f>ROUND(I361*H361,2)</f>
        <v>0</v>
      </c>
      <c r="BL361" s="18" t="s">
        <v>130</v>
      </c>
      <c r="BM361" s="18" t="s">
        <v>719</v>
      </c>
    </row>
    <row r="362" spans="2:47" s="1" customFormat="1" ht="22.5" customHeight="1">
      <c r="B362" s="35"/>
      <c r="D362" s="176" t="s">
        <v>132</v>
      </c>
      <c r="F362" s="177" t="s">
        <v>718</v>
      </c>
      <c r="I362" s="139"/>
      <c r="L362" s="35"/>
      <c r="M362" s="64"/>
      <c r="N362" s="36"/>
      <c r="O362" s="36"/>
      <c r="P362" s="36"/>
      <c r="Q362" s="36"/>
      <c r="R362" s="36"/>
      <c r="S362" s="36"/>
      <c r="T362" s="65"/>
      <c r="AT362" s="18" t="s">
        <v>132</v>
      </c>
      <c r="AU362" s="18" t="s">
        <v>22</v>
      </c>
    </row>
    <row r="363" spans="2:47" s="1" customFormat="1" ht="90" customHeight="1">
      <c r="B363" s="35"/>
      <c r="D363" s="176" t="s">
        <v>134</v>
      </c>
      <c r="F363" s="178" t="s">
        <v>720</v>
      </c>
      <c r="I363" s="139"/>
      <c r="L363" s="35"/>
      <c r="M363" s="64"/>
      <c r="N363" s="36"/>
      <c r="O363" s="36"/>
      <c r="P363" s="36"/>
      <c r="Q363" s="36"/>
      <c r="R363" s="36"/>
      <c r="S363" s="36"/>
      <c r="T363" s="65"/>
      <c r="AT363" s="18" t="s">
        <v>134</v>
      </c>
      <c r="AU363" s="18" t="s">
        <v>22</v>
      </c>
    </row>
    <row r="364" spans="2:51" s="11" customFormat="1" ht="22.5" customHeight="1">
      <c r="B364" s="179"/>
      <c r="D364" s="180" t="s">
        <v>136</v>
      </c>
      <c r="E364" s="181" t="s">
        <v>721</v>
      </c>
      <c r="F364" s="182" t="s">
        <v>672</v>
      </c>
      <c r="H364" s="183">
        <v>56</v>
      </c>
      <c r="I364" s="184"/>
      <c r="L364" s="179"/>
      <c r="M364" s="185"/>
      <c r="N364" s="186"/>
      <c r="O364" s="186"/>
      <c r="P364" s="186"/>
      <c r="Q364" s="186"/>
      <c r="R364" s="186"/>
      <c r="S364" s="186"/>
      <c r="T364" s="187"/>
      <c r="AT364" s="188" t="s">
        <v>136</v>
      </c>
      <c r="AU364" s="188" t="s">
        <v>22</v>
      </c>
      <c r="AV364" s="11" t="s">
        <v>83</v>
      </c>
      <c r="AW364" s="11" t="s">
        <v>39</v>
      </c>
      <c r="AX364" s="11" t="s">
        <v>22</v>
      </c>
      <c r="AY364" s="188" t="s">
        <v>124</v>
      </c>
    </row>
    <row r="365" spans="2:65" s="1" customFormat="1" ht="22.5" customHeight="1">
      <c r="B365" s="163"/>
      <c r="C365" s="164" t="s">
        <v>722</v>
      </c>
      <c r="D365" s="164" t="s">
        <v>125</v>
      </c>
      <c r="E365" s="165" t="s">
        <v>723</v>
      </c>
      <c r="F365" s="166" t="s">
        <v>724</v>
      </c>
      <c r="G365" s="167" t="s">
        <v>370</v>
      </c>
      <c r="H365" s="168">
        <v>20</v>
      </c>
      <c r="I365" s="169"/>
      <c r="J365" s="170">
        <f>ROUND(I365*H365,2)</f>
        <v>0</v>
      </c>
      <c r="K365" s="166" t="s">
        <v>258</v>
      </c>
      <c r="L365" s="35"/>
      <c r="M365" s="171" t="s">
        <v>20</v>
      </c>
      <c r="N365" s="172" t="s">
        <v>46</v>
      </c>
      <c r="O365" s="36"/>
      <c r="P365" s="173">
        <f>O365*H365</f>
        <v>0</v>
      </c>
      <c r="Q365" s="173">
        <v>9E-05</v>
      </c>
      <c r="R365" s="173">
        <f>Q365*H365</f>
        <v>0.0018000000000000002</v>
      </c>
      <c r="S365" s="173">
        <v>0.042</v>
      </c>
      <c r="T365" s="174">
        <f>S365*H365</f>
        <v>0.8400000000000001</v>
      </c>
      <c r="AR365" s="18" t="s">
        <v>130</v>
      </c>
      <c r="AT365" s="18" t="s">
        <v>125</v>
      </c>
      <c r="AU365" s="18" t="s">
        <v>22</v>
      </c>
      <c r="AY365" s="18" t="s">
        <v>124</v>
      </c>
      <c r="BE365" s="175">
        <f>IF(N365="základní",J365,0)</f>
        <v>0</v>
      </c>
      <c r="BF365" s="175">
        <f>IF(N365="snížená",J365,0)</f>
        <v>0</v>
      </c>
      <c r="BG365" s="175">
        <f>IF(N365="zákl. přenesená",J365,0)</f>
        <v>0</v>
      </c>
      <c r="BH365" s="175">
        <f>IF(N365="sníž. přenesená",J365,0)</f>
        <v>0</v>
      </c>
      <c r="BI365" s="175">
        <f>IF(N365="nulová",J365,0)</f>
        <v>0</v>
      </c>
      <c r="BJ365" s="18" t="s">
        <v>22</v>
      </c>
      <c r="BK365" s="175">
        <f>ROUND(I365*H365,2)</f>
        <v>0</v>
      </c>
      <c r="BL365" s="18" t="s">
        <v>130</v>
      </c>
      <c r="BM365" s="18" t="s">
        <v>725</v>
      </c>
    </row>
    <row r="366" spans="2:47" s="1" customFormat="1" ht="42" customHeight="1">
      <c r="B366" s="35"/>
      <c r="D366" s="176" t="s">
        <v>132</v>
      </c>
      <c r="F366" s="177" t="s">
        <v>726</v>
      </c>
      <c r="I366" s="139"/>
      <c r="L366" s="35"/>
      <c r="M366" s="64"/>
      <c r="N366" s="36"/>
      <c r="O366" s="36"/>
      <c r="P366" s="36"/>
      <c r="Q366" s="36"/>
      <c r="R366" s="36"/>
      <c r="S366" s="36"/>
      <c r="T366" s="65"/>
      <c r="AT366" s="18" t="s">
        <v>132</v>
      </c>
      <c r="AU366" s="18" t="s">
        <v>22</v>
      </c>
    </row>
    <row r="367" spans="2:47" s="1" customFormat="1" ht="90" customHeight="1">
      <c r="B367" s="35"/>
      <c r="D367" s="176" t="s">
        <v>134</v>
      </c>
      <c r="F367" s="178" t="s">
        <v>727</v>
      </c>
      <c r="I367" s="139"/>
      <c r="L367" s="35"/>
      <c r="M367" s="64"/>
      <c r="N367" s="36"/>
      <c r="O367" s="36"/>
      <c r="P367" s="36"/>
      <c r="Q367" s="36"/>
      <c r="R367" s="36"/>
      <c r="S367" s="36"/>
      <c r="T367" s="65"/>
      <c r="AT367" s="18" t="s">
        <v>134</v>
      </c>
      <c r="AU367" s="18" t="s">
        <v>22</v>
      </c>
    </row>
    <row r="368" spans="2:51" s="11" customFormat="1" ht="22.5" customHeight="1">
      <c r="B368" s="179"/>
      <c r="D368" s="180" t="s">
        <v>136</v>
      </c>
      <c r="E368" s="181" t="s">
        <v>728</v>
      </c>
      <c r="F368" s="182" t="s">
        <v>729</v>
      </c>
      <c r="H368" s="183">
        <v>20</v>
      </c>
      <c r="I368" s="184"/>
      <c r="L368" s="179"/>
      <c r="M368" s="185"/>
      <c r="N368" s="186"/>
      <c r="O368" s="186"/>
      <c r="P368" s="186"/>
      <c r="Q368" s="186"/>
      <c r="R368" s="186"/>
      <c r="S368" s="186"/>
      <c r="T368" s="187"/>
      <c r="AT368" s="188" t="s">
        <v>136</v>
      </c>
      <c r="AU368" s="188" t="s">
        <v>22</v>
      </c>
      <c r="AV368" s="11" t="s">
        <v>83</v>
      </c>
      <c r="AW368" s="11" t="s">
        <v>39</v>
      </c>
      <c r="AX368" s="11" t="s">
        <v>22</v>
      </c>
      <c r="AY368" s="188" t="s">
        <v>124</v>
      </c>
    </row>
    <row r="369" spans="2:65" s="1" customFormat="1" ht="31.5" customHeight="1">
      <c r="B369" s="163"/>
      <c r="C369" s="164" t="s">
        <v>730</v>
      </c>
      <c r="D369" s="164" t="s">
        <v>125</v>
      </c>
      <c r="E369" s="165" t="s">
        <v>731</v>
      </c>
      <c r="F369" s="166" t="s">
        <v>732</v>
      </c>
      <c r="G369" s="167" t="s">
        <v>370</v>
      </c>
      <c r="H369" s="168">
        <v>20</v>
      </c>
      <c r="I369" s="169"/>
      <c r="J369" s="170">
        <f>ROUND(I369*H369,2)</f>
        <v>0</v>
      </c>
      <c r="K369" s="166" t="s">
        <v>258</v>
      </c>
      <c r="L369" s="35"/>
      <c r="M369" s="171" t="s">
        <v>20</v>
      </c>
      <c r="N369" s="172" t="s">
        <v>46</v>
      </c>
      <c r="O369" s="36"/>
      <c r="P369" s="173">
        <f>O369*H369</f>
        <v>0</v>
      </c>
      <c r="Q369" s="173">
        <v>0.0283</v>
      </c>
      <c r="R369" s="173">
        <f>Q369*H369</f>
        <v>0.566</v>
      </c>
      <c r="S369" s="173">
        <v>0</v>
      </c>
      <c r="T369" s="174">
        <f>S369*H369</f>
        <v>0</v>
      </c>
      <c r="AR369" s="18" t="s">
        <v>130</v>
      </c>
      <c r="AT369" s="18" t="s">
        <v>125</v>
      </c>
      <c r="AU369" s="18" t="s">
        <v>22</v>
      </c>
      <c r="AY369" s="18" t="s">
        <v>124</v>
      </c>
      <c r="BE369" s="175">
        <f>IF(N369="základní",J369,0)</f>
        <v>0</v>
      </c>
      <c r="BF369" s="175">
        <f>IF(N369="snížená",J369,0)</f>
        <v>0</v>
      </c>
      <c r="BG369" s="175">
        <f>IF(N369="zákl. přenesená",J369,0)</f>
        <v>0</v>
      </c>
      <c r="BH369" s="175">
        <f>IF(N369="sníž. přenesená",J369,0)</f>
        <v>0</v>
      </c>
      <c r="BI369" s="175">
        <f>IF(N369="nulová",J369,0)</f>
        <v>0</v>
      </c>
      <c r="BJ369" s="18" t="s">
        <v>22</v>
      </c>
      <c r="BK369" s="175">
        <f>ROUND(I369*H369,2)</f>
        <v>0</v>
      </c>
      <c r="BL369" s="18" t="s">
        <v>130</v>
      </c>
      <c r="BM369" s="18" t="s">
        <v>733</v>
      </c>
    </row>
    <row r="370" spans="2:47" s="1" customFormat="1" ht="30" customHeight="1">
      <c r="B370" s="35"/>
      <c r="D370" s="176" t="s">
        <v>132</v>
      </c>
      <c r="F370" s="177" t="s">
        <v>734</v>
      </c>
      <c r="I370" s="139"/>
      <c r="L370" s="35"/>
      <c r="M370" s="64"/>
      <c r="N370" s="36"/>
      <c r="O370" s="36"/>
      <c r="P370" s="36"/>
      <c r="Q370" s="36"/>
      <c r="R370" s="36"/>
      <c r="S370" s="36"/>
      <c r="T370" s="65"/>
      <c r="AT370" s="18" t="s">
        <v>132</v>
      </c>
      <c r="AU370" s="18" t="s">
        <v>22</v>
      </c>
    </row>
    <row r="371" spans="2:47" s="1" customFormat="1" ht="114" customHeight="1">
      <c r="B371" s="35"/>
      <c r="D371" s="176" t="s">
        <v>134</v>
      </c>
      <c r="F371" s="178" t="s">
        <v>735</v>
      </c>
      <c r="I371" s="139"/>
      <c r="L371" s="35"/>
      <c r="M371" s="64"/>
      <c r="N371" s="36"/>
      <c r="O371" s="36"/>
      <c r="P371" s="36"/>
      <c r="Q371" s="36"/>
      <c r="R371" s="36"/>
      <c r="S371" s="36"/>
      <c r="T371" s="65"/>
      <c r="AT371" s="18" t="s">
        <v>134</v>
      </c>
      <c r="AU371" s="18" t="s">
        <v>22</v>
      </c>
    </row>
    <row r="372" spans="2:51" s="11" customFormat="1" ht="22.5" customHeight="1">
      <c r="B372" s="179"/>
      <c r="D372" s="180" t="s">
        <v>136</v>
      </c>
      <c r="E372" s="181" t="s">
        <v>736</v>
      </c>
      <c r="F372" s="182" t="s">
        <v>729</v>
      </c>
      <c r="H372" s="183">
        <v>20</v>
      </c>
      <c r="I372" s="184"/>
      <c r="L372" s="179"/>
      <c r="M372" s="185"/>
      <c r="N372" s="186"/>
      <c r="O372" s="186"/>
      <c r="P372" s="186"/>
      <c r="Q372" s="186"/>
      <c r="R372" s="186"/>
      <c r="S372" s="186"/>
      <c r="T372" s="187"/>
      <c r="AT372" s="188" t="s">
        <v>136</v>
      </c>
      <c r="AU372" s="188" t="s">
        <v>22</v>
      </c>
      <c r="AV372" s="11" t="s">
        <v>83</v>
      </c>
      <c r="AW372" s="11" t="s">
        <v>39</v>
      </c>
      <c r="AX372" s="11" t="s">
        <v>22</v>
      </c>
      <c r="AY372" s="188" t="s">
        <v>124</v>
      </c>
    </row>
    <row r="373" spans="2:65" s="1" customFormat="1" ht="22.5" customHeight="1">
      <c r="B373" s="163"/>
      <c r="C373" s="164" t="s">
        <v>737</v>
      </c>
      <c r="D373" s="164" t="s">
        <v>125</v>
      </c>
      <c r="E373" s="165" t="s">
        <v>738</v>
      </c>
      <c r="F373" s="166" t="s">
        <v>739</v>
      </c>
      <c r="G373" s="167" t="s">
        <v>152</v>
      </c>
      <c r="H373" s="168">
        <v>2</v>
      </c>
      <c r="I373" s="169"/>
      <c r="J373" s="170">
        <f>ROUND(I373*H373,2)</f>
        <v>0</v>
      </c>
      <c r="K373" s="166" t="s">
        <v>706</v>
      </c>
      <c r="L373" s="35"/>
      <c r="M373" s="171" t="s">
        <v>20</v>
      </c>
      <c r="N373" s="172" t="s">
        <v>46</v>
      </c>
      <c r="O373" s="36"/>
      <c r="P373" s="173">
        <f>O373*H373</f>
        <v>0</v>
      </c>
      <c r="Q373" s="173">
        <v>0</v>
      </c>
      <c r="R373" s="173">
        <f>Q373*H373</f>
        <v>0</v>
      </c>
      <c r="S373" s="173">
        <v>0</v>
      </c>
      <c r="T373" s="174">
        <f>S373*H373</f>
        <v>0</v>
      </c>
      <c r="AR373" s="18" t="s">
        <v>130</v>
      </c>
      <c r="AT373" s="18" t="s">
        <v>125</v>
      </c>
      <c r="AU373" s="18" t="s">
        <v>22</v>
      </c>
      <c r="AY373" s="18" t="s">
        <v>124</v>
      </c>
      <c r="BE373" s="175">
        <f>IF(N373="základní",J373,0)</f>
        <v>0</v>
      </c>
      <c r="BF373" s="175">
        <f>IF(N373="snížená",J373,0)</f>
        <v>0</v>
      </c>
      <c r="BG373" s="175">
        <f>IF(N373="zákl. přenesená",J373,0)</f>
        <v>0</v>
      </c>
      <c r="BH373" s="175">
        <f>IF(N373="sníž. přenesená",J373,0)</f>
        <v>0</v>
      </c>
      <c r="BI373" s="175">
        <f>IF(N373="nulová",J373,0)</f>
        <v>0</v>
      </c>
      <c r="BJ373" s="18" t="s">
        <v>22</v>
      </c>
      <c r="BK373" s="175">
        <f>ROUND(I373*H373,2)</f>
        <v>0</v>
      </c>
      <c r="BL373" s="18" t="s">
        <v>130</v>
      </c>
      <c r="BM373" s="18" t="s">
        <v>740</v>
      </c>
    </row>
    <row r="374" spans="2:47" s="1" customFormat="1" ht="66" customHeight="1">
      <c r="B374" s="35"/>
      <c r="D374" s="176" t="s">
        <v>134</v>
      </c>
      <c r="F374" s="178" t="s">
        <v>709</v>
      </c>
      <c r="I374" s="139"/>
      <c r="L374" s="35"/>
      <c r="M374" s="64"/>
      <c r="N374" s="36"/>
      <c r="O374" s="36"/>
      <c r="P374" s="36"/>
      <c r="Q374" s="36"/>
      <c r="R374" s="36"/>
      <c r="S374" s="36"/>
      <c r="T374" s="65"/>
      <c r="AT374" s="18" t="s">
        <v>134</v>
      </c>
      <c r="AU374" s="18" t="s">
        <v>22</v>
      </c>
    </row>
    <row r="375" spans="2:51" s="11" customFormat="1" ht="22.5" customHeight="1">
      <c r="B375" s="179"/>
      <c r="D375" s="180" t="s">
        <v>136</v>
      </c>
      <c r="E375" s="181" t="s">
        <v>741</v>
      </c>
      <c r="F375" s="182" t="s">
        <v>742</v>
      </c>
      <c r="H375" s="183">
        <v>2</v>
      </c>
      <c r="I375" s="184"/>
      <c r="L375" s="179"/>
      <c r="M375" s="185"/>
      <c r="N375" s="186"/>
      <c r="O375" s="186"/>
      <c r="P375" s="186"/>
      <c r="Q375" s="186"/>
      <c r="R375" s="186"/>
      <c r="S375" s="186"/>
      <c r="T375" s="187"/>
      <c r="AT375" s="188" t="s">
        <v>136</v>
      </c>
      <c r="AU375" s="188" t="s">
        <v>22</v>
      </c>
      <c r="AV375" s="11" t="s">
        <v>83</v>
      </c>
      <c r="AW375" s="11" t="s">
        <v>39</v>
      </c>
      <c r="AX375" s="11" t="s">
        <v>22</v>
      </c>
      <c r="AY375" s="188" t="s">
        <v>124</v>
      </c>
    </row>
    <row r="376" spans="2:65" s="1" customFormat="1" ht="22.5" customHeight="1">
      <c r="B376" s="163"/>
      <c r="C376" s="164" t="s">
        <v>743</v>
      </c>
      <c r="D376" s="164" t="s">
        <v>125</v>
      </c>
      <c r="E376" s="165" t="s">
        <v>540</v>
      </c>
      <c r="F376" s="166" t="s">
        <v>541</v>
      </c>
      <c r="G376" s="167" t="s">
        <v>257</v>
      </c>
      <c r="H376" s="168">
        <v>20</v>
      </c>
      <c r="I376" s="169"/>
      <c r="J376" s="170">
        <f>ROUND(I376*H376,2)</f>
        <v>0</v>
      </c>
      <c r="K376" s="166" t="s">
        <v>258</v>
      </c>
      <c r="L376" s="35"/>
      <c r="M376" s="171" t="s">
        <v>20</v>
      </c>
      <c r="N376" s="172" t="s">
        <v>46</v>
      </c>
      <c r="O376" s="36"/>
      <c r="P376" s="173">
        <f>O376*H376</f>
        <v>0</v>
      </c>
      <c r="Q376" s="173">
        <v>0.10941</v>
      </c>
      <c r="R376" s="173">
        <f>Q376*H376</f>
        <v>2.1881999999999997</v>
      </c>
      <c r="S376" s="173">
        <v>0</v>
      </c>
      <c r="T376" s="174">
        <f>S376*H376</f>
        <v>0</v>
      </c>
      <c r="AR376" s="18" t="s">
        <v>130</v>
      </c>
      <c r="AT376" s="18" t="s">
        <v>125</v>
      </c>
      <c r="AU376" s="18" t="s">
        <v>22</v>
      </c>
      <c r="AY376" s="18" t="s">
        <v>124</v>
      </c>
      <c r="BE376" s="175">
        <f>IF(N376="základní",J376,0)</f>
        <v>0</v>
      </c>
      <c r="BF376" s="175">
        <f>IF(N376="snížená",J376,0)</f>
        <v>0</v>
      </c>
      <c r="BG376" s="175">
        <f>IF(N376="zákl. přenesená",J376,0)</f>
        <v>0</v>
      </c>
      <c r="BH376" s="175">
        <f>IF(N376="sníž. přenesená",J376,0)</f>
        <v>0</v>
      </c>
      <c r="BI376" s="175">
        <f>IF(N376="nulová",J376,0)</f>
        <v>0</v>
      </c>
      <c r="BJ376" s="18" t="s">
        <v>22</v>
      </c>
      <c r="BK376" s="175">
        <f>ROUND(I376*H376,2)</f>
        <v>0</v>
      </c>
      <c r="BL376" s="18" t="s">
        <v>130</v>
      </c>
      <c r="BM376" s="18" t="s">
        <v>744</v>
      </c>
    </row>
    <row r="377" spans="2:47" s="1" customFormat="1" ht="22.5" customHeight="1">
      <c r="B377" s="35"/>
      <c r="D377" s="176" t="s">
        <v>132</v>
      </c>
      <c r="F377" s="177" t="s">
        <v>543</v>
      </c>
      <c r="I377" s="139"/>
      <c r="L377" s="35"/>
      <c r="M377" s="64"/>
      <c r="N377" s="36"/>
      <c r="O377" s="36"/>
      <c r="P377" s="36"/>
      <c r="Q377" s="36"/>
      <c r="R377" s="36"/>
      <c r="S377" s="36"/>
      <c r="T377" s="65"/>
      <c r="AT377" s="18" t="s">
        <v>132</v>
      </c>
      <c r="AU377" s="18" t="s">
        <v>22</v>
      </c>
    </row>
    <row r="378" spans="2:47" s="1" customFormat="1" ht="90" customHeight="1">
      <c r="B378" s="35"/>
      <c r="D378" s="176" t="s">
        <v>134</v>
      </c>
      <c r="F378" s="178" t="s">
        <v>544</v>
      </c>
      <c r="I378" s="139"/>
      <c r="L378" s="35"/>
      <c r="M378" s="64"/>
      <c r="N378" s="36"/>
      <c r="O378" s="36"/>
      <c r="P378" s="36"/>
      <c r="Q378" s="36"/>
      <c r="R378" s="36"/>
      <c r="S378" s="36"/>
      <c r="T378" s="65"/>
      <c r="AT378" s="18" t="s">
        <v>134</v>
      </c>
      <c r="AU378" s="18" t="s">
        <v>22</v>
      </c>
    </row>
    <row r="379" spans="2:51" s="11" customFormat="1" ht="22.5" customHeight="1">
      <c r="B379" s="179"/>
      <c r="D379" s="180" t="s">
        <v>136</v>
      </c>
      <c r="E379" s="181" t="s">
        <v>745</v>
      </c>
      <c r="F379" s="182" t="s">
        <v>420</v>
      </c>
      <c r="H379" s="183">
        <v>20</v>
      </c>
      <c r="I379" s="184"/>
      <c r="L379" s="179"/>
      <c r="M379" s="185"/>
      <c r="N379" s="186"/>
      <c r="O379" s="186"/>
      <c r="P379" s="186"/>
      <c r="Q379" s="186"/>
      <c r="R379" s="186"/>
      <c r="S379" s="186"/>
      <c r="T379" s="187"/>
      <c r="AT379" s="188" t="s">
        <v>136</v>
      </c>
      <c r="AU379" s="188" t="s">
        <v>22</v>
      </c>
      <c r="AV379" s="11" t="s">
        <v>83</v>
      </c>
      <c r="AW379" s="11" t="s">
        <v>39</v>
      </c>
      <c r="AX379" s="11" t="s">
        <v>22</v>
      </c>
      <c r="AY379" s="188" t="s">
        <v>124</v>
      </c>
    </row>
    <row r="380" spans="2:65" s="1" customFormat="1" ht="22.5" customHeight="1">
      <c r="B380" s="163"/>
      <c r="C380" s="164" t="s">
        <v>746</v>
      </c>
      <c r="D380" s="164" t="s">
        <v>125</v>
      </c>
      <c r="E380" s="165" t="s">
        <v>747</v>
      </c>
      <c r="F380" s="166" t="s">
        <v>748</v>
      </c>
      <c r="G380" s="167" t="s">
        <v>257</v>
      </c>
      <c r="H380" s="168">
        <v>1</v>
      </c>
      <c r="I380" s="169"/>
      <c r="J380" s="170">
        <f>ROUND(I380*H380,2)</f>
        <v>0</v>
      </c>
      <c r="K380" s="166" t="s">
        <v>258</v>
      </c>
      <c r="L380" s="35"/>
      <c r="M380" s="171" t="s">
        <v>20</v>
      </c>
      <c r="N380" s="172" t="s">
        <v>46</v>
      </c>
      <c r="O380" s="36"/>
      <c r="P380" s="173">
        <f>O380*H380</f>
        <v>0</v>
      </c>
      <c r="Q380" s="173">
        <v>0</v>
      </c>
      <c r="R380" s="173">
        <f>Q380*H380</f>
        <v>0</v>
      </c>
      <c r="S380" s="173">
        <v>0.004</v>
      </c>
      <c r="T380" s="174">
        <f>S380*H380</f>
        <v>0.004</v>
      </c>
      <c r="AR380" s="18" t="s">
        <v>130</v>
      </c>
      <c r="AT380" s="18" t="s">
        <v>125</v>
      </c>
      <c r="AU380" s="18" t="s">
        <v>22</v>
      </c>
      <c r="AY380" s="18" t="s">
        <v>124</v>
      </c>
      <c r="BE380" s="175">
        <f>IF(N380="základní",J380,0)</f>
        <v>0</v>
      </c>
      <c r="BF380" s="175">
        <f>IF(N380="snížená",J380,0)</f>
        <v>0</v>
      </c>
      <c r="BG380" s="175">
        <f>IF(N380="zákl. přenesená",J380,0)</f>
        <v>0</v>
      </c>
      <c r="BH380" s="175">
        <f>IF(N380="sníž. přenesená",J380,0)</f>
        <v>0</v>
      </c>
      <c r="BI380" s="175">
        <f>IF(N380="nulová",J380,0)</f>
        <v>0</v>
      </c>
      <c r="BJ380" s="18" t="s">
        <v>22</v>
      </c>
      <c r="BK380" s="175">
        <f>ROUND(I380*H380,2)</f>
        <v>0</v>
      </c>
      <c r="BL380" s="18" t="s">
        <v>130</v>
      </c>
      <c r="BM380" s="18" t="s">
        <v>749</v>
      </c>
    </row>
    <row r="381" spans="2:47" s="1" customFormat="1" ht="30" customHeight="1">
      <c r="B381" s="35"/>
      <c r="D381" s="176" t="s">
        <v>132</v>
      </c>
      <c r="F381" s="177" t="s">
        <v>750</v>
      </c>
      <c r="I381" s="139"/>
      <c r="L381" s="35"/>
      <c r="M381" s="64"/>
      <c r="N381" s="36"/>
      <c r="O381" s="36"/>
      <c r="P381" s="36"/>
      <c r="Q381" s="36"/>
      <c r="R381" s="36"/>
      <c r="S381" s="36"/>
      <c r="T381" s="65"/>
      <c r="AT381" s="18" t="s">
        <v>132</v>
      </c>
      <c r="AU381" s="18" t="s">
        <v>22</v>
      </c>
    </row>
    <row r="382" spans="2:47" s="1" customFormat="1" ht="42" customHeight="1">
      <c r="B382" s="35"/>
      <c r="D382" s="176" t="s">
        <v>134</v>
      </c>
      <c r="F382" s="178" t="s">
        <v>751</v>
      </c>
      <c r="I382" s="139"/>
      <c r="L382" s="35"/>
      <c r="M382" s="64"/>
      <c r="N382" s="36"/>
      <c r="O382" s="36"/>
      <c r="P382" s="36"/>
      <c r="Q382" s="36"/>
      <c r="R382" s="36"/>
      <c r="S382" s="36"/>
      <c r="T382" s="65"/>
      <c r="AT382" s="18" t="s">
        <v>134</v>
      </c>
      <c r="AU382" s="18" t="s">
        <v>22</v>
      </c>
    </row>
    <row r="383" spans="2:51" s="11" customFormat="1" ht="22.5" customHeight="1">
      <c r="B383" s="179"/>
      <c r="D383" s="180" t="s">
        <v>136</v>
      </c>
      <c r="E383" s="181" t="s">
        <v>752</v>
      </c>
      <c r="F383" s="182" t="s">
        <v>753</v>
      </c>
      <c r="H383" s="183">
        <v>1</v>
      </c>
      <c r="I383" s="184"/>
      <c r="L383" s="179"/>
      <c r="M383" s="185"/>
      <c r="N383" s="186"/>
      <c r="O383" s="186"/>
      <c r="P383" s="186"/>
      <c r="Q383" s="186"/>
      <c r="R383" s="186"/>
      <c r="S383" s="186"/>
      <c r="T383" s="187"/>
      <c r="AT383" s="188" t="s">
        <v>136</v>
      </c>
      <c r="AU383" s="188" t="s">
        <v>22</v>
      </c>
      <c r="AV383" s="11" t="s">
        <v>83</v>
      </c>
      <c r="AW383" s="11" t="s">
        <v>39</v>
      </c>
      <c r="AX383" s="11" t="s">
        <v>22</v>
      </c>
      <c r="AY383" s="188" t="s">
        <v>124</v>
      </c>
    </row>
    <row r="384" spans="2:65" s="1" customFormat="1" ht="22.5" customHeight="1">
      <c r="B384" s="163"/>
      <c r="C384" s="164" t="s">
        <v>754</v>
      </c>
      <c r="D384" s="164" t="s">
        <v>125</v>
      </c>
      <c r="E384" s="165" t="s">
        <v>755</v>
      </c>
      <c r="F384" s="166" t="s">
        <v>756</v>
      </c>
      <c r="G384" s="167" t="s">
        <v>257</v>
      </c>
      <c r="H384" s="168">
        <v>7</v>
      </c>
      <c r="I384" s="169"/>
      <c r="J384" s="170">
        <f>ROUND(I384*H384,2)</f>
        <v>0</v>
      </c>
      <c r="K384" s="166" t="s">
        <v>258</v>
      </c>
      <c r="L384" s="35"/>
      <c r="M384" s="171" t="s">
        <v>20</v>
      </c>
      <c r="N384" s="172" t="s">
        <v>46</v>
      </c>
      <c r="O384" s="36"/>
      <c r="P384" s="173">
        <f>O384*H384</f>
        <v>0</v>
      </c>
      <c r="Q384" s="173">
        <v>0</v>
      </c>
      <c r="R384" s="173">
        <f>Q384*H384</f>
        <v>0</v>
      </c>
      <c r="S384" s="173">
        <v>0.082</v>
      </c>
      <c r="T384" s="174">
        <f>S384*H384</f>
        <v>0.5740000000000001</v>
      </c>
      <c r="AR384" s="18" t="s">
        <v>130</v>
      </c>
      <c r="AT384" s="18" t="s">
        <v>125</v>
      </c>
      <c r="AU384" s="18" t="s">
        <v>22</v>
      </c>
      <c r="AY384" s="18" t="s">
        <v>124</v>
      </c>
      <c r="BE384" s="175">
        <f>IF(N384="základní",J384,0)</f>
        <v>0</v>
      </c>
      <c r="BF384" s="175">
        <f>IF(N384="snížená",J384,0)</f>
        <v>0</v>
      </c>
      <c r="BG384" s="175">
        <f>IF(N384="zákl. přenesená",J384,0)</f>
        <v>0</v>
      </c>
      <c r="BH384" s="175">
        <f>IF(N384="sníž. přenesená",J384,0)</f>
        <v>0</v>
      </c>
      <c r="BI384" s="175">
        <f>IF(N384="nulová",J384,0)</f>
        <v>0</v>
      </c>
      <c r="BJ384" s="18" t="s">
        <v>22</v>
      </c>
      <c r="BK384" s="175">
        <f>ROUND(I384*H384,2)</f>
        <v>0</v>
      </c>
      <c r="BL384" s="18" t="s">
        <v>130</v>
      </c>
      <c r="BM384" s="18" t="s">
        <v>757</v>
      </c>
    </row>
    <row r="385" spans="2:47" s="1" customFormat="1" ht="30" customHeight="1">
      <c r="B385" s="35"/>
      <c r="D385" s="176" t="s">
        <v>132</v>
      </c>
      <c r="F385" s="177" t="s">
        <v>758</v>
      </c>
      <c r="I385" s="139"/>
      <c r="L385" s="35"/>
      <c r="M385" s="64"/>
      <c r="N385" s="36"/>
      <c r="O385" s="36"/>
      <c r="P385" s="36"/>
      <c r="Q385" s="36"/>
      <c r="R385" s="36"/>
      <c r="S385" s="36"/>
      <c r="T385" s="65"/>
      <c r="AT385" s="18" t="s">
        <v>132</v>
      </c>
      <c r="AU385" s="18" t="s">
        <v>22</v>
      </c>
    </row>
    <row r="386" spans="2:47" s="1" customFormat="1" ht="66" customHeight="1">
      <c r="B386" s="35"/>
      <c r="D386" s="176" t="s">
        <v>134</v>
      </c>
      <c r="F386" s="178" t="s">
        <v>759</v>
      </c>
      <c r="I386" s="139"/>
      <c r="L386" s="35"/>
      <c r="M386" s="64"/>
      <c r="N386" s="36"/>
      <c r="O386" s="36"/>
      <c r="P386" s="36"/>
      <c r="Q386" s="36"/>
      <c r="R386" s="36"/>
      <c r="S386" s="36"/>
      <c r="T386" s="65"/>
      <c r="AT386" s="18" t="s">
        <v>134</v>
      </c>
      <c r="AU386" s="18" t="s">
        <v>22</v>
      </c>
    </row>
    <row r="387" spans="2:51" s="11" customFormat="1" ht="22.5" customHeight="1">
      <c r="B387" s="179"/>
      <c r="D387" s="180" t="s">
        <v>136</v>
      </c>
      <c r="E387" s="181" t="s">
        <v>760</v>
      </c>
      <c r="F387" s="182" t="s">
        <v>761</v>
      </c>
      <c r="H387" s="183">
        <v>7</v>
      </c>
      <c r="I387" s="184"/>
      <c r="L387" s="179"/>
      <c r="M387" s="185"/>
      <c r="N387" s="186"/>
      <c r="O387" s="186"/>
      <c r="P387" s="186"/>
      <c r="Q387" s="186"/>
      <c r="R387" s="186"/>
      <c r="S387" s="186"/>
      <c r="T387" s="187"/>
      <c r="AT387" s="188" t="s">
        <v>136</v>
      </c>
      <c r="AU387" s="188" t="s">
        <v>22</v>
      </c>
      <c r="AV387" s="11" t="s">
        <v>83</v>
      </c>
      <c r="AW387" s="11" t="s">
        <v>39</v>
      </c>
      <c r="AX387" s="11" t="s">
        <v>22</v>
      </c>
      <c r="AY387" s="188" t="s">
        <v>124</v>
      </c>
    </row>
    <row r="388" spans="2:65" s="1" customFormat="1" ht="22.5" customHeight="1">
      <c r="B388" s="163"/>
      <c r="C388" s="164" t="s">
        <v>762</v>
      </c>
      <c r="D388" s="164" t="s">
        <v>125</v>
      </c>
      <c r="E388" s="165" t="s">
        <v>755</v>
      </c>
      <c r="F388" s="166" t="s">
        <v>756</v>
      </c>
      <c r="G388" s="167" t="s">
        <v>257</v>
      </c>
      <c r="H388" s="168">
        <v>2</v>
      </c>
      <c r="I388" s="169"/>
      <c r="J388" s="170">
        <f>ROUND(I388*H388,2)</f>
        <v>0</v>
      </c>
      <c r="K388" s="166" t="s">
        <v>258</v>
      </c>
      <c r="L388" s="35"/>
      <c r="M388" s="171" t="s">
        <v>20</v>
      </c>
      <c r="N388" s="172" t="s">
        <v>46</v>
      </c>
      <c r="O388" s="36"/>
      <c r="P388" s="173">
        <f>O388*H388</f>
        <v>0</v>
      </c>
      <c r="Q388" s="173">
        <v>0</v>
      </c>
      <c r="R388" s="173">
        <f>Q388*H388</f>
        <v>0</v>
      </c>
      <c r="S388" s="173">
        <v>0.082</v>
      </c>
      <c r="T388" s="174">
        <f>S388*H388</f>
        <v>0.164</v>
      </c>
      <c r="AR388" s="18" t="s">
        <v>130</v>
      </c>
      <c r="AT388" s="18" t="s">
        <v>125</v>
      </c>
      <c r="AU388" s="18" t="s">
        <v>22</v>
      </c>
      <c r="AY388" s="18" t="s">
        <v>124</v>
      </c>
      <c r="BE388" s="175">
        <f>IF(N388="základní",J388,0)</f>
        <v>0</v>
      </c>
      <c r="BF388" s="175">
        <f>IF(N388="snížená",J388,0)</f>
        <v>0</v>
      </c>
      <c r="BG388" s="175">
        <f>IF(N388="zákl. přenesená",J388,0)</f>
        <v>0</v>
      </c>
      <c r="BH388" s="175">
        <f>IF(N388="sníž. přenesená",J388,0)</f>
        <v>0</v>
      </c>
      <c r="BI388" s="175">
        <f>IF(N388="nulová",J388,0)</f>
        <v>0</v>
      </c>
      <c r="BJ388" s="18" t="s">
        <v>22</v>
      </c>
      <c r="BK388" s="175">
        <f>ROUND(I388*H388,2)</f>
        <v>0</v>
      </c>
      <c r="BL388" s="18" t="s">
        <v>130</v>
      </c>
      <c r="BM388" s="18" t="s">
        <v>763</v>
      </c>
    </row>
    <row r="389" spans="2:47" s="1" customFormat="1" ht="30" customHeight="1">
      <c r="B389" s="35"/>
      <c r="D389" s="176" t="s">
        <v>132</v>
      </c>
      <c r="F389" s="177" t="s">
        <v>758</v>
      </c>
      <c r="I389" s="139"/>
      <c r="L389" s="35"/>
      <c r="M389" s="64"/>
      <c r="N389" s="36"/>
      <c r="O389" s="36"/>
      <c r="P389" s="36"/>
      <c r="Q389" s="36"/>
      <c r="R389" s="36"/>
      <c r="S389" s="36"/>
      <c r="T389" s="65"/>
      <c r="AT389" s="18" t="s">
        <v>132</v>
      </c>
      <c r="AU389" s="18" t="s">
        <v>22</v>
      </c>
    </row>
    <row r="390" spans="2:47" s="1" customFormat="1" ht="66" customHeight="1">
      <c r="B390" s="35"/>
      <c r="D390" s="176" t="s">
        <v>134</v>
      </c>
      <c r="F390" s="178" t="s">
        <v>759</v>
      </c>
      <c r="I390" s="139"/>
      <c r="L390" s="35"/>
      <c r="M390" s="64"/>
      <c r="N390" s="36"/>
      <c r="O390" s="36"/>
      <c r="P390" s="36"/>
      <c r="Q390" s="36"/>
      <c r="R390" s="36"/>
      <c r="S390" s="36"/>
      <c r="T390" s="65"/>
      <c r="AT390" s="18" t="s">
        <v>134</v>
      </c>
      <c r="AU390" s="18" t="s">
        <v>22</v>
      </c>
    </row>
    <row r="391" spans="2:51" s="11" customFormat="1" ht="22.5" customHeight="1">
      <c r="B391" s="179"/>
      <c r="D391" s="180" t="s">
        <v>136</v>
      </c>
      <c r="E391" s="181" t="s">
        <v>764</v>
      </c>
      <c r="F391" s="182" t="s">
        <v>765</v>
      </c>
      <c r="H391" s="183">
        <v>2</v>
      </c>
      <c r="I391" s="184"/>
      <c r="L391" s="179"/>
      <c r="M391" s="185"/>
      <c r="N391" s="186"/>
      <c r="O391" s="186"/>
      <c r="P391" s="186"/>
      <c r="Q391" s="186"/>
      <c r="R391" s="186"/>
      <c r="S391" s="186"/>
      <c r="T391" s="187"/>
      <c r="AT391" s="188" t="s">
        <v>136</v>
      </c>
      <c r="AU391" s="188" t="s">
        <v>22</v>
      </c>
      <c r="AV391" s="11" t="s">
        <v>83</v>
      </c>
      <c r="AW391" s="11" t="s">
        <v>39</v>
      </c>
      <c r="AX391" s="11" t="s">
        <v>22</v>
      </c>
      <c r="AY391" s="188" t="s">
        <v>124</v>
      </c>
    </row>
    <row r="392" spans="2:65" s="1" customFormat="1" ht="22.5" customHeight="1">
      <c r="B392" s="163"/>
      <c r="C392" s="164" t="s">
        <v>766</v>
      </c>
      <c r="D392" s="164" t="s">
        <v>125</v>
      </c>
      <c r="E392" s="165" t="s">
        <v>747</v>
      </c>
      <c r="F392" s="166" t="s">
        <v>748</v>
      </c>
      <c r="G392" s="167" t="s">
        <v>257</v>
      </c>
      <c r="H392" s="168">
        <v>9</v>
      </c>
      <c r="I392" s="169"/>
      <c r="J392" s="170">
        <f>ROUND(I392*H392,2)</f>
        <v>0</v>
      </c>
      <c r="K392" s="166" t="s">
        <v>258</v>
      </c>
      <c r="L392" s="35"/>
      <c r="M392" s="171" t="s">
        <v>20</v>
      </c>
      <c r="N392" s="172" t="s">
        <v>46</v>
      </c>
      <c r="O392" s="36"/>
      <c r="P392" s="173">
        <f>O392*H392</f>
        <v>0</v>
      </c>
      <c r="Q392" s="173">
        <v>0</v>
      </c>
      <c r="R392" s="173">
        <f>Q392*H392</f>
        <v>0</v>
      </c>
      <c r="S392" s="173">
        <v>0.004</v>
      </c>
      <c r="T392" s="174">
        <f>S392*H392</f>
        <v>0.036000000000000004</v>
      </c>
      <c r="AR392" s="18" t="s">
        <v>130</v>
      </c>
      <c r="AT392" s="18" t="s">
        <v>125</v>
      </c>
      <c r="AU392" s="18" t="s">
        <v>22</v>
      </c>
      <c r="AY392" s="18" t="s">
        <v>124</v>
      </c>
      <c r="BE392" s="175">
        <f>IF(N392="základní",J392,0)</f>
        <v>0</v>
      </c>
      <c r="BF392" s="175">
        <f>IF(N392="snížená",J392,0)</f>
        <v>0</v>
      </c>
      <c r="BG392" s="175">
        <f>IF(N392="zákl. přenesená",J392,0)</f>
        <v>0</v>
      </c>
      <c r="BH392" s="175">
        <f>IF(N392="sníž. přenesená",J392,0)</f>
        <v>0</v>
      </c>
      <c r="BI392" s="175">
        <f>IF(N392="nulová",J392,0)</f>
        <v>0</v>
      </c>
      <c r="BJ392" s="18" t="s">
        <v>22</v>
      </c>
      <c r="BK392" s="175">
        <f>ROUND(I392*H392,2)</f>
        <v>0</v>
      </c>
      <c r="BL392" s="18" t="s">
        <v>130</v>
      </c>
      <c r="BM392" s="18" t="s">
        <v>767</v>
      </c>
    </row>
    <row r="393" spans="2:47" s="1" customFormat="1" ht="30" customHeight="1">
      <c r="B393" s="35"/>
      <c r="D393" s="176" t="s">
        <v>132</v>
      </c>
      <c r="F393" s="177" t="s">
        <v>750</v>
      </c>
      <c r="I393" s="139"/>
      <c r="L393" s="35"/>
      <c r="M393" s="64"/>
      <c r="N393" s="36"/>
      <c r="O393" s="36"/>
      <c r="P393" s="36"/>
      <c r="Q393" s="36"/>
      <c r="R393" s="36"/>
      <c r="S393" s="36"/>
      <c r="T393" s="65"/>
      <c r="AT393" s="18" t="s">
        <v>132</v>
      </c>
      <c r="AU393" s="18" t="s">
        <v>22</v>
      </c>
    </row>
    <row r="394" spans="2:47" s="1" customFormat="1" ht="42" customHeight="1">
      <c r="B394" s="35"/>
      <c r="D394" s="176" t="s">
        <v>134</v>
      </c>
      <c r="F394" s="178" t="s">
        <v>751</v>
      </c>
      <c r="I394" s="139"/>
      <c r="L394" s="35"/>
      <c r="M394" s="64"/>
      <c r="N394" s="36"/>
      <c r="O394" s="36"/>
      <c r="P394" s="36"/>
      <c r="Q394" s="36"/>
      <c r="R394" s="36"/>
      <c r="S394" s="36"/>
      <c r="T394" s="65"/>
      <c r="AT394" s="18" t="s">
        <v>134</v>
      </c>
      <c r="AU394" s="18" t="s">
        <v>22</v>
      </c>
    </row>
    <row r="395" spans="2:51" s="11" customFormat="1" ht="22.5" customHeight="1">
      <c r="B395" s="179"/>
      <c r="D395" s="180" t="s">
        <v>136</v>
      </c>
      <c r="E395" s="181" t="s">
        <v>768</v>
      </c>
      <c r="F395" s="182" t="s">
        <v>769</v>
      </c>
      <c r="H395" s="183">
        <v>9</v>
      </c>
      <c r="I395" s="184"/>
      <c r="L395" s="179"/>
      <c r="M395" s="185"/>
      <c r="N395" s="186"/>
      <c r="O395" s="186"/>
      <c r="P395" s="186"/>
      <c r="Q395" s="186"/>
      <c r="R395" s="186"/>
      <c r="S395" s="186"/>
      <c r="T395" s="187"/>
      <c r="AT395" s="188" t="s">
        <v>136</v>
      </c>
      <c r="AU395" s="188" t="s">
        <v>22</v>
      </c>
      <c r="AV395" s="11" t="s">
        <v>83</v>
      </c>
      <c r="AW395" s="11" t="s">
        <v>39</v>
      </c>
      <c r="AX395" s="11" t="s">
        <v>22</v>
      </c>
      <c r="AY395" s="188" t="s">
        <v>124</v>
      </c>
    </row>
    <row r="396" spans="2:65" s="1" customFormat="1" ht="22.5" customHeight="1">
      <c r="B396" s="163"/>
      <c r="C396" s="164" t="s">
        <v>770</v>
      </c>
      <c r="D396" s="164" t="s">
        <v>125</v>
      </c>
      <c r="E396" s="165" t="s">
        <v>771</v>
      </c>
      <c r="F396" s="166" t="s">
        <v>772</v>
      </c>
      <c r="G396" s="167" t="s">
        <v>152</v>
      </c>
      <c r="H396" s="168">
        <v>14</v>
      </c>
      <c r="I396" s="169"/>
      <c r="J396" s="170">
        <f>ROUND(I396*H396,2)</f>
        <v>0</v>
      </c>
      <c r="K396" s="166" t="s">
        <v>20</v>
      </c>
      <c r="L396" s="35"/>
      <c r="M396" s="171" t="s">
        <v>20</v>
      </c>
      <c r="N396" s="172" t="s">
        <v>46</v>
      </c>
      <c r="O396" s="36"/>
      <c r="P396" s="173">
        <f>O396*H396</f>
        <v>0</v>
      </c>
      <c r="Q396" s="173">
        <v>0</v>
      </c>
      <c r="R396" s="173">
        <f>Q396*H396</f>
        <v>0</v>
      </c>
      <c r="S396" s="173">
        <v>0</v>
      </c>
      <c r="T396" s="174">
        <f>S396*H396</f>
        <v>0</v>
      </c>
      <c r="AR396" s="18" t="s">
        <v>130</v>
      </c>
      <c r="AT396" s="18" t="s">
        <v>125</v>
      </c>
      <c r="AU396" s="18" t="s">
        <v>22</v>
      </c>
      <c r="AY396" s="18" t="s">
        <v>124</v>
      </c>
      <c r="BE396" s="175">
        <f>IF(N396="základní",J396,0)</f>
        <v>0</v>
      </c>
      <c r="BF396" s="175">
        <f>IF(N396="snížená",J396,0)</f>
        <v>0</v>
      </c>
      <c r="BG396" s="175">
        <f>IF(N396="zákl. přenesená",J396,0)</f>
        <v>0</v>
      </c>
      <c r="BH396" s="175">
        <f>IF(N396="sníž. přenesená",J396,0)</f>
        <v>0</v>
      </c>
      <c r="BI396" s="175">
        <f>IF(N396="nulová",J396,0)</f>
        <v>0</v>
      </c>
      <c r="BJ396" s="18" t="s">
        <v>22</v>
      </c>
      <c r="BK396" s="175">
        <f>ROUND(I396*H396,2)</f>
        <v>0</v>
      </c>
      <c r="BL396" s="18" t="s">
        <v>130</v>
      </c>
      <c r="BM396" s="18" t="s">
        <v>773</v>
      </c>
    </row>
    <row r="397" spans="2:51" s="11" customFormat="1" ht="22.5" customHeight="1">
      <c r="B397" s="179"/>
      <c r="D397" s="180" t="s">
        <v>136</v>
      </c>
      <c r="E397" s="181" t="s">
        <v>774</v>
      </c>
      <c r="F397" s="182" t="s">
        <v>775</v>
      </c>
      <c r="H397" s="183">
        <v>14</v>
      </c>
      <c r="I397" s="184"/>
      <c r="L397" s="179"/>
      <c r="M397" s="185"/>
      <c r="N397" s="186"/>
      <c r="O397" s="186"/>
      <c r="P397" s="186"/>
      <c r="Q397" s="186"/>
      <c r="R397" s="186"/>
      <c r="S397" s="186"/>
      <c r="T397" s="187"/>
      <c r="AT397" s="188" t="s">
        <v>136</v>
      </c>
      <c r="AU397" s="188" t="s">
        <v>22</v>
      </c>
      <c r="AV397" s="11" t="s">
        <v>83</v>
      </c>
      <c r="AW397" s="11" t="s">
        <v>39</v>
      </c>
      <c r="AX397" s="11" t="s">
        <v>22</v>
      </c>
      <c r="AY397" s="188" t="s">
        <v>124</v>
      </c>
    </row>
    <row r="398" spans="2:65" s="1" customFormat="1" ht="22.5" customHeight="1">
      <c r="B398" s="163"/>
      <c r="C398" s="164" t="s">
        <v>776</v>
      </c>
      <c r="D398" s="164" t="s">
        <v>125</v>
      </c>
      <c r="E398" s="165" t="s">
        <v>777</v>
      </c>
      <c r="F398" s="166" t="s">
        <v>778</v>
      </c>
      <c r="G398" s="167" t="s">
        <v>152</v>
      </c>
      <c r="H398" s="168">
        <v>4</v>
      </c>
      <c r="I398" s="169"/>
      <c r="J398" s="170">
        <f>ROUND(I398*H398,2)</f>
        <v>0</v>
      </c>
      <c r="K398" s="166" t="s">
        <v>20</v>
      </c>
      <c r="L398" s="35"/>
      <c r="M398" s="171" t="s">
        <v>20</v>
      </c>
      <c r="N398" s="172" t="s">
        <v>46</v>
      </c>
      <c r="O398" s="36"/>
      <c r="P398" s="173">
        <f>O398*H398</f>
        <v>0</v>
      </c>
      <c r="Q398" s="173">
        <v>0</v>
      </c>
      <c r="R398" s="173">
        <f>Q398*H398</f>
        <v>0</v>
      </c>
      <c r="S398" s="173">
        <v>0</v>
      </c>
      <c r="T398" s="174">
        <f>S398*H398</f>
        <v>0</v>
      </c>
      <c r="AR398" s="18" t="s">
        <v>130</v>
      </c>
      <c r="AT398" s="18" t="s">
        <v>125</v>
      </c>
      <c r="AU398" s="18" t="s">
        <v>22</v>
      </c>
      <c r="AY398" s="18" t="s">
        <v>124</v>
      </c>
      <c r="BE398" s="175">
        <f>IF(N398="základní",J398,0)</f>
        <v>0</v>
      </c>
      <c r="BF398" s="175">
        <f>IF(N398="snížená",J398,0)</f>
        <v>0</v>
      </c>
      <c r="BG398" s="175">
        <f>IF(N398="zákl. přenesená",J398,0)</f>
        <v>0</v>
      </c>
      <c r="BH398" s="175">
        <f>IF(N398="sníž. přenesená",J398,0)</f>
        <v>0</v>
      </c>
      <c r="BI398" s="175">
        <f>IF(N398="nulová",J398,0)</f>
        <v>0</v>
      </c>
      <c r="BJ398" s="18" t="s">
        <v>22</v>
      </c>
      <c r="BK398" s="175">
        <f>ROUND(I398*H398,2)</f>
        <v>0</v>
      </c>
      <c r="BL398" s="18" t="s">
        <v>130</v>
      </c>
      <c r="BM398" s="18" t="s">
        <v>779</v>
      </c>
    </row>
    <row r="399" spans="2:51" s="11" customFormat="1" ht="22.5" customHeight="1">
      <c r="B399" s="179"/>
      <c r="D399" s="180" t="s">
        <v>136</v>
      </c>
      <c r="E399" s="181" t="s">
        <v>780</v>
      </c>
      <c r="F399" s="182" t="s">
        <v>781</v>
      </c>
      <c r="H399" s="183">
        <v>4</v>
      </c>
      <c r="I399" s="184"/>
      <c r="L399" s="179"/>
      <c r="M399" s="185"/>
      <c r="N399" s="186"/>
      <c r="O399" s="186"/>
      <c r="P399" s="186"/>
      <c r="Q399" s="186"/>
      <c r="R399" s="186"/>
      <c r="S399" s="186"/>
      <c r="T399" s="187"/>
      <c r="AT399" s="188" t="s">
        <v>136</v>
      </c>
      <c r="AU399" s="188" t="s">
        <v>22</v>
      </c>
      <c r="AV399" s="11" t="s">
        <v>83</v>
      </c>
      <c r="AW399" s="11" t="s">
        <v>39</v>
      </c>
      <c r="AX399" s="11" t="s">
        <v>22</v>
      </c>
      <c r="AY399" s="188" t="s">
        <v>124</v>
      </c>
    </row>
    <row r="400" spans="2:65" s="1" customFormat="1" ht="22.5" customHeight="1">
      <c r="B400" s="163"/>
      <c r="C400" s="164" t="s">
        <v>782</v>
      </c>
      <c r="D400" s="164" t="s">
        <v>125</v>
      </c>
      <c r="E400" s="165" t="s">
        <v>783</v>
      </c>
      <c r="F400" s="166" t="s">
        <v>784</v>
      </c>
      <c r="G400" s="167" t="s">
        <v>152</v>
      </c>
      <c r="H400" s="168">
        <v>2</v>
      </c>
      <c r="I400" s="169"/>
      <c r="J400" s="170">
        <f>ROUND(I400*H400,2)</f>
        <v>0</v>
      </c>
      <c r="K400" s="166" t="s">
        <v>20</v>
      </c>
      <c r="L400" s="35"/>
      <c r="M400" s="171" t="s">
        <v>20</v>
      </c>
      <c r="N400" s="172" t="s">
        <v>46</v>
      </c>
      <c r="O400" s="36"/>
      <c r="P400" s="173">
        <f>O400*H400</f>
        <v>0</v>
      </c>
      <c r="Q400" s="173">
        <v>0</v>
      </c>
      <c r="R400" s="173">
        <f>Q400*H400</f>
        <v>0</v>
      </c>
      <c r="S400" s="173">
        <v>0</v>
      </c>
      <c r="T400" s="174">
        <f>S400*H400</f>
        <v>0</v>
      </c>
      <c r="AR400" s="18" t="s">
        <v>130</v>
      </c>
      <c r="AT400" s="18" t="s">
        <v>125</v>
      </c>
      <c r="AU400" s="18" t="s">
        <v>22</v>
      </c>
      <c r="AY400" s="18" t="s">
        <v>124</v>
      </c>
      <c r="BE400" s="175">
        <f>IF(N400="základní",J400,0)</f>
        <v>0</v>
      </c>
      <c r="BF400" s="175">
        <f>IF(N400="snížená",J400,0)</f>
        <v>0</v>
      </c>
      <c r="BG400" s="175">
        <f>IF(N400="zákl. přenesená",J400,0)</f>
        <v>0</v>
      </c>
      <c r="BH400" s="175">
        <f>IF(N400="sníž. přenesená",J400,0)</f>
        <v>0</v>
      </c>
      <c r="BI400" s="175">
        <f>IF(N400="nulová",J400,0)</f>
        <v>0</v>
      </c>
      <c r="BJ400" s="18" t="s">
        <v>22</v>
      </c>
      <c r="BK400" s="175">
        <f>ROUND(I400*H400,2)</f>
        <v>0</v>
      </c>
      <c r="BL400" s="18" t="s">
        <v>130</v>
      </c>
      <c r="BM400" s="18" t="s">
        <v>785</v>
      </c>
    </row>
    <row r="401" spans="2:51" s="11" customFormat="1" ht="22.5" customHeight="1">
      <c r="B401" s="179"/>
      <c r="D401" s="180" t="s">
        <v>136</v>
      </c>
      <c r="E401" s="181" t="s">
        <v>786</v>
      </c>
      <c r="F401" s="182" t="s">
        <v>787</v>
      </c>
      <c r="H401" s="183">
        <v>2</v>
      </c>
      <c r="I401" s="184"/>
      <c r="L401" s="179"/>
      <c r="M401" s="185"/>
      <c r="N401" s="186"/>
      <c r="O401" s="186"/>
      <c r="P401" s="186"/>
      <c r="Q401" s="186"/>
      <c r="R401" s="186"/>
      <c r="S401" s="186"/>
      <c r="T401" s="187"/>
      <c r="AT401" s="188" t="s">
        <v>136</v>
      </c>
      <c r="AU401" s="188" t="s">
        <v>22</v>
      </c>
      <c r="AV401" s="11" t="s">
        <v>83</v>
      </c>
      <c r="AW401" s="11" t="s">
        <v>39</v>
      </c>
      <c r="AX401" s="11" t="s">
        <v>22</v>
      </c>
      <c r="AY401" s="188" t="s">
        <v>124</v>
      </c>
    </row>
    <row r="402" spans="2:65" s="1" customFormat="1" ht="22.5" customHeight="1">
      <c r="B402" s="163"/>
      <c r="C402" s="164" t="s">
        <v>788</v>
      </c>
      <c r="D402" s="164" t="s">
        <v>125</v>
      </c>
      <c r="E402" s="165" t="s">
        <v>789</v>
      </c>
      <c r="F402" s="166" t="s">
        <v>790</v>
      </c>
      <c r="G402" s="167" t="s">
        <v>370</v>
      </c>
      <c r="H402" s="168">
        <v>45</v>
      </c>
      <c r="I402" s="169"/>
      <c r="J402" s="170">
        <f>ROUND(I402*H402,2)</f>
        <v>0</v>
      </c>
      <c r="K402" s="166" t="s">
        <v>258</v>
      </c>
      <c r="L402" s="35"/>
      <c r="M402" s="171" t="s">
        <v>20</v>
      </c>
      <c r="N402" s="172" t="s">
        <v>46</v>
      </c>
      <c r="O402" s="36"/>
      <c r="P402" s="173">
        <f>O402*H402</f>
        <v>0</v>
      </c>
      <c r="Q402" s="173">
        <v>0.04101</v>
      </c>
      <c r="R402" s="173">
        <f>Q402*H402</f>
        <v>1.8454499999999998</v>
      </c>
      <c r="S402" s="173">
        <v>0</v>
      </c>
      <c r="T402" s="174">
        <f>S402*H402</f>
        <v>0</v>
      </c>
      <c r="AR402" s="18" t="s">
        <v>130</v>
      </c>
      <c r="AT402" s="18" t="s">
        <v>125</v>
      </c>
      <c r="AU402" s="18" t="s">
        <v>22</v>
      </c>
      <c r="AY402" s="18" t="s">
        <v>124</v>
      </c>
      <c r="BE402" s="175">
        <f>IF(N402="základní",J402,0)</f>
        <v>0</v>
      </c>
      <c r="BF402" s="175">
        <f>IF(N402="snížená",J402,0)</f>
        <v>0</v>
      </c>
      <c r="BG402" s="175">
        <f>IF(N402="zákl. přenesená",J402,0)</f>
        <v>0</v>
      </c>
      <c r="BH402" s="175">
        <f>IF(N402="sníž. přenesená",J402,0)</f>
        <v>0</v>
      </c>
      <c r="BI402" s="175">
        <f>IF(N402="nulová",J402,0)</f>
        <v>0</v>
      </c>
      <c r="BJ402" s="18" t="s">
        <v>22</v>
      </c>
      <c r="BK402" s="175">
        <f>ROUND(I402*H402,2)</f>
        <v>0</v>
      </c>
      <c r="BL402" s="18" t="s">
        <v>130</v>
      </c>
      <c r="BM402" s="18" t="s">
        <v>791</v>
      </c>
    </row>
    <row r="403" spans="2:47" s="1" customFormat="1" ht="22.5" customHeight="1">
      <c r="B403" s="35"/>
      <c r="D403" s="176" t="s">
        <v>132</v>
      </c>
      <c r="F403" s="177" t="s">
        <v>792</v>
      </c>
      <c r="I403" s="139"/>
      <c r="L403" s="35"/>
      <c r="M403" s="64"/>
      <c r="N403" s="36"/>
      <c r="O403" s="36"/>
      <c r="P403" s="36"/>
      <c r="Q403" s="36"/>
      <c r="R403" s="36"/>
      <c r="S403" s="36"/>
      <c r="T403" s="65"/>
      <c r="AT403" s="18" t="s">
        <v>132</v>
      </c>
      <c r="AU403" s="18" t="s">
        <v>22</v>
      </c>
    </row>
    <row r="404" spans="2:47" s="1" customFormat="1" ht="42" customHeight="1">
      <c r="B404" s="35"/>
      <c r="D404" s="176" t="s">
        <v>134</v>
      </c>
      <c r="F404" s="178" t="s">
        <v>793</v>
      </c>
      <c r="I404" s="139"/>
      <c r="L404" s="35"/>
      <c r="M404" s="64"/>
      <c r="N404" s="36"/>
      <c r="O404" s="36"/>
      <c r="P404" s="36"/>
      <c r="Q404" s="36"/>
      <c r="R404" s="36"/>
      <c r="S404" s="36"/>
      <c r="T404" s="65"/>
      <c r="AT404" s="18" t="s">
        <v>134</v>
      </c>
      <c r="AU404" s="18" t="s">
        <v>22</v>
      </c>
    </row>
    <row r="405" spans="2:51" s="11" customFormat="1" ht="22.5" customHeight="1">
      <c r="B405" s="179"/>
      <c r="D405" s="180" t="s">
        <v>136</v>
      </c>
      <c r="E405" s="181" t="s">
        <v>794</v>
      </c>
      <c r="F405" s="182" t="s">
        <v>795</v>
      </c>
      <c r="H405" s="183">
        <v>45</v>
      </c>
      <c r="I405" s="184"/>
      <c r="L405" s="179"/>
      <c r="M405" s="185"/>
      <c r="N405" s="186"/>
      <c r="O405" s="186"/>
      <c r="P405" s="186"/>
      <c r="Q405" s="186"/>
      <c r="R405" s="186"/>
      <c r="S405" s="186"/>
      <c r="T405" s="187"/>
      <c r="AT405" s="188" t="s">
        <v>136</v>
      </c>
      <c r="AU405" s="188" t="s">
        <v>22</v>
      </c>
      <c r="AV405" s="11" t="s">
        <v>83</v>
      </c>
      <c r="AW405" s="11" t="s">
        <v>39</v>
      </c>
      <c r="AX405" s="11" t="s">
        <v>22</v>
      </c>
      <c r="AY405" s="188" t="s">
        <v>124</v>
      </c>
    </row>
    <row r="406" spans="2:65" s="1" customFormat="1" ht="22.5" customHeight="1">
      <c r="B406" s="163"/>
      <c r="C406" s="164" t="s">
        <v>796</v>
      </c>
      <c r="D406" s="164" t="s">
        <v>125</v>
      </c>
      <c r="E406" s="165" t="s">
        <v>797</v>
      </c>
      <c r="F406" s="166" t="s">
        <v>798</v>
      </c>
      <c r="G406" s="167" t="s">
        <v>266</v>
      </c>
      <c r="H406" s="168">
        <v>200</v>
      </c>
      <c r="I406" s="169"/>
      <c r="J406" s="170">
        <f>ROUND(I406*H406,2)</f>
        <v>0</v>
      </c>
      <c r="K406" s="166" t="s">
        <v>258</v>
      </c>
      <c r="L406" s="35"/>
      <c r="M406" s="171" t="s">
        <v>20</v>
      </c>
      <c r="N406" s="172" t="s">
        <v>46</v>
      </c>
      <c r="O406" s="36"/>
      <c r="P406" s="173">
        <f>O406*H406</f>
        <v>0</v>
      </c>
      <c r="Q406" s="173">
        <v>0</v>
      </c>
      <c r="R406" s="173">
        <f>Q406*H406</f>
        <v>0</v>
      </c>
      <c r="S406" s="173">
        <v>0</v>
      </c>
      <c r="T406" s="174">
        <f>S406*H406</f>
        <v>0</v>
      </c>
      <c r="AR406" s="18" t="s">
        <v>130</v>
      </c>
      <c r="AT406" s="18" t="s">
        <v>125</v>
      </c>
      <c r="AU406" s="18" t="s">
        <v>22</v>
      </c>
      <c r="AY406" s="18" t="s">
        <v>124</v>
      </c>
      <c r="BE406" s="175">
        <f>IF(N406="základní",J406,0)</f>
        <v>0</v>
      </c>
      <c r="BF406" s="175">
        <f>IF(N406="snížená",J406,0)</f>
        <v>0</v>
      </c>
      <c r="BG406" s="175">
        <f>IF(N406="zákl. přenesená",J406,0)</f>
        <v>0</v>
      </c>
      <c r="BH406" s="175">
        <f>IF(N406="sníž. přenesená",J406,0)</f>
        <v>0</v>
      </c>
      <c r="BI406" s="175">
        <f>IF(N406="nulová",J406,0)</f>
        <v>0</v>
      </c>
      <c r="BJ406" s="18" t="s">
        <v>22</v>
      </c>
      <c r="BK406" s="175">
        <f>ROUND(I406*H406,2)</f>
        <v>0</v>
      </c>
      <c r="BL406" s="18" t="s">
        <v>130</v>
      </c>
      <c r="BM406" s="18" t="s">
        <v>799</v>
      </c>
    </row>
    <row r="407" spans="2:47" s="1" customFormat="1" ht="22.5" customHeight="1">
      <c r="B407" s="35"/>
      <c r="D407" s="176" t="s">
        <v>132</v>
      </c>
      <c r="F407" s="177" t="s">
        <v>800</v>
      </c>
      <c r="I407" s="139"/>
      <c r="L407" s="35"/>
      <c r="M407" s="64"/>
      <c r="N407" s="36"/>
      <c r="O407" s="36"/>
      <c r="P407" s="36"/>
      <c r="Q407" s="36"/>
      <c r="R407" s="36"/>
      <c r="S407" s="36"/>
      <c r="T407" s="65"/>
      <c r="AT407" s="18" t="s">
        <v>132</v>
      </c>
      <c r="AU407" s="18" t="s">
        <v>22</v>
      </c>
    </row>
    <row r="408" spans="2:47" s="1" customFormat="1" ht="54" customHeight="1">
      <c r="B408" s="35"/>
      <c r="D408" s="176" t="s">
        <v>134</v>
      </c>
      <c r="F408" s="178" t="s">
        <v>801</v>
      </c>
      <c r="I408" s="139"/>
      <c r="L408" s="35"/>
      <c r="M408" s="64"/>
      <c r="N408" s="36"/>
      <c r="O408" s="36"/>
      <c r="P408" s="36"/>
      <c r="Q408" s="36"/>
      <c r="R408" s="36"/>
      <c r="S408" s="36"/>
      <c r="T408" s="65"/>
      <c r="AT408" s="18" t="s">
        <v>134</v>
      </c>
      <c r="AU408" s="18" t="s">
        <v>22</v>
      </c>
    </row>
    <row r="409" spans="2:51" s="11" customFormat="1" ht="22.5" customHeight="1">
      <c r="B409" s="179"/>
      <c r="D409" s="180" t="s">
        <v>136</v>
      </c>
      <c r="E409" s="181" t="s">
        <v>802</v>
      </c>
      <c r="F409" s="182" t="s">
        <v>803</v>
      </c>
      <c r="H409" s="183">
        <v>200</v>
      </c>
      <c r="I409" s="184"/>
      <c r="L409" s="179"/>
      <c r="M409" s="185"/>
      <c r="N409" s="186"/>
      <c r="O409" s="186"/>
      <c r="P409" s="186"/>
      <c r="Q409" s="186"/>
      <c r="R409" s="186"/>
      <c r="S409" s="186"/>
      <c r="T409" s="187"/>
      <c r="AT409" s="188" t="s">
        <v>136</v>
      </c>
      <c r="AU409" s="188" t="s">
        <v>22</v>
      </c>
      <c r="AV409" s="11" t="s">
        <v>83</v>
      </c>
      <c r="AW409" s="11" t="s">
        <v>39</v>
      </c>
      <c r="AX409" s="11" t="s">
        <v>22</v>
      </c>
      <c r="AY409" s="188" t="s">
        <v>124</v>
      </c>
    </row>
    <row r="410" spans="2:65" s="1" customFormat="1" ht="31.5" customHeight="1">
      <c r="B410" s="163"/>
      <c r="C410" s="164" t="s">
        <v>804</v>
      </c>
      <c r="D410" s="164" t="s">
        <v>125</v>
      </c>
      <c r="E410" s="165" t="s">
        <v>805</v>
      </c>
      <c r="F410" s="166" t="s">
        <v>806</v>
      </c>
      <c r="G410" s="167" t="s">
        <v>266</v>
      </c>
      <c r="H410" s="168">
        <v>1448.107</v>
      </c>
      <c r="I410" s="169"/>
      <c r="J410" s="170">
        <f>ROUND(I410*H410,2)</f>
        <v>0</v>
      </c>
      <c r="K410" s="166" t="s">
        <v>258</v>
      </c>
      <c r="L410" s="35"/>
      <c r="M410" s="171" t="s">
        <v>20</v>
      </c>
      <c r="N410" s="172" t="s">
        <v>46</v>
      </c>
      <c r="O410" s="36"/>
      <c r="P410" s="173">
        <f>O410*H410</f>
        <v>0</v>
      </c>
      <c r="Q410" s="173">
        <v>0.00085</v>
      </c>
      <c r="R410" s="173">
        <f>Q410*H410</f>
        <v>1.2308909499999998</v>
      </c>
      <c r="S410" s="173">
        <v>0</v>
      </c>
      <c r="T410" s="174">
        <f>S410*H410</f>
        <v>0</v>
      </c>
      <c r="AR410" s="18" t="s">
        <v>130</v>
      </c>
      <c r="AT410" s="18" t="s">
        <v>125</v>
      </c>
      <c r="AU410" s="18" t="s">
        <v>22</v>
      </c>
      <c r="AY410" s="18" t="s">
        <v>124</v>
      </c>
      <c r="BE410" s="175">
        <f>IF(N410="základní",J410,0)</f>
        <v>0</v>
      </c>
      <c r="BF410" s="175">
        <f>IF(N410="snížená",J410,0)</f>
        <v>0</v>
      </c>
      <c r="BG410" s="175">
        <f>IF(N410="zákl. přenesená",J410,0)</f>
        <v>0</v>
      </c>
      <c r="BH410" s="175">
        <f>IF(N410="sníž. přenesená",J410,0)</f>
        <v>0</v>
      </c>
      <c r="BI410" s="175">
        <f>IF(N410="nulová",J410,0)</f>
        <v>0</v>
      </c>
      <c r="BJ410" s="18" t="s">
        <v>22</v>
      </c>
      <c r="BK410" s="175">
        <f>ROUND(I410*H410,2)</f>
        <v>0</v>
      </c>
      <c r="BL410" s="18" t="s">
        <v>130</v>
      </c>
      <c r="BM410" s="18" t="s">
        <v>807</v>
      </c>
    </row>
    <row r="411" spans="2:47" s="1" customFormat="1" ht="22.5" customHeight="1">
      <c r="B411" s="35"/>
      <c r="D411" s="176" t="s">
        <v>132</v>
      </c>
      <c r="F411" s="177" t="s">
        <v>808</v>
      </c>
      <c r="I411" s="139"/>
      <c r="L411" s="35"/>
      <c r="M411" s="64"/>
      <c r="N411" s="36"/>
      <c r="O411" s="36"/>
      <c r="P411" s="36"/>
      <c r="Q411" s="36"/>
      <c r="R411" s="36"/>
      <c r="S411" s="36"/>
      <c r="T411" s="65"/>
      <c r="AT411" s="18" t="s">
        <v>132</v>
      </c>
      <c r="AU411" s="18" t="s">
        <v>22</v>
      </c>
    </row>
    <row r="412" spans="2:47" s="1" customFormat="1" ht="90" customHeight="1">
      <c r="B412" s="35"/>
      <c r="D412" s="176" t="s">
        <v>134</v>
      </c>
      <c r="F412" s="178" t="s">
        <v>809</v>
      </c>
      <c r="I412" s="139"/>
      <c r="L412" s="35"/>
      <c r="M412" s="64"/>
      <c r="N412" s="36"/>
      <c r="O412" s="36"/>
      <c r="P412" s="36"/>
      <c r="Q412" s="36"/>
      <c r="R412" s="36"/>
      <c r="S412" s="36"/>
      <c r="T412" s="65"/>
      <c r="AT412" s="18" t="s">
        <v>134</v>
      </c>
      <c r="AU412" s="18" t="s">
        <v>22</v>
      </c>
    </row>
    <row r="413" spans="2:51" s="13" customFormat="1" ht="22.5" customHeight="1">
      <c r="B413" s="204"/>
      <c r="D413" s="176" t="s">
        <v>136</v>
      </c>
      <c r="E413" s="205" t="s">
        <v>20</v>
      </c>
      <c r="F413" s="206" t="s">
        <v>556</v>
      </c>
      <c r="H413" s="207" t="s">
        <v>20</v>
      </c>
      <c r="I413" s="208"/>
      <c r="L413" s="204"/>
      <c r="M413" s="209"/>
      <c r="N413" s="210"/>
      <c r="O413" s="210"/>
      <c r="P413" s="210"/>
      <c r="Q413" s="210"/>
      <c r="R413" s="210"/>
      <c r="S413" s="210"/>
      <c r="T413" s="211"/>
      <c r="AT413" s="207" t="s">
        <v>136</v>
      </c>
      <c r="AU413" s="207" t="s">
        <v>22</v>
      </c>
      <c r="AV413" s="13" t="s">
        <v>22</v>
      </c>
      <c r="AW413" s="13" t="s">
        <v>39</v>
      </c>
      <c r="AX413" s="13" t="s">
        <v>75</v>
      </c>
      <c r="AY413" s="207" t="s">
        <v>124</v>
      </c>
    </row>
    <row r="414" spans="2:51" s="11" customFormat="1" ht="22.5" customHeight="1">
      <c r="B414" s="179"/>
      <c r="D414" s="176" t="s">
        <v>136</v>
      </c>
      <c r="E414" s="188" t="s">
        <v>810</v>
      </c>
      <c r="F414" s="189" t="s">
        <v>811</v>
      </c>
      <c r="H414" s="190">
        <v>19.475</v>
      </c>
      <c r="I414" s="184"/>
      <c r="L414" s="179"/>
      <c r="M414" s="185"/>
      <c r="N414" s="186"/>
      <c r="O414" s="186"/>
      <c r="P414" s="186"/>
      <c r="Q414" s="186"/>
      <c r="R414" s="186"/>
      <c r="S414" s="186"/>
      <c r="T414" s="187"/>
      <c r="AT414" s="188" t="s">
        <v>136</v>
      </c>
      <c r="AU414" s="188" t="s">
        <v>22</v>
      </c>
      <c r="AV414" s="11" t="s">
        <v>83</v>
      </c>
      <c r="AW414" s="11" t="s">
        <v>39</v>
      </c>
      <c r="AX414" s="11" t="s">
        <v>75</v>
      </c>
      <c r="AY414" s="188" t="s">
        <v>124</v>
      </c>
    </row>
    <row r="415" spans="2:51" s="11" customFormat="1" ht="22.5" customHeight="1">
      <c r="B415" s="179"/>
      <c r="D415" s="176" t="s">
        <v>136</v>
      </c>
      <c r="E415" s="188" t="s">
        <v>210</v>
      </c>
      <c r="F415" s="189" t="s">
        <v>812</v>
      </c>
      <c r="H415" s="190">
        <v>3</v>
      </c>
      <c r="I415" s="184"/>
      <c r="L415" s="179"/>
      <c r="M415" s="185"/>
      <c r="N415" s="186"/>
      <c r="O415" s="186"/>
      <c r="P415" s="186"/>
      <c r="Q415" s="186"/>
      <c r="R415" s="186"/>
      <c r="S415" s="186"/>
      <c r="T415" s="187"/>
      <c r="AT415" s="188" t="s">
        <v>136</v>
      </c>
      <c r="AU415" s="188" t="s">
        <v>22</v>
      </c>
      <c r="AV415" s="11" t="s">
        <v>83</v>
      </c>
      <c r="AW415" s="11" t="s">
        <v>39</v>
      </c>
      <c r="AX415" s="11" t="s">
        <v>75</v>
      </c>
      <c r="AY415" s="188" t="s">
        <v>124</v>
      </c>
    </row>
    <row r="416" spans="2:51" s="11" customFormat="1" ht="22.5" customHeight="1">
      <c r="B416" s="179"/>
      <c r="D416" s="176" t="s">
        <v>136</v>
      </c>
      <c r="E416" s="188" t="s">
        <v>211</v>
      </c>
      <c r="F416" s="189" t="s">
        <v>813</v>
      </c>
      <c r="H416" s="190">
        <v>21.325</v>
      </c>
      <c r="I416" s="184"/>
      <c r="L416" s="179"/>
      <c r="M416" s="185"/>
      <c r="N416" s="186"/>
      <c r="O416" s="186"/>
      <c r="P416" s="186"/>
      <c r="Q416" s="186"/>
      <c r="R416" s="186"/>
      <c r="S416" s="186"/>
      <c r="T416" s="187"/>
      <c r="AT416" s="188" t="s">
        <v>136</v>
      </c>
      <c r="AU416" s="188" t="s">
        <v>22</v>
      </c>
      <c r="AV416" s="11" t="s">
        <v>83</v>
      </c>
      <c r="AW416" s="11" t="s">
        <v>39</v>
      </c>
      <c r="AX416" s="11" t="s">
        <v>75</v>
      </c>
      <c r="AY416" s="188" t="s">
        <v>124</v>
      </c>
    </row>
    <row r="417" spans="2:51" s="11" customFormat="1" ht="22.5" customHeight="1">
      <c r="B417" s="179"/>
      <c r="D417" s="176" t="s">
        <v>136</v>
      </c>
      <c r="E417" s="188" t="s">
        <v>213</v>
      </c>
      <c r="F417" s="189" t="s">
        <v>814</v>
      </c>
      <c r="H417" s="190">
        <v>0.594</v>
      </c>
      <c r="I417" s="184"/>
      <c r="L417" s="179"/>
      <c r="M417" s="185"/>
      <c r="N417" s="186"/>
      <c r="O417" s="186"/>
      <c r="P417" s="186"/>
      <c r="Q417" s="186"/>
      <c r="R417" s="186"/>
      <c r="S417" s="186"/>
      <c r="T417" s="187"/>
      <c r="AT417" s="188" t="s">
        <v>136</v>
      </c>
      <c r="AU417" s="188" t="s">
        <v>22</v>
      </c>
      <c r="AV417" s="11" t="s">
        <v>83</v>
      </c>
      <c r="AW417" s="11" t="s">
        <v>39</v>
      </c>
      <c r="AX417" s="11" t="s">
        <v>75</v>
      </c>
      <c r="AY417" s="188" t="s">
        <v>124</v>
      </c>
    </row>
    <row r="418" spans="2:51" s="11" customFormat="1" ht="22.5" customHeight="1">
      <c r="B418" s="179"/>
      <c r="D418" s="176" t="s">
        <v>136</v>
      </c>
      <c r="E418" s="188" t="s">
        <v>215</v>
      </c>
      <c r="F418" s="189" t="s">
        <v>815</v>
      </c>
      <c r="H418" s="190">
        <v>11</v>
      </c>
      <c r="I418" s="184"/>
      <c r="L418" s="179"/>
      <c r="M418" s="185"/>
      <c r="N418" s="186"/>
      <c r="O418" s="186"/>
      <c r="P418" s="186"/>
      <c r="Q418" s="186"/>
      <c r="R418" s="186"/>
      <c r="S418" s="186"/>
      <c r="T418" s="187"/>
      <c r="AT418" s="188" t="s">
        <v>136</v>
      </c>
      <c r="AU418" s="188" t="s">
        <v>22</v>
      </c>
      <c r="AV418" s="11" t="s">
        <v>83</v>
      </c>
      <c r="AW418" s="11" t="s">
        <v>39</v>
      </c>
      <c r="AX418" s="11" t="s">
        <v>75</v>
      </c>
      <c r="AY418" s="188" t="s">
        <v>124</v>
      </c>
    </row>
    <row r="419" spans="2:51" s="11" customFormat="1" ht="22.5" customHeight="1">
      <c r="B419" s="179"/>
      <c r="D419" s="176" t="s">
        <v>136</v>
      </c>
      <c r="E419" s="188" t="s">
        <v>217</v>
      </c>
      <c r="F419" s="189" t="s">
        <v>816</v>
      </c>
      <c r="H419" s="190">
        <v>718.25</v>
      </c>
      <c r="I419" s="184"/>
      <c r="L419" s="179"/>
      <c r="M419" s="185"/>
      <c r="N419" s="186"/>
      <c r="O419" s="186"/>
      <c r="P419" s="186"/>
      <c r="Q419" s="186"/>
      <c r="R419" s="186"/>
      <c r="S419" s="186"/>
      <c r="T419" s="187"/>
      <c r="AT419" s="188" t="s">
        <v>136</v>
      </c>
      <c r="AU419" s="188" t="s">
        <v>22</v>
      </c>
      <c r="AV419" s="11" t="s">
        <v>83</v>
      </c>
      <c r="AW419" s="11" t="s">
        <v>39</v>
      </c>
      <c r="AX419" s="11" t="s">
        <v>75</v>
      </c>
      <c r="AY419" s="188" t="s">
        <v>124</v>
      </c>
    </row>
    <row r="420" spans="2:51" s="11" customFormat="1" ht="22.5" customHeight="1">
      <c r="B420" s="179"/>
      <c r="D420" s="176" t="s">
        <v>136</v>
      </c>
      <c r="E420" s="188" t="s">
        <v>219</v>
      </c>
      <c r="F420" s="189" t="s">
        <v>817</v>
      </c>
      <c r="H420" s="190">
        <v>18.438</v>
      </c>
      <c r="I420" s="184"/>
      <c r="L420" s="179"/>
      <c r="M420" s="185"/>
      <c r="N420" s="186"/>
      <c r="O420" s="186"/>
      <c r="P420" s="186"/>
      <c r="Q420" s="186"/>
      <c r="R420" s="186"/>
      <c r="S420" s="186"/>
      <c r="T420" s="187"/>
      <c r="AT420" s="188" t="s">
        <v>136</v>
      </c>
      <c r="AU420" s="188" t="s">
        <v>22</v>
      </c>
      <c r="AV420" s="11" t="s">
        <v>83</v>
      </c>
      <c r="AW420" s="11" t="s">
        <v>39</v>
      </c>
      <c r="AX420" s="11" t="s">
        <v>75</v>
      </c>
      <c r="AY420" s="188" t="s">
        <v>124</v>
      </c>
    </row>
    <row r="421" spans="2:51" s="11" customFormat="1" ht="22.5" customHeight="1">
      <c r="B421" s="179"/>
      <c r="D421" s="176" t="s">
        <v>136</v>
      </c>
      <c r="E421" s="188" t="s">
        <v>221</v>
      </c>
      <c r="F421" s="189" t="s">
        <v>557</v>
      </c>
      <c r="H421" s="190">
        <v>7.55</v>
      </c>
      <c r="I421" s="184"/>
      <c r="L421" s="179"/>
      <c r="M421" s="185"/>
      <c r="N421" s="186"/>
      <c r="O421" s="186"/>
      <c r="P421" s="186"/>
      <c r="Q421" s="186"/>
      <c r="R421" s="186"/>
      <c r="S421" s="186"/>
      <c r="T421" s="187"/>
      <c r="AT421" s="188" t="s">
        <v>136</v>
      </c>
      <c r="AU421" s="188" t="s">
        <v>22</v>
      </c>
      <c r="AV421" s="11" t="s">
        <v>83</v>
      </c>
      <c r="AW421" s="11" t="s">
        <v>39</v>
      </c>
      <c r="AX421" s="11" t="s">
        <v>75</v>
      </c>
      <c r="AY421" s="188" t="s">
        <v>124</v>
      </c>
    </row>
    <row r="422" spans="2:51" s="11" customFormat="1" ht="22.5" customHeight="1">
      <c r="B422" s="179"/>
      <c r="D422" s="176" t="s">
        <v>136</v>
      </c>
      <c r="E422" s="188" t="s">
        <v>223</v>
      </c>
      <c r="F422" s="189" t="s">
        <v>558</v>
      </c>
      <c r="H422" s="190">
        <v>21</v>
      </c>
      <c r="I422" s="184"/>
      <c r="L422" s="179"/>
      <c r="M422" s="185"/>
      <c r="N422" s="186"/>
      <c r="O422" s="186"/>
      <c r="P422" s="186"/>
      <c r="Q422" s="186"/>
      <c r="R422" s="186"/>
      <c r="S422" s="186"/>
      <c r="T422" s="187"/>
      <c r="AT422" s="188" t="s">
        <v>136</v>
      </c>
      <c r="AU422" s="188" t="s">
        <v>22</v>
      </c>
      <c r="AV422" s="11" t="s">
        <v>83</v>
      </c>
      <c r="AW422" s="11" t="s">
        <v>39</v>
      </c>
      <c r="AX422" s="11" t="s">
        <v>75</v>
      </c>
      <c r="AY422" s="188" t="s">
        <v>124</v>
      </c>
    </row>
    <row r="423" spans="2:51" s="11" customFormat="1" ht="22.5" customHeight="1">
      <c r="B423" s="179"/>
      <c r="D423" s="176" t="s">
        <v>136</v>
      </c>
      <c r="E423" s="188" t="s">
        <v>224</v>
      </c>
      <c r="F423" s="189" t="s">
        <v>559</v>
      </c>
      <c r="H423" s="190">
        <v>2.5</v>
      </c>
      <c r="I423" s="184"/>
      <c r="L423" s="179"/>
      <c r="M423" s="185"/>
      <c r="N423" s="186"/>
      <c r="O423" s="186"/>
      <c r="P423" s="186"/>
      <c r="Q423" s="186"/>
      <c r="R423" s="186"/>
      <c r="S423" s="186"/>
      <c r="T423" s="187"/>
      <c r="AT423" s="188" t="s">
        <v>136</v>
      </c>
      <c r="AU423" s="188" t="s">
        <v>22</v>
      </c>
      <c r="AV423" s="11" t="s">
        <v>83</v>
      </c>
      <c r="AW423" s="11" t="s">
        <v>39</v>
      </c>
      <c r="AX423" s="11" t="s">
        <v>75</v>
      </c>
      <c r="AY423" s="188" t="s">
        <v>124</v>
      </c>
    </row>
    <row r="424" spans="2:51" s="11" customFormat="1" ht="22.5" customHeight="1">
      <c r="B424" s="179"/>
      <c r="D424" s="176" t="s">
        <v>136</v>
      </c>
      <c r="E424" s="188" t="s">
        <v>226</v>
      </c>
      <c r="F424" s="189" t="s">
        <v>818</v>
      </c>
      <c r="H424" s="190">
        <v>45</v>
      </c>
      <c r="I424" s="184"/>
      <c r="L424" s="179"/>
      <c r="M424" s="185"/>
      <c r="N424" s="186"/>
      <c r="O424" s="186"/>
      <c r="P424" s="186"/>
      <c r="Q424" s="186"/>
      <c r="R424" s="186"/>
      <c r="S424" s="186"/>
      <c r="T424" s="187"/>
      <c r="AT424" s="188" t="s">
        <v>136</v>
      </c>
      <c r="AU424" s="188" t="s">
        <v>22</v>
      </c>
      <c r="AV424" s="11" t="s">
        <v>83</v>
      </c>
      <c r="AW424" s="11" t="s">
        <v>39</v>
      </c>
      <c r="AX424" s="11" t="s">
        <v>75</v>
      </c>
      <c r="AY424" s="188" t="s">
        <v>124</v>
      </c>
    </row>
    <row r="425" spans="2:51" s="11" customFormat="1" ht="22.5" customHeight="1">
      <c r="B425" s="179"/>
      <c r="D425" s="176" t="s">
        <v>136</v>
      </c>
      <c r="E425" s="188" t="s">
        <v>228</v>
      </c>
      <c r="F425" s="189" t="s">
        <v>560</v>
      </c>
      <c r="H425" s="190">
        <v>34.575</v>
      </c>
      <c r="I425" s="184"/>
      <c r="L425" s="179"/>
      <c r="M425" s="185"/>
      <c r="N425" s="186"/>
      <c r="O425" s="186"/>
      <c r="P425" s="186"/>
      <c r="Q425" s="186"/>
      <c r="R425" s="186"/>
      <c r="S425" s="186"/>
      <c r="T425" s="187"/>
      <c r="AT425" s="188" t="s">
        <v>136</v>
      </c>
      <c r="AU425" s="188" t="s">
        <v>22</v>
      </c>
      <c r="AV425" s="11" t="s">
        <v>83</v>
      </c>
      <c r="AW425" s="11" t="s">
        <v>39</v>
      </c>
      <c r="AX425" s="11" t="s">
        <v>75</v>
      </c>
      <c r="AY425" s="188" t="s">
        <v>124</v>
      </c>
    </row>
    <row r="426" spans="2:51" s="11" customFormat="1" ht="22.5" customHeight="1">
      <c r="B426" s="179"/>
      <c r="D426" s="176" t="s">
        <v>136</v>
      </c>
      <c r="E426" s="188" t="s">
        <v>230</v>
      </c>
      <c r="F426" s="189" t="s">
        <v>561</v>
      </c>
      <c r="H426" s="190">
        <v>545.4</v>
      </c>
      <c r="I426" s="184"/>
      <c r="L426" s="179"/>
      <c r="M426" s="185"/>
      <c r="N426" s="186"/>
      <c r="O426" s="186"/>
      <c r="P426" s="186"/>
      <c r="Q426" s="186"/>
      <c r="R426" s="186"/>
      <c r="S426" s="186"/>
      <c r="T426" s="187"/>
      <c r="AT426" s="188" t="s">
        <v>136</v>
      </c>
      <c r="AU426" s="188" t="s">
        <v>22</v>
      </c>
      <c r="AV426" s="11" t="s">
        <v>83</v>
      </c>
      <c r="AW426" s="11" t="s">
        <v>39</v>
      </c>
      <c r="AX426" s="11" t="s">
        <v>75</v>
      </c>
      <c r="AY426" s="188" t="s">
        <v>124</v>
      </c>
    </row>
    <row r="427" spans="2:51" s="11" customFormat="1" ht="22.5" customHeight="1">
      <c r="B427" s="179"/>
      <c r="D427" s="180" t="s">
        <v>136</v>
      </c>
      <c r="E427" s="181" t="s">
        <v>819</v>
      </c>
      <c r="F427" s="182" t="s">
        <v>820</v>
      </c>
      <c r="H427" s="183">
        <v>1448.107</v>
      </c>
      <c r="I427" s="184"/>
      <c r="L427" s="179"/>
      <c r="M427" s="185"/>
      <c r="N427" s="186"/>
      <c r="O427" s="186"/>
      <c r="P427" s="186"/>
      <c r="Q427" s="186"/>
      <c r="R427" s="186"/>
      <c r="S427" s="186"/>
      <c r="T427" s="187"/>
      <c r="AT427" s="188" t="s">
        <v>136</v>
      </c>
      <c r="AU427" s="188" t="s">
        <v>22</v>
      </c>
      <c r="AV427" s="11" t="s">
        <v>83</v>
      </c>
      <c r="AW427" s="11" t="s">
        <v>39</v>
      </c>
      <c r="AX427" s="11" t="s">
        <v>22</v>
      </c>
      <c r="AY427" s="188" t="s">
        <v>124</v>
      </c>
    </row>
    <row r="428" spans="2:65" s="1" customFormat="1" ht="31.5" customHeight="1">
      <c r="B428" s="163"/>
      <c r="C428" s="164" t="s">
        <v>821</v>
      </c>
      <c r="D428" s="164" t="s">
        <v>125</v>
      </c>
      <c r="E428" s="165" t="s">
        <v>822</v>
      </c>
      <c r="F428" s="166" t="s">
        <v>823</v>
      </c>
      <c r="G428" s="167" t="s">
        <v>266</v>
      </c>
      <c r="H428" s="168">
        <v>844.632</v>
      </c>
      <c r="I428" s="169"/>
      <c r="J428" s="170">
        <f>ROUND(I428*H428,2)</f>
        <v>0</v>
      </c>
      <c r="K428" s="166" t="s">
        <v>258</v>
      </c>
      <c r="L428" s="35"/>
      <c r="M428" s="171" t="s">
        <v>20</v>
      </c>
      <c r="N428" s="172" t="s">
        <v>46</v>
      </c>
      <c r="O428" s="36"/>
      <c r="P428" s="173">
        <f>O428*H428</f>
        <v>0</v>
      </c>
      <c r="Q428" s="173">
        <v>0.0026</v>
      </c>
      <c r="R428" s="173">
        <f>Q428*H428</f>
        <v>2.1960431999999996</v>
      </c>
      <c r="S428" s="173">
        <v>0</v>
      </c>
      <c r="T428" s="174">
        <f>S428*H428</f>
        <v>0</v>
      </c>
      <c r="AR428" s="18" t="s">
        <v>130</v>
      </c>
      <c r="AT428" s="18" t="s">
        <v>125</v>
      </c>
      <c r="AU428" s="18" t="s">
        <v>22</v>
      </c>
      <c r="AY428" s="18" t="s">
        <v>124</v>
      </c>
      <c r="BE428" s="175">
        <f>IF(N428="základní",J428,0)</f>
        <v>0</v>
      </c>
      <c r="BF428" s="175">
        <f>IF(N428="snížená",J428,0)</f>
        <v>0</v>
      </c>
      <c r="BG428" s="175">
        <f>IF(N428="zákl. přenesená",J428,0)</f>
        <v>0</v>
      </c>
      <c r="BH428" s="175">
        <f>IF(N428="sníž. přenesená",J428,0)</f>
        <v>0</v>
      </c>
      <c r="BI428" s="175">
        <f>IF(N428="nulová",J428,0)</f>
        <v>0</v>
      </c>
      <c r="BJ428" s="18" t="s">
        <v>22</v>
      </c>
      <c r="BK428" s="175">
        <f>ROUND(I428*H428,2)</f>
        <v>0</v>
      </c>
      <c r="BL428" s="18" t="s">
        <v>130</v>
      </c>
      <c r="BM428" s="18" t="s">
        <v>824</v>
      </c>
    </row>
    <row r="429" spans="2:47" s="1" customFormat="1" ht="30" customHeight="1">
      <c r="B429" s="35"/>
      <c r="D429" s="176" t="s">
        <v>132</v>
      </c>
      <c r="F429" s="177" t="s">
        <v>825</v>
      </c>
      <c r="I429" s="139"/>
      <c r="L429" s="35"/>
      <c r="M429" s="64"/>
      <c r="N429" s="36"/>
      <c r="O429" s="36"/>
      <c r="P429" s="36"/>
      <c r="Q429" s="36"/>
      <c r="R429" s="36"/>
      <c r="S429" s="36"/>
      <c r="T429" s="65"/>
      <c r="AT429" s="18" t="s">
        <v>132</v>
      </c>
      <c r="AU429" s="18" t="s">
        <v>22</v>
      </c>
    </row>
    <row r="430" spans="2:47" s="1" customFormat="1" ht="90" customHeight="1">
      <c r="B430" s="35"/>
      <c r="D430" s="176" t="s">
        <v>134</v>
      </c>
      <c r="F430" s="178" t="s">
        <v>826</v>
      </c>
      <c r="I430" s="139"/>
      <c r="L430" s="35"/>
      <c r="M430" s="64"/>
      <c r="N430" s="36"/>
      <c r="O430" s="36"/>
      <c r="P430" s="36"/>
      <c r="Q430" s="36"/>
      <c r="R430" s="36"/>
      <c r="S430" s="36"/>
      <c r="T430" s="65"/>
      <c r="AT430" s="18" t="s">
        <v>134</v>
      </c>
      <c r="AU430" s="18" t="s">
        <v>22</v>
      </c>
    </row>
    <row r="431" spans="2:51" s="13" customFormat="1" ht="22.5" customHeight="1">
      <c r="B431" s="204"/>
      <c r="D431" s="176" t="s">
        <v>136</v>
      </c>
      <c r="E431" s="205" t="s">
        <v>20</v>
      </c>
      <c r="F431" s="206" t="s">
        <v>556</v>
      </c>
      <c r="H431" s="207" t="s">
        <v>20</v>
      </c>
      <c r="I431" s="208"/>
      <c r="L431" s="204"/>
      <c r="M431" s="209"/>
      <c r="N431" s="210"/>
      <c r="O431" s="210"/>
      <c r="P431" s="210"/>
      <c r="Q431" s="210"/>
      <c r="R431" s="210"/>
      <c r="S431" s="210"/>
      <c r="T431" s="211"/>
      <c r="AT431" s="207" t="s">
        <v>136</v>
      </c>
      <c r="AU431" s="207" t="s">
        <v>22</v>
      </c>
      <c r="AV431" s="13" t="s">
        <v>22</v>
      </c>
      <c r="AW431" s="13" t="s">
        <v>39</v>
      </c>
      <c r="AX431" s="13" t="s">
        <v>75</v>
      </c>
      <c r="AY431" s="207" t="s">
        <v>124</v>
      </c>
    </row>
    <row r="432" spans="2:51" s="11" customFormat="1" ht="22.5" customHeight="1">
      <c r="B432" s="179"/>
      <c r="D432" s="176" t="s">
        <v>136</v>
      </c>
      <c r="E432" s="188" t="s">
        <v>827</v>
      </c>
      <c r="F432" s="189" t="s">
        <v>811</v>
      </c>
      <c r="H432" s="190">
        <v>19.475</v>
      </c>
      <c r="I432" s="184"/>
      <c r="L432" s="179"/>
      <c r="M432" s="185"/>
      <c r="N432" s="186"/>
      <c r="O432" s="186"/>
      <c r="P432" s="186"/>
      <c r="Q432" s="186"/>
      <c r="R432" s="186"/>
      <c r="S432" s="186"/>
      <c r="T432" s="187"/>
      <c r="AT432" s="188" t="s">
        <v>136</v>
      </c>
      <c r="AU432" s="188" t="s">
        <v>22</v>
      </c>
      <c r="AV432" s="11" t="s">
        <v>83</v>
      </c>
      <c r="AW432" s="11" t="s">
        <v>39</v>
      </c>
      <c r="AX432" s="11" t="s">
        <v>75</v>
      </c>
      <c r="AY432" s="188" t="s">
        <v>124</v>
      </c>
    </row>
    <row r="433" spans="2:51" s="11" customFormat="1" ht="22.5" customHeight="1">
      <c r="B433" s="179"/>
      <c r="D433" s="176" t="s">
        <v>136</v>
      </c>
      <c r="E433" s="188" t="s">
        <v>232</v>
      </c>
      <c r="F433" s="189" t="s">
        <v>812</v>
      </c>
      <c r="H433" s="190">
        <v>3</v>
      </c>
      <c r="I433" s="184"/>
      <c r="L433" s="179"/>
      <c r="M433" s="185"/>
      <c r="N433" s="186"/>
      <c r="O433" s="186"/>
      <c r="P433" s="186"/>
      <c r="Q433" s="186"/>
      <c r="R433" s="186"/>
      <c r="S433" s="186"/>
      <c r="T433" s="187"/>
      <c r="AT433" s="188" t="s">
        <v>136</v>
      </c>
      <c r="AU433" s="188" t="s">
        <v>22</v>
      </c>
      <c r="AV433" s="11" t="s">
        <v>83</v>
      </c>
      <c r="AW433" s="11" t="s">
        <v>39</v>
      </c>
      <c r="AX433" s="11" t="s">
        <v>75</v>
      </c>
      <c r="AY433" s="188" t="s">
        <v>124</v>
      </c>
    </row>
    <row r="434" spans="2:51" s="11" customFormat="1" ht="22.5" customHeight="1">
      <c r="B434" s="179"/>
      <c r="D434" s="176" t="s">
        <v>136</v>
      </c>
      <c r="E434" s="188" t="s">
        <v>233</v>
      </c>
      <c r="F434" s="189" t="s">
        <v>813</v>
      </c>
      <c r="H434" s="190">
        <v>21.325</v>
      </c>
      <c r="I434" s="184"/>
      <c r="L434" s="179"/>
      <c r="M434" s="185"/>
      <c r="N434" s="186"/>
      <c r="O434" s="186"/>
      <c r="P434" s="186"/>
      <c r="Q434" s="186"/>
      <c r="R434" s="186"/>
      <c r="S434" s="186"/>
      <c r="T434" s="187"/>
      <c r="AT434" s="188" t="s">
        <v>136</v>
      </c>
      <c r="AU434" s="188" t="s">
        <v>22</v>
      </c>
      <c r="AV434" s="11" t="s">
        <v>83</v>
      </c>
      <c r="AW434" s="11" t="s">
        <v>39</v>
      </c>
      <c r="AX434" s="11" t="s">
        <v>75</v>
      </c>
      <c r="AY434" s="188" t="s">
        <v>124</v>
      </c>
    </row>
    <row r="435" spans="2:51" s="11" customFormat="1" ht="22.5" customHeight="1">
      <c r="B435" s="179"/>
      <c r="D435" s="176" t="s">
        <v>136</v>
      </c>
      <c r="E435" s="188" t="s">
        <v>234</v>
      </c>
      <c r="F435" s="189" t="s">
        <v>814</v>
      </c>
      <c r="H435" s="190">
        <v>0.594</v>
      </c>
      <c r="I435" s="184"/>
      <c r="L435" s="179"/>
      <c r="M435" s="185"/>
      <c r="N435" s="186"/>
      <c r="O435" s="186"/>
      <c r="P435" s="186"/>
      <c r="Q435" s="186"/>
      <c r="R435" s="186"/>
      <c r="S435" s="186"/>
      <c r="T435" s="187"/>
      <c r="AT435" s="188" t="s">
        <v>136</v>
      </c>
      <c r="AU435" s="188" t="s">
        <v>22</v>
      </c>
      <c r="AV435" s="11" t="s">
        <v>83</v>
      </c>
      <c r="AW435" s="11" t="s">
        <v>39</v>
      </c>
      <c r="AX435" s="11" t="s">
        <v>75</v>
      </c>
      <c r="AY435" s="188" t="s">
        <v>124</v>
      </c>
    </row>
    <row r="436" spans="2:51" s="11" customFormat="1" ht="22.5" customHeight="1">
      <c r="B436" s="179"/>
      <c r="D436" s="176" t="s">
        <v>136</v>
      </c>
      <c r="E436" s="188" t="s">
        <v>235</v>
      </c>
      <c r="F436" s="189" t="s">
        <v>815</v>
      </c>
      <c r="H436" s="190">
        <v>11</v>
      </c>
      <c r="I436" s="184"/>
      <c r="L436" s="179"/>
      <c r="M436" s="185"/>
      <c r="N436" s="186"/>
      <c r="O436" s="186"/>
      <c r="P436" s="186"/>
      <c r="Q436" s="186"/>
      <c r="R436" s="186"/>
      <c r="S436" s="186"/>
      <c r="T436" s="187"/>
      <c r="AT436" s="188" t="s">
        <v>136</v>
      </c>
      <c r="AU436" s="188" t="s">
        <v>22</v>
      </c>
      <c r="AV436" s="11" t="s">
        <v>83</v>
      </c>
      <c r="AW436" s="11" t="s">
        <v>39</v>
      </c>
      <c r="AX436" s="11" t="s">
        <v>75</v>
      </c>
      <c r="AY436" s="188" t="s">
        <v>124</v>
      </c>
    </row>
    <row r="437" spans="2:51" s="11" customFormat="1" ht="22.5" customHeight="1">
      <c r="B437" s="179"/>
      <c r="D437" s="176" t="s">
        <v>136</v>
      </c>
      <c r="E437" s="188" t="s">
        <v>236</v>
      </c>
      <c r="F437" s="189" t="s">
        <v>816</v>
      </c>
      <c r="H437" s="190">
        <v>718.25</v>
      </c>
      <c r="I437" s="184"/>
      <c r="L437" s="179"/>
      <c r="M437" s="185"/>
      <c r="N437" s="186"/>
      <c r="O437" s="186"/>
      <c r="P437" s="186"/>
      <c r="Q437" s="186"/>
      <c r="R437" s="186"/>
      <c r="S437" s="186"/>
      <c r="T437" s="187"/>
      <c r="AT437" s="188" t="s">
        <v>136</v>
      </c>
      <c r="AU437" s="188" t="s">
        <v>22</v>
      </c>
      <c r="AV437" s="11" t="s">
        <v>83</v>
      </c>
      <c r="AW437" s="11" t="s">
        <v>39</v>
      </c>
      <c r="AX437" s="11" t="s">
        <v>75</v>
      </c>
      <c r="AY437" s="188" t="s">
        <v>124</v>
      </c>
    </row>
    <row r="438" spans="2:51" s="11" customFormat="1" ht="22.5" customHeight="1">
      <c r="B438" s="179"/>
      <c r="D438" s="176" t="s">
        <v>136</v>
      </c>
      <c r="E438" s="188" t="s">
        <v>237</v>
      </c>
      <c r="F438" s="189" t="s">
        <v>817</v>
      </c>
      <c r="H438" s="190">
        <v>18.438</v>
      </c>
      <c r="I438" s="184"/>
      <c r="L438" s="179"/>
      <c r="M438" s="185"/>
      <c r="N438" s="186"/>
      <c r="O438" s="186"/>
      <c r="P438" s="186"/>
      <c r="Q438" s="186"/>
      <c r="R438" s="186"/>
      <c r="S438" s="186"/>
      <c r="T438" s="187"/>
      <c r="AT438" s="188" t="s">
        <v>136</v>
      </c>
      <c r="AU438" s="188" t="s">
        <v>22</v>
      </c>
      <c r="AV438" s="11" t="s">
        <v>83</v>
      </c>
      <c r="AW438" s="11" t="s">
        <v>39</v>
      </c>
      <c r="AX438" s="11" t="s">
        <v>75</v>
      </c>
      <c r="AY438" s="188" t="s">
        <v>124</v>
      </c>
    </row>
    <row r="439" spans="2:51" s="11" customFormat="1" ht="22.5" customHeight="1">
      <c r="B439" s="179"/>
      <c r="D439" s="176" t="s">
        <v>136</v>
      </c>
      <c r="E439" s="188" t="s">
        <v>238</v>
      </c>
      <c r="F439" s="189" t="s">
        <v>557</v>
      </c>
      <c r="H439" s="190">
        <v>7.55</v>
      </c>
      <c r="I439" s="184"/>
      <c r="L439" s="179"/>
      <c r="M439" s="185"/>
      <c r="N439" s="186"/>
      <c r="O439" s="186"/>
      <c r="P439" s="186"/>
      <c r="Q439" s="186"/>
      <c r="R439" s="186"/>
      <c r="S439" s="186"/>
      <c r="T439" s="187"/>
      <c r="AT439" s="188" t="s">
        <v>136</v>
      </c>
      <c r="AU439" s="188" t="s">
        <v>22</v>
      </c>
      <c r="AV439" s="11" t="s">
        <v>83</v>
      </c>
      <c r="AW439" s="11" t="s">
        <v>39</v>
      </c>
      <c r="AX439" s="11" t="s">
        <v>75</v>
      </c>
      <c r="AY439" s="188" t="s">
        <v>124</v>
      </c>
    </row>
    <row r="440" spans="2:51" s="11" customFormat="1" ht="22.5" customHeight="1">
      <c r="B440" s="179"/>
      <c r="D440" s="176" t="s">
        <v>136</v>
      </c>
      <c r="E440" s="188" t="s">
        <v>239</v>
      </c>
      <c r="F440" s="189" t="s">
        <v>818</v>
      </c>
      <c r="H440" s="190">
        <v>45</v>
      </c>
      <c r="I440" s="184"/>
      <c r="L440" s="179"/>
      <c r="M440" s="185"/>
      <c r="N440" s="186"/>
      <c r="O440" s="186"/>
      <c r="P440" s="186"/>
      <c r="Q440" s="186"/>
      <c r="R440" s="186"/>
      <c r="S440" s="186"/>
      <c r="T440" s="187"/>
      <c r="AT440" s="188" t="s">
        <v>136</v>
      </c>
      <c r="AU440" s="188" t="s">
        <v>22</v>
      </c>
      <c r="AV440" s="11" t="s">
        <v>83</v>
      </c>
      <c r="AW440" s="11" t="s">
        <v>39</v>
      </c>
      <c r="AX440" s="11" t="s">
        <v>75</v>
      </c>
      <c r="AY440" s="188" t="s">
        <v>124</v>
      </c>
    </row>
    <row r="441" spans="2:51" s="11" customFormat="1" ht="22.5" customHeight="1">
      <c r="B441" s="179"/>
      <c r="D441" s="180" t="s">
        <v>136</v>
      </c>
      <c r="E441" s="181" t="s">
        <v>828</v>
      </c>
      <c r="F441" s="182" t="s">
        <v>829</v>
      </c>
      <c r="H441" s="183">
        <v>844.632</v>
      </c>
      <c r="I441" s="184"/>
      <c r="L441" s="179"/>
      <c r="M441" s="185"/>
      <c r="N441" s="186"/>
      <c r="O441" s="186"/>
      <c r="P441" s="186"/>
      <c r="Q441" s="186"/>
      <c r="R441" s="186"/>
      <c r="S441" s="186"/>
      <c r="T441" s="187"/>
      <c r="AT441" s="188" t="s">
        <v>136</v>
      </c>
      <c r="AU441" s="188" t="s">
        <v>22</v>
      </c>
      <c r="AV441" s="11" t="s">
        <v>83</v>
      </c>
      <c r="AW441" s="11" t="s">
        <v>39</v>
      </c>
      <c r="AX441" s="11" t="s">
        <v>22</v>
      </c>
      <c r="AY441" s="188" t="s">
        <v>124</v>
      </c>
    </row>
    <row r="442" spans="2:65" s="1" customFormat="1" ht="22.5" customHeight="1">
      <c r="B442" s="163"/>
      <c r="C442" s="164" t="s">
        <v>830</v>
      </c>
      <c r="D442" s="164" t="s">
        <v>125</v>
      </c>
      <c r="E442" s="165" t="s">
        <v>831</v>
      </c>
      <c r="F442" s="166" t="s">
        <v>832</v>
      </c>
      <c r="G442" s="167" t="s">
        <v>257</v>
      </c>
      <c r="H442" s="168">
        <v>24</v>
      </c>
      <c r="I442" s="169"/>
      <c r="J442" s="170">
        <f>ROUND(I442*H442,2)</f>
        <v>0</v>
      </c>
      <c r="K442" s="166" t="s">
        <v>258</v>
      </c>
      <c r="L442" s="35"/>
      <c r="M442" s="171" t="s">
        <v>20</v>
      </c>
      <c r="N442" s="172" t="s">
        <v>46</v>
      </c>
      <c r="O442" s="36"/>
      <c r="P442" s="173">
        <f>O442*H442</f>
        <v>0</v>
      </c>
      <c r="Q442" s="173">
        <v>0.00053</v>
      </c>
      <c r="R442" s="173">
        <f>Q442*H442</f>
        <v>0.012719999999999999</v>
      </c>
      <c r="S442" s="173">
        <v>0</v>
      </c>
      <c r="T442" s="174">
        <f>S442*H442</f>
        <v>0</v>
      </c>
      <c r="AR442" s="18" t="s">
        <v>130</v>
      </c>
      <c r="AT442" s="18" t="s">
        <v>125</v>
      </c>
      <c r="AU442" s="18" t="s">
        <v>22</v>
      </c>
      <c r="AY442" s="18" t="s">
        <v>124</v>
      </c>
      <c r="BE442" s="175">
        <f>IF(N442="základní",J442,0)</f>
        <v>0</v>
      </c>
      <c r="BF442" s="175">
        <f>IF(N442="snížená",J442,0)</f>
        <v>0</v>
      </c>
      <c r="BG442" s="175">
        <f>IF(N442="zákl. přenesená",J442,0)</f>
        <v>0</v>
      </c>
      <c r="BH442" s="175">
        <f>IF(N442="sníž. přenesená",J442,0)</f>
        <v>0</v>
      </c>
      <c r="BI442" s="175">
        <f>IF(N442="nulová",J442,0)</f>
        <v>0</v>
      </c>
      <c r="BJ442" s="18" t="s">
        <v>22</v>
      </c>
      <c r="BK442" s="175">
        <f>ROUND(I442*H442,2)</f>
        <v>0</v>
      </c>
      <c r="BL442" s="18" t="s">
        <v>130</v>
      </c>
      <c r="BM442" s="18" t="s">
        <v>833</v>
      </c>
    </row>
    <row r="443" spans="2:47" s="1" customFormat="1" ht="22.5" customHeight="1">
      <c r="B443" s="35"/>
      <c r="D443" s="176" t="s">
        <v>132</v>
      </c>
      <c r="F443" s="177" t="s">
        <v>834</v>
      </c>
      <c r="I443" s="139"/>
      <c r="L443" s="35"/>
      <c r="M443" s="64"/>
      <c r="N443" s="36"/>
      <c r="O443" s="36"/>
      <c r="P443" s="36"/>
      <c r="Q443" s="36"/>
      <c r="R443" s="36"/>
      <c r="S443" s="36"/>
      <c r="T443" s="65"/>
      <c r="AT443" s="18" t="s">
        <v>132</v>
      </c>
      <c r="AU443" s="18" t="s">
        <v>22</v>
      </c>
    </row>
    <row r="444" spans="2:47" s="1" customFormat="1" ht="78" customHeight="1">
      <c r="B444" s="35"/>
      <c r="D444" s="176" t="s">
        <v>134</v>
      </c>
      <c r="F444" s="178" t="s">
        <v>835</v>
      </c>
      <c r="I444" s="139"/>
      <c r="L444" s="35"/>
      <c r="M444" s="64"/>
      <c r="N444" s="36"/>
      <c r="O444" s="36"/>
      <c r="P444" s="36"/>
      <c r="Q444" s="36"/>
      <c r="R444" s="36"/>
      <c r="S444" s="36"/>
      <c r="T444" s="65"/>
      <c r="AT444" s="18" t="s">
        <v>134</v>
      </c>
      <c r="AU444" s="18" t="s">
        <v>22</v>
      </c>
    </row>
    <row r="445" spans="2:51" s="11" customFormat="1" ht="22.5" customHeight="1">
      <c r="B445" s="179"/>
      <c r="D445" s="180" t="s">
        <v>136</v>
      </c>
      <c r="E445" s="181" t="s">
        <v>836</v>
      </c>
      <c r="F445" s="182" t="s">
        <v>837</v>
      </c>
      <c r="H445" s="183">
        <v>24</v>
      </c>
      <c r="I445" s="184"/>
      <c r="L445" s="179"/>
      <c r="M445" s="185"/>
      <c r="N445" s="186"/>
      <c r="O445" s="186"/>
      <c r="P445" s="186"/>
      <c r="Q445" s="186"/>
      <c r="R445" s="186"/>
      <c r="S445" s="186"/>
      <c r="T445" s="187"/>
      <c r="AT445" s="188" t="s">
        <v>136</v>
      </c>
      <c r="AU445" s="188" t="s">
        <v>22</v>
      </c>
      <c r="AV445" s="11" t="s">
        <v>83</v>
      </c>
      <c r="AW445" s="11" t="s">
        <v>39</v>
      </c>
      <c r="AX445" s="11" t="s">
        <v>22</v>
      </c>
      <c r="AY445" s="188" t="s">
        <v>124</v>
      </c>
    </row>
    <row r="446" spans="2:65" s="1" customFormat="1" ht="22.5" customHeight="1">
      <c r="B446" s="163"/>
      <c r="C446" s="164" t="s">
        <v>838</v>
      </c>
      <c r="D446" s="164" t="s">
        <v>125</v>
      </c>
      <c r="E446" s="165" t="s">
        <v>839</v>
      </c>
      <c r="F446" s="166" t="s">
        <v>840</v>
      </c>
      <c r="G446" s="167" t="s">
        <v>152</v>
      </c>
      <c r="H446" s="168">
        <v>1</v>
      </c>
      <c r="I446" s="169"/>
      <c r="J446" s="170">
        <f>ROUND(I446*H446,2)</f>
        <v>0</v>
      </c>
      <c r="K446" s="166" t="s">
        <v>706</v>
      </c>
      <c r="L446" s="35"/>
      <c r="M446" s="171" t="s">
        <v>20</v>
      </c>
      <c r="N446" s="172" t="s">
        <v>46</v>
      </c>
      <c r="O446" s="36"/>
      <c r="P446" s="173">
        <f>O446*H446</f>
        <v>0</v>
      </c>
      <c r="Q446" s="173">
        <v>0</v>
      </c>
      <c r="R446" s="173">
        <f>Q446*H446</f>
        <v>0</v>
      </c>
      <c r="S446" s="173">
        <v>0</v>
      </c>
      <c r="T446" s="174">
        <f>S446*H446</f>
        <v>0</v>
      </c>
      <c r="AR446" s="18" t="s">
        <v>130</v>
      </c>
      <c r="AT446" s="18" t="s">
        <v>125</v>
      </c>
      <c r="AU446" s="18" t="s">
        <v>22</v>
      </c>
      <c r="AY446" s="18" t="s">
        <v>124</v>
      </c>
      <c r="BE446" s="175">
        <f>IF(N446="základní",J446,0)</f>
        <v>0</v>
      </c>
      <c r="BF446" s="175">
        <f>IF(N446="snížená",J446,0)</f>
        <v>0</v>
      </c>
      <c r="BG446" s="175">
        <f>IF(N446="zákl. přenesená",J446,0)</f>
        <v>0</v>
      </c>
      <c r="BH446" s="175">
        <f>IF(N446="sníž. přenesená",J446,0)</f>
        <v>0</v>
      </c>
      <c r="BI446" s="175">
        <f>IF(N446="nulová",J446,0)</f>
        <v>0</v>
      </c>
      <c r="BJ446" s="18" t="s">
        <v>22</v>
      </c>
      <c r="BK446" s="175">
        <f>ROUND(I446*H446,2)</f>
        <v>0</v>
      </c>
      <c r="BL446" s="18" t="s">
        <v>130</v>
      </c>
      <c r="BM446" s="18" t="s">
        <v>841</v>
      </c>
    </row>
    <row r="447" spans="2:47" s="1" customFormat="1" ht="30" customHeight="1">
      <c r="B447" s="35"/>
      <c r="D447" s="176" t="s">
        <v>134</v>
      </c>
      <c r="F447" s="178" t="s">
        <v>842</v>
      </c>
      <c r="I447" s="139"/>
      <c r="L447" s="35"/>
      <c r="M447" s="64"/>
      <c r="N447" s="36"/>
      <c r="O447" s="36"/>
      <c r="P447" s="36"/>
      <c r="Q447" s="36"/>
      <c r="R447" s="36"/>
      <c r="S447" s="36"/>
      <c r="T447" s="65"/>
      <c r="AT447" s="18" t="s">
        <v>134</v>
      </c>
      <c r="AU447" s="18" t="s">
        <v>22</v>
      </c>
    </row>
    <row r="448" spans="2:51" s="11" customFormat="1" ht="22.5" customHeight="1">
      <c r="B448" s="179"/>
      <c r="D448" s="180" t="s">
        <v>136</v>
      </c>
      <c r="E448" s="181" t="s">
        <v>843</v>
      </c>
      <c r="F448" s="182" t="s">
        <v>515</v>
      </c>
      <c r="H448" s="183">
        <v>1</v>
      </c>
      <c r="I448" s="184"/>
      <c r="L448" s="179"/>
      <c r="M448" s="185"/>
      <c r="N448" s="186"/>
      <c r="O448" s="186"/>
      <c r="P448" s="186"/>
      <c r="Q448" s="186"/>
      <c r="R448" s="186"/>
      <c r="S448" s="186"/>
      <c r="T448" s="187"/>
      <c r="AT448" s="188" t="s">
        <v>136</v>
      </c>
      <c r="AU448" s="188" t="s">
        <v>22</v>
      </c>
      <c r="AV448" s="11" t="s">
        <v>83</v>
      </c>
      <c r="AW448" s="11" t="s">
        <v>39</v>
      </c>
      <c r="AX448" s="11" t="s">
        <v>22</v>
      </c>
      <c r="AY448" s="188" t="s">
        <v>124</v>
      </c>
    </row>
    <row r="449" spans="2:65" s="1" customFormat="1" ht="22.5" customHeight="1">
      <c r="B449" s="163"/>
      <c r="C449" s="164" t="s">
        <v>209</v>
      </c>
      <c r="D449" s="164" t="s">
        <v>125</v>
      </c>
      <c r="E449" s="165" t="s">
        <v>844</v>
      </c>
      <c r="F449" s="166" t="s">
        <v>845</v>
      </c>
      <c r="G449" s="167" t="s">
        <v>152</v>
      </c>
      <c r="H449" s="168">
        <v>1</v>
      </c>
      <c r="I449" s="169"/>
      <c r="J449" s="170">
        <f>ROUND(I449*H449,2)</f>
        <v>0</v>
      </c>
      <c r="K449" s="166" t="s">
        <v>706</v>
      </c>
      <c r="L449" s="35"/>
      <c r="M449" s="171" t="s">
        <v>20</v>
      </c>
      <c r="N449" s="172" t="s">
        <v>46</v>
      </c>
      <c r="O449" s="36"/>
      <c r="P449" s="173">
        <f>O449*H449</f>
        <v>0</v>
      </c>
      <c r="Q449" s="173">
        <v>0</v>
      </c>
      <c r="R449" s="173">
        <f>Q449*H449</f>
        <v>0</v>
      </c>
      <c r="S449" s="173">
        <v>0</v>
      </c>
      <c r="T449" s="174">
        <f>S449*H449</f>
        <v>0</v>
      </c>
      <c r="AR449" s="18" t="s">
        <v>130</v>
      </c>
      <c r="AT449" s="18" t="s">
        <v>125</v>
      </c>
      <c r="AU449" s="18" t="s">
        <v>22</v>
      </c>
      <c r="AY449" s="18" t="s">
        <v>124</v>
      </c>
      <c r="BE449" s="175">
        <f>IF(N449="základní",J449,0)</f>
        <v>0</v>
      </c>
      <c r="BF449" s="175">
        <f>IF(N449="snížená",J449,0)</f>
        <v>0</v>
      </c>
      <c r="BG449" s="175">
        <f>IF(N449="zákl. přenesená",J449,0)</f>
        <v>0</v>
      </c>
      <c r="BH449" s="175">
        <f>IF(N449="sníž. přenesená",J449,0)</f>
        <v>0</v>
      </c>
      <c r="BI449" s="175">
        <f>IF(N449="nulová",J449,0)</f>
        <v>0</v>
      </c>
      <c r="BJ449" s="18" t="s">
        <v>22</v>
      </c>
      <c r="BK449" s="175">
        <f>ROUND(I449*H449,2)</f>
        <v>0</v>
      </c>
      <c r="BL449" s="18" t="s">
        <v>130</v>
      </c>
      <c r="BM449" s="18" t="s">
        <v>846</v>
      </c>
    </row>
    <row r="450" spans="2:47" s="1" customFormat="1" ht="42" customHeight="1">
      <c r="B450" s="35"/>
      <c r="D450" s="176" t="s">
        <v>134</v>
      </c>
      <c r="F450" s="178" t="s">
        <v>847</v>
      </c>
      <c r="I450" s="139"/>
      <c r="L450" s="35"/>
      <c r="M450" s="64"/>
      <c r="N450" s="36"/>
      <c r="O450" s="36"/>
      <c r="P450" s="36"/>
      <c r="Q450" s="36"/>
      <c r="R450" s="36"/>
      <c r="S450" s="36"/>
      <c r="T450" s="65"/>
      <c r="AT450" s="18" t="s">
        <v>134</v>
      </c>
      <c r="AU450" s="18" t="s">
        <v>22</v>
      </c>
    </row>
    <row r="451" spans="2:51" s="11" customFormat="1" ht="22.5" customHeight="1">
      <c r="B451" s="179"/>
      <c r="D451" s="176" t="s">
        <v>136</v>
      </c>
      <c r="E451" s="188" t="s">
        <v>848</v>
      </c>
      <c r="F451" s="189" t="s">
        <v>515</v>
      </c>
      <c r="H451" s="190">
        <v>1</v>
      </c>
      <c r="I451" s="184"/>
      <c r="L451" s="179"/>
      <c r="M451" s="185"/>
      <c r="N451" s="186"/>
      <c r="O451" s="186"/>
      <c r="P451" s="186"/>
      <c r="Q451" s="186"/>
      <c r="R451" s="186"/>
      <c r="S451" s="186"/>
      <c r="T451" s="187"/>
      <c r="AT451" s="188" t="s">
        <v>136</v>
      </c>
      <c r="AU451" s="188" t="s">
        <v>22</v>
      </c>
      <c r="AV451" s="11" t="s">
        <v>83</v>
      </c>
      <c r="AW451" s="11" t="s">
        <v>39</v>
      </c>
      <c r="AX451" s="11" t="s">
        <v>22</v>
      </c>
      <c r="AY451" s="188" t="s">
        <v>124</v>
      </c>
    </row>
    <row r="452" spans="2:63" s="10" customFormat="1" ht="36.75" customHeight="1">
      <c r="B452" s="151"/>
      <c r="D452" s="152" t="s">
        <v>74</v>
      </c>
      <c r="E452" s="153" t="s">
        <v>130</v>
      </c>
      <c r="F452" s="153" t="s">
        <v>849</v>
      </c>
      <c r="I452" s="154"/>
      <c r="J452" s="155">
        <f>BK452</f>
        <v>0</v>
      </c>
      <c r="L452" s="151"/>
      <c r="M452" s="156"/>
      <c r="N452" s="157"/>
      <c r="O452" s="157"/>
      <c r="P452" s="158">
        <f>SUM(P453:P463)</f>
        <v>0</v>
      </c>
      <c r="Q452" s="157"/>
      <c r="R452" s="158">
        <f>SUM(R453:R463)</f>
        <v>3.1463900000000002</v>
      </c>
      <c r="S452" s="157"/>
      <c r="T452" s="159">
        <f>SUM(T453:T463)</f>
        <v>0</v>
      </c>
      <c r="AR452" s="160" t="s">
        <v>22</v>
      </c>
      <c r="AT452" s="161" t="s">
        <v>74</v>
      </c>
      <c r="AU452" s="161" t="s">
        <v>75</v>
      </c>
      <c r="AY452" s="160" t="s">
        <v>124</v>
      </c>
      <c r="BK452" s="162">
        <f>SUM(BK453:BK463)</f>
        <v>0</v>
      </c>
    </row>
    <row r="453" spans="2:65" s="1" customFormat="1" ht="22.5" customHeight="1">
      <c r="B453" s="163"/>
      <c r="C453" s="164" t="s">
        <v>203</v>
      </c>
      <c r="D453" s="164" t="s">
        <v>125</v>
      </c>
      <c r="E453" s="165" t="s">
        <v>850</v>
      </c>
      <c r="F453" s="166" t="s">
        <v>851</v>
      </c>
      <c r="G453" s="167" t="s">
        <v>289</v>
      </c>
      <c r="H453" s="168">
        <v>0.8</v>
      </c>
      <c r="I453" s="169"/>
      <c r="J453" s="170">
        <f>ROUND(I453*H453,2)</f>
        <v>0</v>
      </c>
      <c r="K453" s="166" t="s">
        <v>258</v>
      </c>
      <c r="L453" s="35"/>
      <c r="M453" s="171" t="s">
        <v>20</v>
      </c>
      <c r="N453" s="172" t="s">
        <v>46</v>
      </c>
      <c r="O453" s="36"/>
      <c r="P453" s="173">
        <f>O453*H453</f>
        <v>0</v>
      </c>
      <c r="Q453" s="173">
        <v>0</v>
      </c>
      <c r="R453" s="173">
        <f>Q453*H453</f>
        <v>0</v>
      </c>
      <c r="S453" s="173">
        <v>0</v>
      </c>
      <c r="T453" s="174">
        <f>S453*H453</f>
        <v>0</v>
      </c>
      <c r="AR453" s="18" t="s">
        <v>130</v>
      </c>
      <c r="AT453" s="18" t="s">
        <v>125</v>
      </c>
      <c r="AU453" s="18" t="s">
        <v>22</v>
      </c>
      <c r="AY453" s="18" t="s">
        <v>124</v>
      </c>
      <c r="BE453" s="175">
        <f>IF(N453="základní",J453,0)</f>
        <v>0</v>
      </c>
      <c r="BF453" s="175">
        <f>IF(N453="snížená",J453,0)</f>
        <v>0</v>
      </c>
      <c r="BG453" s="175">
        <f>IF(N453="zákl. přenesená",J453,0)</f>
        <v>0</v>
      </c>
      <c r="BH453" s="175">
        <f>IF(N453="sníž. přenesená",J453,0)</f>
        <v>0</v>
      </c>
      <c r="BI453" s="175">
        <f>IF(N453="nulová",J453,0)</f>
        <v>0</v>
      </c>
      <c r="BJ453" s="18" t="s">
        <v>22</v>
      </c>
      <c r="BK453" s="175">
        <f>ROUND(I453*H453,2)</f>
        <v>0</v>
      </c>
      <c r="BL453" s="18" t="s">
        <v>130</v>
      </c>
      <c r="BM453" s="18" t="s">
        <v>852</v>
      </c>
    </row>
    <row r="454" spans="2:47" s="1" customFormat="1" ht="30" customHeight="1">
      <c r="B454" s="35"/>
      <c r="D454" s="176" t="s">
        <v>132</v>
      </c>
      <c r="F454" s="177" t="s">
        <v>853</v>
      </c>
      <c r="I454" s="139"/>
      <c r="L454" s="35"/>
      <c r="M454" s="64"/>
      <c r="N454" s="36"/>
      <c r="O454" s="36"/>
      <c r="P454" s="36"/>
      <c r="Q454" s="36"/>
      <c r="R454" s="36"/>
      <c r="S454" s="36"/>
      <c r="T454" s="65"/>
      <c r="AT454" s="18" t="s">
        <v>132</v>
      </c>
      <c r="AU454" s="18" t="s">
        <v>22</v>
      </c>
    </row>
    <row r="455" spans="2:47" s="1" customFormat="1" ht="42" customHeight="1">
      <c r="B455" s="35"/>
      <c r="D455" s="176" t="s">
        <v>134</v>
      </c>
      <c r="F455" s="178" t="s">
        <v>854</v>
      </c>
      <c r="I455" s="139"/>
      <c r="L455" s="35"/>
      <c r="M455" s="64"/>
      <c r="N455" s="36"/>
      <c r="O455" s="36"/>
      <c r="P455" s="36"/>
      <c r="Q455" s="36"/>
      <c r="R455" s="36"/>
      <c r="S455" s="36"/>
      <c r="T455" s="65"/>
      <c r="AT455" s="18" t="s">
        <v>134</v>
      </c>
      <c r="AU455" s="18" t="s">
        <v>22</v>
      </c>
    </row>
    <row r="456" spans="2:51" s="11" customFormat="1" ht="22.5" customHeight="1">
      <c r="B456" s="179"/>
      <c r="D456" s="180" t="s">
        <v>136</v>
      </c>
      <c r="E456" s="181" t="s">
        <v>855</v>
      </c>
      <c r="F456" s="182" t="s">
        <v>856</v>
      </c>
      <c r="H456" s="183">
        <v>0.8</v>
      </c>
      <c r="I456" s="184"/>
      <c r="L456" s="179"/>
      <c r="M456" s="185"/>
      <c r="N456" s="186"/>
      <c r="O456" s="186"/>
      <c r="P456" s="186"/>
      <c r="Q456" s="186"/>
      <c r="R456" s="186"/>
      <c r="S456" s="186"/>
      <c r="T456" s="187"/>
      <c r="AT456" s="188" t="s">
        <v>136</v>
      </c>
      <c r="AU456" s="188" t="s">
        <v>22</v>
      </c>
      <c r="AV456" s="11" t="s">
        <v>83</v>
      </c>
      <c r="AW456" s="11" t="s">
        <v>39</v>
      </c>
      <c r="AX456" s="11" t="s">
        <v>22</v>
      </c>
      <c r="AY456" s="188" t="s">
        <v>124</v>
      </c>
    </row>
    <row r="457" spans="2:65" s="1" customFormat="1" ht="22.5" customHeight="1">
      <c r="B457" s="163"/>
      <c r="C457" s="164" t="s">
        <v>857</v>
      </c>
      <c r="D457" s="164" t="s">
        <v>125</v>
      </c>
      <c r="E457" s="165" t="s">
        <v>858</v>
      </c>
      <c r="F457" s="166" t="s">
        <v>859</v>
      </c>
      <c r="G457" s="167" t="s">
        <v>266</v>
      </c>
      <c r="H457" s="168">
        <v>13</v>
      </c>
      <c r="I457" s="169"/>
      <c r="J457" s="170">
        <f>ROUND(I457*H457,2)</f>
        <v>0</v>
      </c>
      <c r="K457" s="166" t="s">
        <v>258</v>
      </c>
      <c r="L457" s="35"/>
      <c r="M457" s="171" t="s">
        <v>20</v>
      </c>
      <c r="N457" s="172" t="s">
        <v>46</v>
      </c>
      <c r="O457" s="36"/>
      <c r="P457" s="173">
        <f>O457*H457</f>
        <v>0</v>
      </c>
      <c r="Q457" s="173">
        <v>0.08003</v>
      </c>
      <c r="R457" s="173">
        <f>Q457*H457</f>
        <v>1.0403900000000001</v>
      </c>
      <c r="S457" s="173">
        <v>0</v>
      </c>
      <c r="T457" s="174">
        <f>S457*H457</f>
        <v>0</v>
      </c>
      <c r="AR457" s="18" t="s">
        <v>130</v>
      </c>
      <c r="AT457" s="18" t="s">
        <v>125</v>
      </c>
      <c r="AU457" s="18" t="s">
        <v>22</v>
      </c>
      <c r="AY457" s="18" t="s">
        <v>124</v>
      </c>
      <c r="BE457" s="175">
        <f>IF(N457="základní",J457,0)</f>
        <v>0</v>
      </c>
      <c r="BF457" s="175">
        <f>IF(N457="snížená",J457,0)</f>
        <v>0</v>
      </c>
      <c r="BG457" s="175">
        <f>IF(N457="zákl. přenesená",J457,0)</f>
        <v>0</v>
      </c>
      <c r="BH457" s="175">
        <f>IF(N457="sníž. přenesená",J457,0)</f>
        <v>0</v>
      </c>
      <c r="BI457" s="175">
        <f>IF(N457="nulová",J457,0)</f>
        <v>0</v>
      </c>
      <c r="BJ457" s="18" t="s">
        <v>22</v>
      </c>
      <c r="BK457" s="175">
        <f>ROUND(I457*H457,2)</f>
        <v>0</v>
      </c>
      <c r="BL457" s="18" t="s">
        <v>130</v>
      </c>
      <c r="BM457" s="18" t="s">
        <v>860</v>
      </c>
    </row>
    <row r="458" spans="2:47" s="1" customFormat="1" ht="42" customHeight="1">
      <c r="B458" s="35"/>
      <c r="D458" s="176" t="s">
        <v>132</v>
      </c>
      <c r="F458" s="177" t="s">
        <v>861</v>
      </c>
      <c r="I458" s="139"/>
      <c r="L458" s="35"/>
      <c r="M458" s="64"/>
      <c r="N458" s="36"/>
      <c r="O458" s="36"/>
      <c r="P458" s="36"/>
      <c r="Q458" s="36"/>
      <c r="R458" s="36"/>
      <c r="S458" s="36"/>
      <c r="T458" s="65"/>
      <c r="AT458" s="18" t="s">
        <v>132</v>
      </c>
      <c r="AU458" s="18" t="s">
        <v>22</v>
      </c>
    </row>
    <row r="459" spans="2:47" s="1" customFormat="1" ht="102" customHeight="1">
      <c r="B459" s="35"/>
      <c r="D459" s="176" t="s">
        <v>134</v>
      </c>
      <c r="F459" s="178" t="s">
        <v>862</v>
      </c>
      <c r="I459" s="139"/>
      <c r="L459" s="35"/>
      <c r="M459" s="64"/>
      <c r="N459" s="36"/>
      <c r="O459" s="36"/>
      <c r="P459" s="36"/>
      <c r="Q459" s="36"/>
      <c r="R459" s="36"/>
      <c r="S459" s="36"/>
      <c r="T459" s="65"/>
      <c r="AT459" s="18" t="s">
        <v>134</v>
      </c>
      <c r="AU459" s="18" t="s">
        <v>22</v>
      </c>
    </row>
    <row r="460" spans="2:51" s="11" customFormat="1" ht="22.5" customHeight="1">
      <c r="B460" s="179"/>
      <c r="D460" s="180" t="s">
        <v>136</v>
      </c>
      <c r="E460" s="181" t="s">
        <v>863</v>
      </c>
      <c r="F460" s="182" t="s">
        <v>864</v>
      </c>
      <c r="H460" s="183">
        <v>13</v>
      </c>
      <c r="I460" s="184"/>
      <c r="L460" s="179"/>
      <c r="M460" s="185"/>
      <c r="N460" s="186"/>
      <c r="O460" s="186"/>
      <c r="P460" s="186"/>
      <c r="Q460" s="186"/>
      <c r="R460" s="186"/>
      <c r="S460" s="186"/>
      <c r="T460" s="187"/>
      <c r="AT460" s="188" t="s">
        <v>136</v>
      </c>
      <c r="AU460" s="188" t="s">
        <v>22</v>
      </c>
      <c r="AV460" s="11" t="s">
        <v>83</v>
      </c>
      <c r="AW460" s="11" t="s">
        <v>39</v>
      </c>
      <c r="AX460" s="11" t="s">
        <v>22</v>
      </c>
      <c r="AY460" s="188" t="s">
        <v>124</v>
      </c>
    </row>
    <row r="461" spans="2:65" s="1" customFormat="1" ht="22.5" customHeight="1">
      <c r="B461" s="163"/>
      <c r="C461" s="221" t="s">
        <v>865</v>
      </c>
      <c r="D461" s="221" t="s">
        <v>546</v>
      </c>
      <c r="E461" s="222" t="s">
        <v>866</v>
      </c>
      <c r="F461" s="223" t="s">
        <v>867</v>
      </c>
      <c r="G461" s="224" t="s">
        <v>257</v>
      </c>
      <c r="H461" s="225">
        <v>78</v>
      </c>
      <c r="I461" s="226"/>
      <c r="J461" s="227">
        <f>ROUND(I461*H461,2)</f>
        <v>0</v>
      </c>
      <c r="K461" s="223" t="s">
        <v>258</v>
      </c>
      <c r="L461" s="228"/>
      <c r="M461" s="229" t="s">
        <v>20</v>
      </c>
      <c r="N461" s="230" t="s">
        <v>46</v>
      </c>
      <c r="O461" s="36"/>
      <c r="P461" s="173">
        <f>O461*H461</f>
        <v>0</v>
      </c>
      <c r="Q461" s="173">
        <v>0.027</v>
      </c>
      <c r="R461" s="173">
        <f>Q461*H461</f>
        <v>2.106</v>
      </c>
      <c r="S461" s="173">
        <v>0</v>
      </c>
      <c r="T461" s="174">
        <f>S461*H461</f>
        <v>0</v>
      </c>
      <c r="AR461" s="18" t="s">
        <v>306</v>
      </c>
      <c r="AT461" s="18" t="s">
        <v>546</v>
      </c>
      <c r="AU461" s="18" t="s">
        <v>22</v>
      </c>
      <c r="AY461" s="18" t="s">
        <v>124</v>
      </c>
      <c r="BE461" s="175">
        <f>IF(N461="základní",J461,0)</f>
        <v>0</v>
      </c>
      <c r="BF461" s="175">
        <f>IF(N461="snížená",J461,0)</f>
        <v>0</v>
      </c>
      <c r="BG461" s="175">
        <f>IF(N461="zákl. přenesená",J461,0)</f>
        <v>0</v>
      </c>
      <c r="BH461" s="175">
        <f>IF(N461="sníž. přenesená",J461,0)</f>
        <v>0</v>
      </c>
      <c r="BI461" s="175">
        <f>IF(N461="nulová",J461,0)</f>
        <v>0</v>
      </c>
      <c r="BJ461" s="18" t="s">
        <v>22</v>
      </c>
      <c r="BK461" s="175">
        <f>ROUND(I461*H461,2)</f>
        <v>0</v>
      </c>
      <c r="BL461" s="18" t="s">
        <v>130</v>
      </c>
      <c r="BM461" s="18" t="s">
        <v>868</v>
      </c>
    </row>
    <row r="462" spans="2:47" s="1" customFormat="1" ht="30" customHeight="1">
      <c r="B462" s="35"/>
      <c r="D462" s="176" t="s">
        <v>132</v>
      </c>
      <c r="F462" s="177" t="s">
        <v>869</v>
      </c>
      <c r="I462" s="139"/>
      <c r="L462" s="35"/>
      <c r="M462" s="64"/>
      <c r="N462" s="36"/>
      <c r="O462" s="36"/>
      <c r="P462" s="36"/>
      <c r="Q462" s="36"/>
      <c r="R462" s="36"/>
      <c r="S462" s="36"/>
      <c r="T462" s="65"/>
      <c r="AT462" s="18" t="s">
        <v>132</v>
      </c>
      <c r="AU462" s="18" t="s">
        <v>22</v>
      </c>
    </row>
    <row r="463" spans="2:51" s="11" customFormat="1" ht="22.5" customHeight="1">
      <c r="B463" s="179"/>
      <c r="D463" s="176" t="s">
        <v>136</v>
      </c>
      <c r="E463" s="188" t="s">
        <v>20</v>
      </c>
      <c r="F463" s="189" t="s">
        <v>870</v>
      </c>
      <c r="H463" s="190">
        <v>78</v>
      </c>
      <c r="I463" s="184"/>
      <c r="L463" s="179"/>
      <c r="M463" s="185"/>
      <c r="N463" s="186"/>
      <c r="O463" s="186"/>
      <c r="P463" s="186"/>
      <c r="Q463" s="186"/>
      <c r="R463" s="186"/>
      <c r="S463" s="186"/>
      <c r="T463" s="187"/>
      <c r="AT463" s="188" t="s">
        <v>136</v>
      </c>
      <c r="AU463" s="188" t="s">
        <v>22</v>
      </c>
      <c r="AV463" s="11" t="s">
        <v>83</v>
      </c>
      <c r="AW463" s="11" t="s">
        <v>39</v>
      </c>
      <c r="AX463" s="11" t="s">
        <v>22</v>
      </c>
      <c r="AY463" s="188" t="s">
        <v>124</v>
      </c>
    </row>
    <row r="464" spans="2:63" s="10" customFormat="1" ht="36.75" customHeight="1">
      <c r="B464" s="151"/>
      <c r="D464" s="152" t="s">
        <v>74</v>
      </c>
      <c r="E464" s="153" t="s">
        <v>163</v>
      </c>
      <c r="F464" s="153" t="s">
        <v>871</v>
      </c>
      <c r="I464" s="154"/>
      <c r="J464" s="155">
        <f>BK464</f>
        <v>0</v>
      </c>
      <c r="L464" s="151"/>
      <c r="M464" s="156"/>
      <c r="N464" s="157"/>
      <c r="O464" s="157"/>
      <c r="P464" s="158">
        <f>SUM(P465:P540)</f>
        <v>0</v>
      </c>
      <c r="Q464" s="157"/>
      <c r="R464" s="158">
        <f>SUM(R465:R540)</f>
        <v>173.08005</v>
      </c>
      <c r="S464" s="157"/>
      <c r="T464" s="159">
        <f>SUM(T465:T540)</f>
        <v>0</v>
      </c>
      <c r="AR464" s="160" t="s">
        <v>22</v>
      </c>
      <c r="AT464" s="161" t="s">
        <v>74</v>
      </c>
      <c r="AU464" s="161" t="s">
        <v>75</v>
      </c>
      <c r="AY464" s="160" t="s">
        <v>124</v>
      </c>
      <c r="BK464" s="162">
        <f>SUM(BK465:BK540)</f>
        <v>0</v>
      </c>
    </row>
    <row r="465" spans="2:65" s="1" customFormat="1" ht="22.5" customHeight="1">
      <c r="B465" s="163"/>
      <c r="C465" s="164" t="s">
        <v>183</v>
      </c>
      <c r="D465" s="164" t="s">
        <v>125</v>
      </c>
      <c r="E465" s="165" t="s">
        <v>872</v>
      </c>
      <c r="F465" s="166" t="s">
        <v>873</v>
      </c>
      <c r="G465" s="167" t="s">
        <v>266</v>
      </c>
      <c r="H465" s="168">
        <v>311</v>
      </c>
      <c r="I465" s="169"/>
      <c r="J465" s="170">
        <f>ROUND(I465*H465,2)</f>
        <v>0</v>
      </c>
      <c r="K465" s="166" t="s">
        <v>258</v>
      </c>
      <c r="L465" s="35"/>
      <c r="M465" s="171" t="s">
        <v>20</v>
      </c>
      <c r="N465" s="172" t="s">
        <v>46</v>
      </c>
      <c r="O465" s="36"/>
      <c r="P465" s="173">
        <f>O465*H465</f>
        <v>0</v>
      </c>
      <c r="Q465" s="173">
        <v>0</v>
      </c>
      <c r="R465" s="173">
        <f>Q465*H465</f>
        <v>0</v>
      </c>
      <c r="S465" s="173">
        <v>0</v>
      </c>
      <c r="T465" s="174">
        <f>S465*H465</f>
        <v>0</v>
      </c>
      <c r="AR465" s="18" t="s">
        <v>130</v>
      </c>
      <c r="AT465" s="18" t="s">
        <v>125</v>
      </c>
      <c r="AU465" s="18" t="s">
        <v>22</v>
      </c>
      <c r="AY465" s="18" t="s">
        <v>124</v>
      </c>
      <c r="BE465" s="175">
        <f>IF(N465="základní",J465,0)</f>
        <v>0</v>
      </c>
      <c r="BF465" s="175">
        <f>IF(N465="snížená",J465,0)</f>
        <v>0</v>
      </c>
      <c r="BG465" s="175">
        <f>IF(N465="zákl. přenesená",J465,0)</f>
        <v>0</v>
      </c>
      <c r="BH465" s="175">
        <f>IF(N465="sníž. přenesená",J465,0)</f>
        <v>0</v>
      </c>
      <c r="BI465" s="175">
        <f>IF(N465="nulová",J465,0)</f>
        <v>0</v>
      </c>
      <c r="BJ465" s="18" t="s">
        <v>22</v>
      </c>
      <c r="BK465" s="175">
        <f>ROUND(I465*H465,2)</f>
        <v>0</v>
      </c>
      <c r="BL465" s="18" t="s">
        <v>130</v>
      </c>
      <c r="BM465" s="18" t="s">
        <v>874</v>
      </c>
    </row>
    <row r="466" spans="2:47" s="1" customFormat="1" ht="22.5" customHeight="1">
      <c r="B466" s="35"/>
      <c r="D466" s="176" t="s">
        <v>132</v>
      </c>
      <c r="F466" s="177" t="s">
        <v>875</v>
      </c>
      <c r="I466" s="139"/>
      <c r="L466" s="35"/>
      <c r="M466" s="64"/>
      <c r="N466" s="36"/>
      <c r="O466" s="36"/>
      <c r="P466" s="36"/>
      <c r="Q466" s="36"/>
      <c r="R466" s="36"/>
      <c r="S466" s="36"/>
      <c r="T466" s="65"/>
      <c r="AT466" s="18" t="s">
        <v>132</v>
      </c>
      <c r="AU466" s="18" t="s">
        <v>22</v>
      </c>
    </row>
    <row r="467" spans="2:51" s="11" customFormat="1" ht="22.5" customHeight="1">
      <c r="B467" s="179"/>
      <c r="D467" s="176" t="s">
        <v>136</v>
      </c>
      <c r="E467" s="188" t="s">
        <v>876</v>
      </c>
      <c r="F467" s="189" t="s">
        <v>877</v>
      </c>
      <c r="H467" s="190">
        <v>107</v>
      </c>
      <c r="I467" s="184"/>
      <c r="L467" s="179"/>
      <c r="M467" s="185"/>
      <c r="N467" s="186"/>
      <c r="O467" s="186"/>
      <c r="P467" s="186"/>
      <c r="Q467" s="186"/>
      <c r="R467" s="186"/>
      <c r="S467" s="186"/>
      <c r="T467" s="187"/>
      <c r="AT467" s="188" t="s">
        <v>136</v>
      </c>
      <c r="AU467" s="188" t="s">
        <v>22</v>
      </c>
      <c r="AV467" s="11" t="s">
        <v>83</v>
      </c>
      <c r="AW467" s="11" t="s">
        <v>39</v>
      </c>
      <c r="AX467" s="11" t="s">
        <v>75</v>
      </c>
      <c r="AY467" s="188" t="s">
        <v>124</v>
      </c>
    </row>
    <row r="468" spans="2:51" s="11" customFormat="1" ht="22.5" customHeight="1">
      <c r="B468" s="179"/>
      <c r="D468" s="176" t="s">
        <v>136</v>
      </c>
      <c r="E468" s="188" t="s">
        <v>244</v>
      </c>
      <c r="F468" s="189" t="s">
        <v>878</v>
      </c>
      <c r="H468" s="190">
        <v>204</v>
      </c>
      <c r="I468" s="184"/>
      <c r="L468" s="179"/>
      <c r="M468" s="185"/>
      <c r="N468" s="186"/>
      <c r="O468" s="186"/>
      <c r="P468" s="186"/>
      <c r="Q468" s="186"/>
      <c r="R468" s="186"/>
      <c r="S468" s="186"/>
      <c r="T468" s="187"/>
      <c r="AT468" s="188" t="s">
        <v>136</v>
      </c>
      <c r="AU468" s="188" t="s">
        <v>22</v>
      </c>
      <c r="AV468" s="11" t="s">
        <v>83</v>
      </c>
      <c r="AW468" s="11" t="s">
        <v>39</v>
      </c>
      <c r="AX468" s="11" t="s">
        <v>75</v>
      </c>
      <c r="AY468" s="188" t="s">
        <v>124</v>
      </c>
    </row>
    <row r="469" spans="2:51" s="11" customFormat="1" ht="22.5" customHeight="1">
      <c r="B469" s="179"/>
      <c r="D469" s="180" t="s">
        <v>136</v>
      </c>
      <c r="E469" s="181" t="s">
        <v>879</v>
      </c>
      <c r="F469" s="182" t="s">
        <v>880</v>
      </c>
      <c r="H469" s="183">
        <v>311</v>
      </c>
      <c r="I469" s="184"/>
      <c r="L469" s="179"/>
      <c r="M469" s="185"/>
      <c r="N469" s="186"/>
      <c r="O469" s="186"/>
      <c r="P469" s="186"/>
      <c r="Q469" s="186"/>
      <c r="R469" s="186"/>
      <c r="S469" s="186"/>
      <c r="T469" s="187"/>
      <c r="AT469" s="188" t="s">
        <v>136</v>
      </c>
      <c r="AU469" s="188" t="s">
        <v>22</v>
      </c>
      <c r="AV469" s="11" t="s">
        <v>83</v>
      </c>
      <c r="AW469" s="11" t="s">
        <v>39</v>
      </c>
      <c r="AX469" s="11" t="s">
        <v>22</v>
      </c>
      <c r="AY469" s="188" t="s">
        <v>124</v>
      </c>
    </row>
    <row r="470" spans="2:65" s="1" customFormat="1" ht="22.5" customHeight="1">
      <c r="B470" s="163"/>
      <c r="C470" s="164" t="s">
        <v>881</v>
      </c>
      <c r="D470" s="164" t="s">
        <v>125</v>
      </c>
      <c r="E470" s="165" t="s">
        <v>872</v>
      </c>
      <c r="F470" s="166" t="s">
        <v>873</v>
      </c>
      <c r="G470" s="167" t="s">
        <v>266</v>
      </c>
      <c r="H470" s="168">
        <v>738</v>
      </c>
      <c r="I470" s="169"/>
      <c r="J470" s="170">
        <f>ROUND(I470*H470,2)</f>
        <v>0</v>
      </c>
      <c r="K470" s="166" t="s">
        <v>258</v>
      </c>
      <c r="L470" s="35"/>
      <c r="M470" s="171" t="s">
        <v>20</v>
      </c>
      <c r="N470" s="172" t="s">
        <v>46</v>
      </c>
      <c r="O470" s="36"/>
      <c r="P470" s="173">
        <f>O470*H470</f>
        <v>0</v>
      </c>
      <c r="Q470" s="173">
        <v>0</v>
      </c>
      <c r="R470" s="173">
        <f>Q470*H470</f>
        <v>0</v>
      </c>
      <c r="S470" s="173">
        <v>0</v>
      </c>
      <c r="T470" s="174">
        <f>S470*H470</f>
        <v>0</v>
      </c>
      <c r="AR470" s="18" t="s">
        <v>130</v>
      </c>
      <c r="AT470" s="18" t="s">
        <v>125</v>
      </c>
      <c r="AU470" s="18" t="s">
        <v>22</v>
      </c>
      <c r="AY470" s="18" t="s">
        <v>124</v>
      </c>
      <c r="BE470" s="175">
        <f>IF(N470="základní",J470,0)</f>
        <v>0</v>
      </c>
      <c r="BF470" s="175">
        <f>IF(N470="snížená",J470,0)</f>
        <v>0</v>
      </c>
      <c r="BG470" s="175">
        <f>IF(N470="zákl. přenesená",J470,0)</f>
        <v>0</v>
      </c>
      <c r="BH470" s="175">
        <f>IF(N470="sníž. přenesená",J470,0)</f>
        <v>0</v>
      </c>
      <c r="BI470" s="175">
        <f>IF(N470="nulová",J470,0)</f>
        <v>0</v>
      </c>
      <c r="BJ470" s="18" t="s">
        <v>22</v>
      </c>
      <c r="BK470" s="175">
        <f>ROUND(I470*H470,2)</f>
        <v>0</v>
      </c>
      <c r="BL470" s="18" t="s">
        <v>130</v>
      </c>
      <c r="BM470" s="18" t="s">
        <v>882</v>
      </c>
    </row>
    <row r="471" spans="2:47" s="1" customFormat="1" ht="22.5" customHeight="1">
      <c r="B471" s="35"/>
      <c r="D471" s="176" t="s">
        <v>132</v>
      </c>
      <c r="F471" s="177" t="s">
        <v>875</v>
      </c>
      <c r="I471" s="139"/>
      <c r="L471" s="35"/>
      <c r="M471" s="64"/>
      <c r="N471" s="36"/>
      <c r="O471" s="36"/>
      <c r="P471" s="36"/>
      <c r="Q471" s="36"/>
      <c r="R471" s="36"/>
      <c r="S471" s="36"/>
      <c r="T471" s="65"/>
      <c r="AT471" s="18" t="s">
        <v>132</v>
      </c>
      <c r="AU471" s="18" t="s">
        <v>22</v>
      </c>
    </row>
    <row r="472" spans="2:51" s="11" customFormat="1" ht="22.5" customHeight="1">
      <c r="B472" s="179"/>
      <c r="D472" s="176" t="s">
        <v>136</v>
      </c>
      <c r="E472" s="188" t="s">
        <v>883</v>
      </c>
      <c r="F472" s="189" t="s">
        <v>884</v>
      </c>
      <c r="H472" s="190">
        <v>697</v>
      </c>
      <c r="I472" s="184"/>
      <c r="L472" s="179"/>
      <c r="M472" s="185"/>
      <c r="N472" s="186"/>
      <c r="O472" s="186"/>
      <c r="P472" s="186"/>
      <c r="Q472" s="186"/>
      <c r="R472" s="186"/>
      <c r="S472" s="186"/>
      <c r="T472" s="187"/>
      <c r="AT472" s="188" t="s">
        <v>136</v>
      </c>
      <c r="AU472" s="188" t="s">
        <v>22</v>
      </c>
      <c r="AV472" s="11" t="s">
        <v>83</v>
      </c>
      <c r="AW472" s="11" t="s">
        <v>39</v>
      </c>
      <c r="AX472" s="11" t="s">
        <v>75</v>
      </c>
      <c r="AY472" s="188" t="s">
        <v>124</v>
      </c>
    </row>
    <row r="473" spans="2:51" s="11" customFormat="1" ht="22.5" customHeight="1">
      <c r="B473" s="179"/>
      <c r="D473" s="176" t="s">
        <v>136</v>
      </c>
      <c r="E473" s="188" t="s">
        <v>245</v>
      </c>
      <c r="F473" s="189" t="s">
        <v>885</v>
      </c>
      <c r="H473" s="190">
        <v>41</v>
      </c>
      <c r="I473" s="184"/>
      <c r="L473" s="179"/>
      <c r="M473" s="185"/>
      <c r="N473" s="186"/>
      <c r="O473" s="186"/>
      <c r="P473" s="186"/>
      <c r="Q473" s="186"/>
      <c r="R473" s="186"/>
      <c r="S473" s="186"/>
      <c r="T473" s="187"/>
      <c r="AT473" s="188" t="s">
        <v>136</v>
      </c>
      <c r="AU473" s="188" t="s">
        <v>22</v>
      </c>
      <c r="AV473" s="11" t="s">
        <v>83</v>
      </c>
      <c r="AW473" s="11" t="s">
        <v>39</v>
      </c>
      <c r="AX473" s="11" t="s">
        <v>75</v>
      </c>
      <c r="AY473" s="188" t="s">
        <v>124</v>
      </c>
    </row>
    <row r="474" spans="2:51" s="11" customFormat="1" ht="22.5" customHeight="1">
      <c r="B474" s="179"/>
      <c r="D474" s="180" t="s">
        <v>136</v>
      </c>
      <c r="E474" s="181" t="s">
        <v>886</v>
      </c>
      <c r="F474" s="182" t="s">
        <v>887</v>
      </c>
      <c r="H474" s="183">
        <v>738</v>
      </c>
      <c r="I474" s="184"/>
      <c r="L474" s="179"/>
      <c r="M474" s="185"/>
      <c r="N474" s="186"/>
      <c r="O474" s="186"/>
      <c r="P474" s="186"/>
      <c r="Q474" s="186"/>
      <c r="R474" s="186"/>
      <c r="S474" s="186"/>
      <c r="T474" s="187"/>
      <c r="AT474" s="188" t="s">
        <v>136</v>
      </c>
      <c r="AU474" s="188" t="s">
        <v>22</v>
      </c>
      <c r="AV474" s="11" t="s">
        <v>83</v>
      </c>
      <c r="AW474" s="11" t="s">
        <v>39</v>
      </c>
      <c r="AX474" s="11" t="s">
        <v>22</v>
      </c>
      <c r="AY474" s="188" t="s">
        <v>124</v>
      </c>
    </row>
    <row r="475" spans="2:65" s="1" customFormat="1" ht="22.5" customHeight="1">
      <c r="B475" s="163"/>
      <c r="C475" s="164" t="s">
        <v>888</v>
      </c>
      <c r="D475" s="164" t="s">
        <v>125</v>
      </c>
      <c r="E475" s="165" t="s">
        <v>889</v>
      </c>
      <c r="F475" s="166" t="s">
        <v>890</v>
      </c>
      <c r="G475" s="167" t="s">
        <v>266</v>
      </c>
      <c r="H475" s="168">
        <v>107</v>
      </c>
      <c r="I475" s="169"/>
      <c r="J475" s="170">
        <f>ROUND(I475*H475,2)</f>
        <v>0</v>
      </c>
      <c r="K475" s="166" t="s">
        <v>258</v>
      </c>
      <c r="L475" s="35"/>
      <c r="M475" s="171" t="s">
        <v>20</v>
      </c>
      <c r="N475" s="172" t="s">
        <v>46</v>
      </c>
      <c r="O475" s="36"/>
      <c r="P475" s="173">
        <f>O475*H475</f>
        <v>0</v>
      </c>
      <c r="Q475" s="173">
        <v>0</v>
      </c>
      <c r="R475" s="173">
        <f>Q475*H475</f>
        <v>0</v>
      </c>
      <c r="S475" s="173">
        <v>0</v>
      </c>
      <c r="T475" s="174">
        <f>S475*H475</f>
        <v>0</v>
      </c>
      <c r="AR475" s="18" t="s">
        <v>130</v>
      </c>
      <c r="AT475" s="18" t="s">
        <v>125</v>
      </c>
      <c r="AU475" s="18" t="s">
        <v>22</v>
      </c>
      <c r="AY475" s="18" t="s">
        <v>124</v>
      </c>
      <c r="BE475" s="175">
        <f>IF(N475="základní",J475,0)</f>
        <v>0</v>
      </c>
      <c r="BF475" s="175">
        <f>IF(N475="snížená",J475,0)</f>
        <v>0</v>
      </c>
      <c r="BG475" s="175">
        <f>IF(N475="zákl. přenesená",J475,0)</f>
        <v>0</v>
      </c>
      <c r="BH475" s="175">
        <f>IF(N475="sníž. přenesená",J475,0)</f>
        <v>0</v>
      </c>
      <c r="BI475" s="175">
        <f>IF(N475="nulová",J475,0)</f>
        <v>0</v>
      </c>
      <c r="BJ475" s="18" t="s">
        <v>22</v>
      </c>
      <c r="BK475" s="175">
        <f>ROUND(I475*H475,2)</f>
        <v>0</v>
      </c>
      <c r="BL475" s="18" t="s">
        <v>130</v>
      </c>
      <c r="BM475" s="18" t="s">
        <v>891</v>
      </c>
    </row>
    <row r="476" spans="2:47" s="1" customFormat="1" ht="30" customHeight="1">
      <c r="B476" s="35"/>
      <c r="D476" s="176" t="s">
        <v>132</v>
      </c>
      <c r="F476" s="177" t="s">
        <v>892</v>
      </c>
      <c r="I476" s="139"/>
      <c r="L476" s="35"/>
      <c r="M476" s="64"/>
      <c r="N476" s="36"/>
      <c r="O476" s="36"/>
      <c r="P476" s="36"/>
      <c r="Q476" s="36"/>
      <c r="R476" s="36"/>
      <c r="S476" s="36"/>
      <c r="T476" s="65"/>
      <c r="AT476" s="18" t="s">
        <v>132</v>
      </c>
      <c r="AU476" s="18" t="s">
        <v>22</v>
      </c>
    </row>
    <row r="477" spans="2:47" s="1" customFormat="1" ht="54" customHeight="1">
      <c r="B477" s="35"/>
      <c r="D477" s="176" t="s">
        <v>134</v>
      </c>
      <c r="F477" s="178" t="s">
        <v>893</v>
      </c>
      <c r="I477" s="139"/>
      <c r="L477" s="35"/>
      <c r="M477" s="64"/>
      <c r="N477" s="36"/>
      <c r="O477" s="36"/>
      <c r="P477" s="36"/>
      <c r="Q477" s="36"/>
      <c r="R477" s="36"/>
      <c r="S477" s="36"/>
      <c r="T477" s="65"/>
      <c r="AT477" s="18" t="s">
        <v>134</v>
      </c>
      <c r="AU477" s="18" t="s">
        <v>22</v>
      </c>
    </row>
    <row r="478" spans="2:51" s="11" customFormat="1" ht="22.5" customHeight="1">
      <c r="B478" s="179"/>
      <c r="D478" s="180" t="s">
        <v>136</v>
      </c>
      <c r="E478" s="181" t="s">
        <v>894</v>
      </c>
      <c r="F478" s="182" t="s">
        <v>895</v>
      </c>
      <c r="H478" s="183">
        <v>107</v>
      </c>
      <c r="I478" s="184"/>
      <c r="L478" s="179"/>
      <c r="M478" s="185"/>
      <c r="N478" s="186"/>
      <c r="O478" s="186"/>
      <c r="P478" s="186"/>
      <c r="Q478" s="186"/>
      <c r="R478" s="186"/>
      <c r="S478" s="186"/>
      <c r="T478" s="187"/>
      <c r="AT478" s="188" t="s">
        <v>136</v>
      </c>
      <c r="AU478" s="188" t="s">
        <v>22</v>
      </c>
      <c r="AV478" s="11" t="s">
        <v>83</v>
      </c>
      <c r="AW478" s="11" t="s">
        <v>39</v>
      </c>
      <c r="AX478" s="11" t="s">
        <v>22</v>
      </c>
      <c r="AY478" s="188" t="s">
        <v>124</v>
      </c>
    </row>
    <row r="479" spans="2:65" s="1" customFormat="1" ht="22.5" customHeight="1">
      <c r="B479" s="163"/>
      <c r="C479" s="164" t="s">
        <v>896</v>
      </c>
      <c r="D479" s="164" t="s">
        <v>125</v>
      </c>
      <c r="E479" s="165" t="s">
        <v>897</v>
      </c>
      <c r="F479" s="166" t="s">
        <v>898</v>
      </c>
      <c r="G479" s="167" t="s">
        <v>266</v>
      </c>
      <c r="H479" s="168">
        <v>107</v>
      </c>
      <c r="I479" s="169"/>
      <c r="J479" s="170">
        <f>ROUND(I479*H479,2)</f>
        <v>0</v>
      </c>
      <c r="K479" s="166" t="s">
        <v>258</v>
      </c>
      <c r="L479" s="35"/>
      <c r="M479" s="171" t="s">
        <v>20</v>
      </c>
      <c r="N479" s="172" t="s">
        <v>46</v>
      </c>
      <c r="O479" s="36"/>
      <c r="P479" s="173">
        <f>O479*H479</f>
        <v>0</v>
      </c>
      <c r="Q479" s="173">
        <v>0</v>
      </c>
      <c r="R479" s="173">
        <f>Q479*H479</f>
        <v>0</v>
      </c>
      <c r="S479" s="173">
        <v>0</v>
      </c>
      <c r="T479" s="174">
        <f>S479*H479</f>
        <v>0</v>
      </c>
      <c r="AR479" s="18" t="s">
        <v>130</v>
      </c>
      <c r="AT479" s="18" t="s">
        <v>125</v>
      </c>
      <c r="AU479" s="18" t="s">
        <v>22</v>
      </c>
      <c r="AY479" s="18" t="s">
        <v>124</v>
      </c>
      <c r="BE479" s="175">
        <f>IF(N479="základní",J479,0)</f>
        <v>0</v>
      </c>
      <c r="BF479" s="175">
        <f>IF(N479="snížená",J479,0)</f>
        <v>0</v>
      </c>
      <c r="BG479" s="175">
        <f>IF(N479="zákl. přenesená",J479,0)</f>
        <v>0</v>
      </c>
      <c r="BH479" s="175">
        <f>IF(N479="sníž. přenesená",J479,0)</f>
        <v>0</v>
      </c>
      <c r="BI479" s="175">
        <f>IF(N479="nulová",J479,0)</f>
        <v>0</v>
      </c>
      <c r="BJ479" s="18" t="s">
        <v>22</v>
      </c>
      <c r="BK479" s="175">
        <f>ROUND(I479*H479,2)</f>
        <v>0</v>
      </c>
      <c r="BL479" s="18" t="s">
        <v>130</v>
      </c>
      <c r="BM479" s="18" t="s">
        <v>899</v>
      </c>
    </row>
    <row r="480" spans="2:47" s="1" customFormat="1" ht="30" customHeight="1">
      <c r="B480" s="35"/>
      <c r="D480" s="176" t="s">
        <v>132</v>
      </c>
      <c r="F480" s="177" t="s">
        <v>900</v>
      </c>
      <c r="I480" s="139"/>
      <c r="L480" s="35"/>
      <c r="M480" s="64"/>
      <c r="N480" s="36"/>
      <c r="O480" s="36"/>
      <c r="P480" s="36"/>
      <c r="Q480" s="36"/>
      <c r="R480" s="36"/>
      <c r="S480" s="36"/>
      <c r="T480" s="65"/>
      <c r="AT480" s="18" t="s">
        <v>132</v>
      </c>
      <c r="AU480" s="18" t="s">
        <v>22</v>
      </c>
    </row>
    <row r="481" spans="2:47" s="1" customFormat="1" ht="30" customHeight="1">
      <c r="B481" s="35"/>
      <c r="D481" s="176" t="s">
        <v>134</v>
      </c>
      <c r="F481" s="178" t="s">
        <v>901</v>
      </c>
      <c r="I481" s="139"/>
      <c r="L481" s="35"/>
      <c r="M481" s="64"/>
      <c r="N481" s="36"/>
      <c r="O481" s="36"/>
      <c r="P481" s="36"/>
      <c r="Q481" s="36"/>
      <c r="R481" s="36"/>
      <c r="S481" s="36"/>
      <c r="T481" s="65"/>
      <c r="AT481" s="18" t="s">
        <v>134</v>
      </c>
      <c r="AU481" s="18" t="s">
        <v>22</v>
      </c>
    </row>
    <row r="482" spans="2:51" s="11" customFormat="1" ht="22.5" customHeight="1">
      <c r="B482" s="179"/>
      <c r="D482" s="180" t="s">
        <v>136</v>
      </c>
      <c r="E482" s="181" t="s">
        <v>902</v>
      </c>
      <c r="F482" s="182" t="s">
        <v>396</v>
      </c>
      <c r="H482" s="183">
        <v>107</v>
      </c>
      <c r="I482" s="184"/>
      <c r="L482" s="179"/>
      <c r="M482" s="185"/>
      <c r="N482" s="186"/>
      <c r="O482" s="186"/>
      <c r="P482" s="186"/>
      <c r="Q482" s="186"/>
      <c r="R482" s="186"/>
      <c r="S482" s="186"/>
      <c r="T482" s="187"/>
      <c r="AT482" s="188" t="s">
        <v>136</v>
      </c>
      <c r="AU482" s="188" t="s">
        <v>22</v>
      </c>
      <c r="AV482" s="11" t="s">
        <v>83</v>
      </c>
      <c r="AW482" s="11" t="s">
        <v>39</v>
      </c>
      <c r="AX482" s="11" t="s">
        <v>22</v>
      </c>
      <c r="AY482" s="188" t="s">
        <v>124</v>
      </c>
    </row>
    <row r="483" spans="2:65" s="1" customFormat="1" ht="22.5" customHeight="1">
      <c r="B483" s="163"/>
      <c r="C483" s="164" t="s">
        <v>903</v>
      </c>
      <c r="D483" s="164" t="s">
        <v>125</v>
      </c>
      <c r="E483" s="165" t="s">
        <v>904</v>
      </c>
      <c r="F483" s="166" t="s">
        <v>905</v>
      </c>
      <c r="G483" s="167" t="s">
        <v>266</v>
      </c>
      <c r="H483" s="168">
        <v>107</v>
      </c>
      <c r="I483" s="169"/>
      <c r="J483" s="170">
        <f>ROUND(I483*H483,2)</f>
        <v>0</v>
      </c>
      <c r="K483" s="166" t="s">
        <v>258</v>
      </c>
      <c r="L483" s="35"/>
      <c r="M483" s="171" t="s">
        <v>20</v>
      </c>
      <c r="N483" s="172" t="s">
        <v>46</v>
      </c>
      <c r="O483" s="36"/>
      <c r="P483" s="173">
        <f>O483*H483</f>
        <v>0</v>
      </c>
      <c r="Q483" s="173">
        <v>0</v>
      </c>
      <c r="R483" s="173">
        <f>Q483*H483</f>
        <v>0</v>
      </c>
      <c r="S483" s="173">
        <v>0</v>
      </c>
      <c r="T483" s="174">
        <f>S483*H483</f>
        <v>0</v>
      </c>
      <c r="AR483" s="18" t="s">
        <v>130</v>
      </c>
      <c r="AT483" s="18" t="s">
        <v>125</v>
      </c>
      <c r="AU483" s="18" t="s">
        <v>22</v>
      </c>
      <c r="AY483" s="18" t="s">
        <v>124</v>
      </c>
      <c r="BE483" s="175">
        <f>IF(N483="základní",J483,0)</f>
        <v>0</v>
      </c>
      <c r="BF483" s="175">
        <f>IF(N483="snížená",J483,0)</f>
        <v>0</v>
      </c>
      <c r="BG483" s="175">
        <f>IF(N483="zákl. přenesená",J483,0)</f>
        <v>0</v>
      </c>
      <c r="BH483" s="175">
        <f>IF(N483="sníž. přenesená",J483,0)</f>
        <v>0</v>
      </c>
      <c r="BI483" s="175">
        <f>IF(N483="nulová",J483,0)</f>
        <v>0</v>
      </c>
      <c r="BJ483" s="18" t="s">
        <v>22</v>
      </c>
      <c r="BK483" s="175">
        <f>ROUND(I483*H483,2)</f>
        <v>0</v>
      </c>
      <c r="BL483" s="18" t="s">
        <v>130</v>
      </c>
      <c r="BM483" s="18" t="s">
        <v>906</v>
      </c>
    </row>
    <row r="484" spans="2:47" s="1" customFormat="1" ht="30" customHeight="1">
      <c r="B484" s="35"/>
      <c r="D484" s="176" t="s">
        <v>132</v>
      </c>
      <c r="F484" s="177" t="s">
        <v>907</v>
      </c>
      <c r="I484" s="139"/>
      <c r="L484" s="35"/>
      <c r="M484" s="64"/>
      <c r="N484" s="36"/>
      <c r="O484" s="36"/>
      <c r="P484" s="36"/>
      <c r="Q484" s="36"/>
      <c r="R484" s="36"/>
      <c r="S484" s="36"/>
      <c r="T484" s="65"/>
      <c r="AT484" s="18" t="s">
        <v>132</v>
      </c>
      <c r="AU484" s="18" t="s">
        <v>22</v>
      </c>
    </row>
    <row r="485" spans="2:47" s="1" customFormat="1" ht="30" customHeight="1">
      <c r="B485" s="35"/>
      <c r="D485" s="176" t="s">
        <v>134</v>
      </c>
      <c r="F485" s="178" t="s">
        <v>901</v>
      </c>
      <c r="I485" s="139"/>
      <c r="L485" s="35"/>
      <c r="M485" s="64"/>
      <c r="N485" s="36"/>
      <c r="O485" s="36"/>
      <c r="P485" s="36"/>
      <c r="Q485" s="36"/>
      <c r="R485" s="36"/>
      <c r="S485" s="36"/>
      <c r="T485" s="65"/>
      <c r="AT485" s="18" t="s">
        <v>134</v>
      </c>
      <c r="AU485" s="18" t="s">
        <v>22</v>
      </c>
    </row>
    <row r="486" spans="2:51" s="11" customFormat="1" ht="22.5" customHeight="1">
      <c r="B486" s="179"/>
      <c r="D486" s="180" t="s">
        <v>136</v>
      </c>
      <c r="E486" s="181" t="s">
        <v>908</v>
      </c>
      <c r="F486" s="182" t="s">
        <v>396</v>
      </c>
      <c r="H486" s="183">
        <v>107</v>
      </c>
      <c r="I486" s="184"/>
      <c r="L486" s="179"/>
      <c r="M486" s="185"/>
      <c r="N486" s="186"/>
      <c r="O486" s="186"/>
      <c r="P486" s="186"/>
      <c r="Q486" s="186"/>
      <c r="R486" s="186"/>
      <c r="S486" s="186"/>
      <c r="T486" s="187"/>
      <c r="AT486" s="188" t="s">
        <v>136</v>
      </c>
      <c r="AU486" s="188" t="s">
        <v>22</v>
      </c>
      <c r="AV486" s="11" t="s">
        <v>83</v>
      </c>
      <c r="AW486" s="11" t="s">
        <v>39</v>
      </c>
      <c r="AX486" s="11" t="s">
        <v>22</v>
      </c>
      <c r="AY486" s="188" t="s">
        <v>124</v>
      </c>
    </row>
    <row r="487" spans="2:65" s="1" customFormat="1" ht="31.5" customHeight="1">
      <c r="B487" s="163"/>
      <c r="C487" s="164" t="s">
        <v>909</v>
      </c>
      <c r="D487" s="164" t="s">
        <v>125</v>
      </c>
      <c r="E487" s="165" t="s">
        <v>910</v>
      </c>
      <c r="F487" s="166" t="s">
        <v>911</v>
      </c>
      <c r="G487" s="167" t="s">
        <v>266</v>
      </c>
      <c r="H487" s="168">
        <v>107</v>
      </c>
      <c r="I487" s="169"/>
      <c r="J487" s="170">
        <f>ROUND(I487*H487,2)</f>
        <v>0</v>
      </c>
      <c r="K487" s="166" t="s">
        <v>258</v>
      </c>
      <c r="L487" s="35"/>
      <c r="M487" s="171" t="s">
        <v>20</v>
      </c>
      <c r="N487" s="172" t="s">
        <v>46</v>
      </c>
      <c r="O487" s="36"/>
      <c r="P487" s="173">
        <f>O487*H487</f>
        <v>0</v>
      </c>
      <c r="Q487" s="173">
        <v>0</v>
      </c>
      <c r="R487" s="173">
        <f>Q487*H487</f>
        <v>0</v>
      </c>
      <c r="S487" s="173">
        <v>0</v>
      </c>
      <c r="T487" s="174">
        <f>S487*H487</f>
        <v>0</v>
      </c>
      <c r="AR487" s="18" t="s">
        <v>130</v>
      </c>
      <c r="AT487" s="18" t="s">
        <v>125</v>
      </c>
      <c r="AU487" s="18" t="s">
        <v>22</v>
      </c>
      <c r="AY487" s="18" t="s">
        <v>124</v>
      </c>
      <c r="BE487" s="175">
        <f>IF(N487="základní",J487,0)</f>
        <v>0</v>
      </c>
      <c r="BF487" s="175">
        <f>IF(N487="snížená",J487,0)</f>
        <v>0</v>
      </c>
      <c r="BG487" s="175">
        <f>IF(N487="zákl. přenesená",J487,0)</f>
        <v>0</v>
      </c>
      <c r="BH487" s="175">
        <f>IF(N487="sníž. přenesená",J487,0)</f>
        <v>0</v>
      </c>
      <c r="BI487" s="175">
        <f>IF(N487="nulová",J487,0)</f>
        <v>0</v>
      </c>
      <c r="BJ487" s="18" t="s">
        <v>22</v>
      </c>
      <c r="BK487" s="175">
        <f>ROUND(I487*H487,2)</f>
        <v>0</v>
      </c>
      <c r="BL487" s="18" t="s">
        <v>130</v>
      </c>
      <c r="BM487" s="18" t="s">
        <v>912</v>
      </c>
    </row>
    <row r="488" spans="2:47" s="1" customFormat="1" ht="30" customHeight="1">
      <c r="B488" s="35"/>
      <c r="D488" s="176" t="s">
        <v>132</v>
      </c>
      <c r="F488" s="177" t="s">
        <v>913</v>
      </c>
      <c r="I488" s="139"/>
      <c r="L488" s="35"/>
      <c r="M488" s="64"/>
      <c r="N488" s="36"/>
      <c r="O488" s="36"/>
      <c r="P488" s="36"/>
      <c r="Q488" s="36"/>
      <c r="R488" s="36"/>
      <c r="S488" s="36"/>
      <c r="T488" s="65"/>
      <c r="AT488" s="18" t="s">
        <v>132</v>
      </c>
      <c r="AU488" s="18" t="s">
        <v>22</v>
      </c>
    </row>
    <row r="489" spans="2:47" s="1" customFormat="1" ht="30" customHeight="1">
      <c r="B489" s="35"/>
      <c r="D489" s="176" t="s">
        <v>134</v>
      </c>
      <c r="F489" s="178" t="s">
        <v>914</v>
      </c>
      <c r="I489" s="139"/>
      <c r="L489" s="35"/>
      <c r="M489" s="64"/>
      <c r="N489" s="36"/>
      <c r="O489" s="36"/>
      <c r="P489" s="36"/>
      <c r="Q489" s="36"/>
      <c r="R489" s="36"/>
      <c r="S489" s="36"/>
      <c r="T489" s="65"/>
      <c r="AT489" s="18" t="s">
        <v>134</v>
      </c>
      <c r="AU489" s="18" t="s">
        <v>22</v>
      </c>
    </row>
    <row r="490" spans="2:51" s="11" customFormat="1" ht="22.5" customHeight="1">
      <c r="B490" s="179"/>
      <c r="D490" s="180" t="s">
        <v>136</v>
      </c>
      <c r="E490" s="181" t="s">
        <v>915</v>
      </c>
      <c r="F490" s="182" t="s">
        <v>396</v>
      </c>
      <c r="H490" s="183">
        <v>107</v>
      </c>
      <c r="I490" s="184"/>
      <c r="L490" s="179"/>
      <c r="M490" s="185"/>
      <c r="N490" s="186"/>
      <c r="O490" s="186"/>
      <c r="P490" s="186"/>
      <c r="Q490" s="186"/>
      <c r="R490" s="186"/>
      <c r="S490" s="186"/>
      <c r="T490" s="187"/>
      <c r="AT490" s="188" t="s">
        <v>136</v>
      </c>
      <c r="AU490" s="188" t="s">
        <v>22</v>
      </c>
      <c r="AV490" s="11" t="s">
        <v>83</v>
      </c>
      <c r="AW490" s="11" t="s">
        <v>39</v>
      </c>
      <c r="AX490" s="11" t="s">
        <v>22</v>
      </c>
      <c r="AY490" s="188" t="s">
        <v>124</v>
      </c>
    </row>
    <row r="491" spans="2:65" s="1" customFormat="1" ht="22.5" customHeight="1">
      <c r="B491" s="163"/>
      <c r="C491" s="164" t="s">
        <v>916</v>
      </c>
      <c r="D491" s="164" t="s">
        <v>125</v>
      </c>
      <c r="E491" s="165" t="s">
        <v>917</v>
      </c>
      <c r="F491" s="166" t="s">
        <v>918</v>
      </c>
      <c r="G491" s="167" t="s">
        <v>266</v>
      </c>
      <c r="H491" s="168">
        <v>107</v>
      </c>
      <c r="I491" s="169"/>
      <c r="J491" s="170">
        <f>ROUND(I491*H491,2)</f>
        <v>0</v>
      </c>
      <c r="K491" s="166" t="s">
        <v>258</v>
      </c>
      <c r="L491" s="35"/>
      <c r="M491" s="171" t="s">
        <v>20</v>
      </c>
      <c r="N491" s="172" t="s">
        <v>46</v>
      </c>
      <c r="O491" s="36"/>
      <c r="P491" s="173">
        <f>O491*H491</f>
        <v>0</v>
      </c>
      <c r="Q491" s="173">
        <v>0.00601</v>
      </c>
      <c r="R491" s="173">
        <f>Q491*H491</f>
        <v>0.6430699999999999</v>
      </c>
      <c r="S491" s="173">
        <v>0</v>
      </c>
      <c r="T491" s="174">
        <f>S491*H491</f>
        <v>0</v>
      </c>
      <c r="AR491" s="18" t="s">
        <v>130</v>
      </c>
      <c r="AT491" s="18" t="s">
        <v>125</v>
      </c>
      <c r="AU491" s="18" t="s">
        <v>22</v>
      </c>
      <c r="AY491" s="18" t="s">
        <v>124</v>
      </c>
      <c r="BE491" s="175">
        <f>IF(N491="základní",J491,0)</f>
        <v>0</v>
      </c>
      <c r="BF491" s="175">
        <f>IF(N491="snížená",J491,0)</f>
        <v>0</v>
      </c>
      <c r="BG491" s="175">
        <f>IF(N491="zákl. přenesená",J491,0)</f>
        <v>0</v>
      </c>
      <c r="BH491" s="175">
        <f>IF(N491="sníž. přenesená",J491,0)</f>
        <v>0</v>
      </c>
      <c r="BI491" s="175">
        <f>IF(N491="nulová",J491,0)</f>
        <v>0</v>
      </c>
      <c r="BJ491" s="18" t="s">
        <v>22</v>
      </c>
      <c r="BK491" s="175">
        <f>ROUND(I491*H491,2)</f>
        <v>0</v>
      </c>
      <c r="BL491" s="18" t="s">
        <v>130</v>
      </c>
      <c r="BM491" s="18" t="s">
        <v>919</v>
      </c>
    </row>
    <row r="492" spans="2:47" s="1" customFormat="1" ht="22.5" customHeight="1">
      <c r="B492" s="35"/>
      <c r="D492" s="176" t="s">
        <v>132</v>
      </c>
      <c r="F492" s="177" t="s">
        <v>920</v>
      </c>
      <c r="I492" s="139"/>
      <c r="L492" s="35"/>
      <c r="M492" s="64"/>
      <c r="N492" s="36"/>
      <c r="O492" s="36"/>
      <c r="P492" s="36"/>
      <c r="Q492" s="36"/>
      <c r="R492" s="36"/>
      <c r="S492" s="36"/>
      <c r="T492" s="65"/>
      <c r="AT492" s="18" t="s">
        <v>132</v>
      </c>
      <c r="AU492" s="18" t="s">
        <v>22</v>
      </c>
    </row>
    <row r="493" spans="2:51" s="11" customFormat="1" ht="22.5" customHeight="1">
      <c r="B493" s="179"/>
      <c r="D493" s="180" t="s">
        <v>136</v>
      </c>
      <c r="E493" s="181" t="s">
        <v>921</v>
      </c>
      <c r="F493" s="182" t="s">
        <v>396</v>
      </c>
      <c r="H493" s="183">
        <v>107</v>
      </c>
      <c r="I493" s="184"/>
      <c r="L493" s="179"/>
      <c r="M493" s="185"/>
      <c r="N493" s="186"/>
      <c r="O493" s="186"/>
      <c r="P493" s="186"/>
      <c r="Q493" s="186"/>
      <c r="R493" s="186"/>
      <c r="S493" s="186"/>
      <c r="T493" s="187"/>
      <c r="AT493" s="188" t="s">
        <v>136</v>
      </c>
      <c r="AU493" s="188" t="s">
        <v>22</v>
      </c>
      <c r="AV493" s="11" t="s">
        <v>83</v>
      </c>
      <c r="AW493" s="11" t="s">
        <v>39</v>
      </c>
      <c r="AX493" s="11" t="s">
        <v>22</v>
      </c>
      <c r="AY493" s="188" t="s">
        <v>124</v>
      </c>
    </row>
    <row r="494" spans="2:65" s="1" customFormat="1" ht="22.5" customHeight="1">
      <c r="B494" s="163"/>
      <c r="C494" s="164" t="s">
        <v>922</v>
      </c>
      <c r="D494" s="164" t="s">
        <v>125</v>
      </c>
      <c r="E494" s="165" t="s">
        <v>923</v>
      </c>
      <c r="F494" s="166" t="s">
        <v>924</v>
      </c>
      <c r="G494" s="167" t="s">
        <v>266</v>
      </c>
      <c r="H494" s="168">
        <v>214</v>
      </c>
      <c r="I494" s="169"/>
      <c r="J494" s="170">
        <f>ROUND(I494*H494,2)</f>
        <v>0</v>
      </c>
      <c r="K494" s="166" t="s">
        <v>258</v>
      </c>
      <c r="L494" s="35"/>
      <c r="M494" s="171" t="s">
        <v>20</v>
      </c>
      <c r="N494" s="172" t="s">
        <v>46</v>
      </c>
      <c r="O494" s="36"/>
      <c r="P494" s="173">
        <f>O494*H494</f>
        <v>0</v>
      </c>
      <c r="Q494" s="173">
        <v>0.00071</v>
      </c>
      <c r="R494" s="173">
        <f>Q494*H494</f>
        <v>0.15194</v>
      </c>
      <c r="S494" s="173">
        <v>0</v>
      </c>
      <c r="T494" s="174">
        <f>S494*H494</f>
        <v>0</v>
      </c>
      <c r="AR494" s="18" t="s">
        <v>130</v>
      </c>
      <c r="AT494" s="18" t="s">
        <v>125</v>
      </c>
      <c r="AU494" s="18" t="s">
        <v>22</v>
      </c>
      <c r="AY494" s="18" t="s">
        <v>124</v>
      </c>
      <c r="BE494" s="175">
        <f>IF(N494="základní",J494,0)</f>
        <v>0</v>
      </c>
      <c r="BF494" s="175">
        <f>IF(N494="snížená",J494,0)</f>
        <v>0</v>
      </c>
      <c r="BG494" s="175">
        <f>IF(N494="zákl. přenesená",J494,0)</f>
        <v>0</v>
      </c>
      <c r="BH494" s="175">
        <f>IF(N494="sníž. přenesená",J494,0)</f>
        <v>0</v>
      </c>
      <c r="BI494" s="175">
        <f>IF(N494="nulová",J494,0)</f>
        <v>0</v>
      </c>
      <c r="BJ494" s="18" t="s">
        <v>22</v>
      </c>
      <c r="BK494" s="175">
        <f>ROUND(I494*H494,2)</f>
        <v>0</v>
      </c>
      <c r="BL494" s="18" t="s">
        <v>130</v>
      </c>
      <c r="BM494" s="18" t="s">
        <v>925</v>
      </c>
    </row>
    <row r="495" spans="2:47" s="1" customFormat="1" ht="22.5" customHeight="1">
      <c r="B495" s="35"/>
      <c r="D495" s="176" t="s">
        <v>132</v>
      </c>
      <c r="F495" s="177" t="s">
        <v>926</v>
      </c>
      <c r="I495" s="139"/>
      <c r="L495" s="35"/>
      <c r="M495" s="64"/>
      <c r="N495" s="36"/>
      <c r="O495" s="36"/>
      <c r="P495" s="36"/>
      <c r="Q495" s="36"/>
      <c r="R495" s="36"/>
      <c r="S495" s="36"/>
      <c r="T495" s="65"/>
      <c r="AT495" s="18" t="s">
        <v>132</v>
      </c>
      <c r="AU495" s="18" t="s">
        <v>22</v>
      </c>
    </row>
    <row r="496" spans="2:51" s="11" customFormat="1" ht="22.5" customHeight="1">
      <c r="B496" s="179"/>
      <c r="D496" s="180" t="s">
        <v>136</v>
      </c>
      <c r="E496" s="181" t="s">
        <v>927</v>
      </c>
      <c r="F496" s="182" t="s">
        <v>928</v>
      </c>
      <c r="H496" s="183">
        <v>214</v>
      </c>
      <c r="I496" s="184"/>
      <c r="L496" s="179"/>
      <c r="M496" s="185"/>
      <c r="N496" s="186"/>
      <c r="O496" s="186"/>
      <c r="P496" s="186"/>
      <c r="Q496" s="186"/>
      <c r="R496" s="186"/>
      <c r="S496" s="186"/>
      <c r="T496" s="187"/>
      <c r="AT496" s="188" t="s">
        <v>136</v>
      </c>
      <c r="AU496" s="188" t="s">
        <v>22</v>
      </c>
      <c r="AV496" s="11" t="s">
        <v>83</v>
      </c>
      <c r="AW496" s="11" t="s">
        <v>39</v>
      </c>
      <c r="AX496" s="11" t="s">
        <v>22</v>
      </c>
      <c r="AY496" s="188" t="s">
        <v>124</v>
      </c>
    </row>
    <row r="497" spans="2:65" s="1" customFormat="1" ht="22.5" customHeight="1">
      <c r="B497" s="163"/>
      <c r="C497" s="164" t="s">
        <v>929</v>
      </c>
      <c r="D497" s="164" t="s">
        <v>125</v>
      </c>
      <c r="E497" s="165" t="s">
        <v>930</v>
      </c>
      <c r="F497" s="166" t="s">
        <v>931</v>
      </c>
      <c r="G497" s="167" t="s">
        <v>266</v>
      </c>
      <c r="H497" s="168">
        <v>41</v>
      </c>
      <c r="I497" s="169"/>
      <c r="J497" s="170">
        <f>ROUND(I497*H497,2)</f>
        <v>0</v>
      </c>
      <c r="K497" s="166" t="s">
        <v>258</v>
      </c>
      <c r="L497" s="35"/>
      <c r="M497" s="171" t="s">
        <v>20</v>
      </c>
      <c r="N497" s="172" t="s">
        <v>46</v>
      </c>
      <c r="O497" s="36"/>
      <c r="P497" s="173">
        <f>O497*H497</f>
        <v>0</v>
      </c>
      <c r="Q497" s="173">
        <v>0.1837</v>
      </c>
      <c r="R497" s="173">
        <f>Q497*H497</f>
        <v>7.5317</v>
      </c>
      <c r="S497" s="173">
        <v>0</v>
      </c>
      <c r="T497" s="174">
        <f>S497*H497</f>
        <v>0</v>
      </c>
      <c r="AR497" s="18" t="s">
        <v>130</v>
      </c>
      <c r="AT497" s="18" t="s">
        <v>125</v>
      </c>
      <c r="AU497" s="18" t="s">
        <v>22</v>
      </c>
      <c r="AY497" s="18" t="s">
        <v>124</v>
      </c>
      <c r="BE497" s="175">
        <f>IF(N497="základní",J497,0)</f>
        <v>0</v>
      </c>
      <c r="BF497" s="175">
        <f>IF(N497="snížená",J497,0)</f>
        <v>0</v>
      </c>
      <c r="BG497" s="175">
        <f>IF(N497="zákl. přenesená",J497,0)</f>
        <v>0</v>
      </c>
      <c r="BH497" s="175">
        <f>IF(N497="sníž. přenesená",J497,0)</f>
        <v>0</v>
      </c>
      <c r="BI497" s="175">
        <f>IF(N497="nulová",J497,0)</f>
        <v>0</v>
      </c>
      <c r="BJ497" s="18" t="s">
        <v>22</v>
      </c>
      <c r="BK497" s="175">
        <f>ROUND(I497*H497,2)</f>
        <v>0</v>
      </c>
      <c r="BL497" s="18" t="s">
        <v>130</v>
      </c>
      <c r="BM497" s="18" t="s">
        <v>932</v>
      </c>
    </row>
    <row r="498" spans="2:47" s="1" customFormat="1" ht="30" customHeight="1">
      <c r="B498" s="35"/>
      <c r="D498" s="176" t="s">
        <v>132</v>
      </c>
      <c r="F498" s="177" t="s">
        <v>933</v>
      </c>
      <c r="I498" s="139"/>
      <c r="L498" s="35"/>
      <c r="M498" s="64"/>
      <c r="N498" s="36"/>
      <c r="O498" s="36"/>
      <c r="P498" s="36"/>
      <c r="Q498" s="36"/>
      <c r="R498" s="36"/>
      <c r="S498" s="36"/>
      <c r="T498" s="65"/>
      <c r="AT498" s="18" t="s">
        <v>132</v>
      </c>
      <c r="AU498" s="18" t="s">
        <v>22</v>
      </c>
    </row>
    <row r="499" spans="2:47" s="1" customFormat="1" ht="138" customHeight="1">
      <c r="B499" s="35"/>
      <c r="D499" s="176" t="s">
        <v>134</v>
      </c>
      <c r="F499" s="178" t="s">
        <v>934</v>
      </c>
      <c r="I499" s="139"/>
      <c r="L499" s="35"/>
      <c r="M499" s="64"/>
      <c r="N499" s="36"/>
      <c r="O499" s="36"/>
      <c r="P499" s="36"/>
      <c r="Q499" s="36"/>
      <c r="R499" s="36"/>
      <c r="S499" s="36"/>
      <c r="T499" s="65"/>
      <c r="AT499" s="18" t="s">
        <v>134</v>
      </c>
      <c r="AU499" s="18" t="s">
        <v>22</v>
      </c>
    </row>
    <row r="500" spans="2:51" s="11" customFormat="1" ht="22.5" customHeight="1">
      <c r="B500" s="179"/>
      <c r="D500" s="180" t="s">
        <v>136</v>
      </c>
      <c r="E500" s="181" t="s">
        <v>935</v>
      </c>
      <c r="F500" s="182" t="s">
        <v>399</v>
      </c>
      <c r="H500" s="183">
        <v>41</v>
      </c>
      <c r="I500" s="184"/>
      <c r="L500" s="179"/>
      <c r="M500" s="185"/>
      <c r="N500" s="186"/>
      <c r="O500" s="186"/>
      <c r="P500" s="186"/>
      <c r="Q500" s="186"/>
      <c r="R500" s="186"/>
      <c r="S500" s="186"/>
      <c r="T500" s="187"/>
      <c r="AT500" s="188" t="s">
        <v>136</v>
      </c>
      <c r="AU500" s="188" t="s">
        <v>22</v>
      </c>
      <c r="AV500" s="11" t="s">
        <v>83</v>
      </c>
      <c r="AW500" s="11" t="s">
        <v>39</v>
      </c>
      <c r="AX500" s="11" t="s">
        <v>22</v>
      </c>
      <c r="AY500" s="188" t="s">
        <v>124</v>
      </c>
    </row>
    <row r="501" spans="2:65" s="1" customFormat="1" ht="22.5" customHeight="1">
      <c r="B501" s="163"/>
      <c r="C501" s="221" t="s">
        <v>936</v>
      </c>
      <c r="D501" s="221" t="s">
        <v>546</v>
      </c>
      <c r="E501" s="222" t="s">
        <v>937</v>
      </c>
      <c r="F501" s="223" t="s">
        <v>938</v>
      </c>
      <c r="G501" s="224" t="s">
        <v>939</v>
      </c>
      <c r="H501" s="225">
        <v>8.2</v>
      </c>
      <c r="I501" s="226"/>
      <c r="J501" s="227">
        <f>ROUND(I501*H501,2)</f>
        <v>0</v>
      </c>
      <c r="K501" s="223" t="s">
        <v>258</v>
      </c>
      <c r="L501" s="228"/>
      <c r="M501" s="229" t="s">
        <v>20</v>
      </c>
      <c r="N501" s="230" t="s">
        <v>46</v>
      </c>
      <c r="O501" s="36"/>
      <c r="P501" s="173">
        <f>O501*H501</f>
        <v>0</v>
      </c>
      <c r="Q501" s="173">
        <v>1</v>
      </c>
      <c r="R501" s="173">
        <f>Q501*H501</f>
        <v>8.2</v>
      </c>
      <c r="S501" s="173">
        <v>0</v>
      </c>
      <c r="T501" s="174">
        <f>S501*H501</f>
        <v>0</v>
      </c>
      <c r="AR501" s="18" t="s">
        <v>306</v>
      </c>
      <c r="AT501" s="18" t="s">
        <v>546</v>
      </c>
      <c r="AU501" s="18" t="s">
        <v>22</v>
      </c>
      <c r="AY501" s="18" t="s">
        <v>124</v>
      </c>
      <c r="BE501" s="175">
        <f>IF(N501="základní",J501,0)</f>
        <v>0</v>
      </c>
      <c r="BF501" s="175">
        <f>IF(N501="snížená",J501,0)</f>
        <v>0</v>
      </c>
      <c r="BG501" s="175">
        <f>IF(N501="zákl. přenesená",J501,0)</f>
        <v>0</v>
      </c>
      <c r="BH501" s="175">
        <f>IF(N501="sníž. přenesená",J501,0)</f>
        <v>0</v>
      </c>
      <c r="BI501" s="175">
        <f>IF(N501="nulová",J501,0)</f>
        <v>0</v>
      </c>
      <c r="BJ501" s="18" t="s">
        <v>22</v>
      </c>
      <c r="BK501" s="175">
        <f>ROUND(I501*H501,2)</f>
        <v>0</v>
      </c>
      <c r="BL501" s="18" t="s">
        <v>130</v>
      </c>
      <c r="BM501" s="18" t="s">
        <v>940</v>
      </c>
    </row>
    <row r="502" spans="2:47" s="1" customFormat="1" ht="30" customHeight="1">
      <c r="B502" s="35"/>
      <c r="D502" s="176" t="s">
        <v>132</v>
      </c>
      <c r="F502" s="177" t="s">
        <v>941</v>
      </c>
      <c r="I502" s="139"/>
      <c r="L502" s="35"/>
      <c r="M502" s="64"/>
      <c r="N502" s="36"/>
      <c r="O502" s="36"/>
      <c r="P502" s="36"/>
      <c r="Q502" s="36"/>
      <c r="R502" s="36"/>
      <c r="S502" s="36"/>
      <c r="T502" s="65"/>
      <c r="AT502" s="18" t="s">
        <v>132</v>
      </c>
      <c r="AU502" s="18" t="s">
        <v>22</v>
      </c>
    </row>
    <row r="503" spans="2:47" s="1" customFormat="1" ht="30" customHeight="1">
      <c r="B503" s="35"/>
      <c r="D503" s="176" t="s">
        <v>942</v>
      </c>
      <c r="F503" s="178" t="s">
        <v>943</v>
      </c>
      <c r="I503" s="139"/>
      <c r="L503" s="35"/>
      <c r="M503" s="64"/>
      <c r="N503" s="36"/>
      <c r="O503" s="36"/>
      <c r="P503" s="36"/>
      <c r="Q503" s="36"/>
      <c r="R503" s="36"/>
      <c r="S503" s="36"/>
      <c r="T503" s="65"/>
      <c r="AT503" s="18" t="s">
        <v>942</v>
      </c>
      <c r="AU503" s="18" t="s">
        <v>22</v>
      </c>
    </row>
    <row r="504" spans="2:51" s="11" customFormat="1" ht="22.5" customHeight="1">
      <c r="B504" s="179"/>
      <c r="D504" s="180" t="s">
        <v>136</v>
      </c>
      <c r="E504" s="181" t="s">
        <v>20</v>
      </c>
      <c r="F504" s="182" t="s">
        <v>944</v>
      </c>
      <c r="H504" s="183">
        <v>8.2</v>
      </c>
      <c r="I504" s="184"/>
      <c r="L504" s="179"/>
      <c r="M504" s="185"/>
      <c r="N504" s="186"/>
      <c r="O504" s="186"/>
      <c r="P504" s="186"/>
      <c r="Q504" s="186"/>
      <c r="R504" s="186"/>
      <c r="S504" s="186"/>
      <c r="T504" s="187"/>
      <c r="AT504" s="188" t="s">
        <v>136</v>
      </c>
      <c r="AU504" s="188" t="s">
        <v>22</v>
      </c>
      <c r="AV504" s="11" t="s">
        <v>83</v>
      </c>
      <c r="AW504" s="11" t="s">
        <v>39</v>
      </c>
      <c r="AX504" s="11" t="s">
        <v>22</v>
      </c>
      <c r="AY504" s="188" t="s">
        <v>124</v>
      </c>
    </row>
    <row r="505" spans="2:65" s="1" customFormat="1" ht="22.5" customHeight="1">
      <c r="B505" s="163"/>
      <c r="C505" s="164" t="s">
        <v>945</v>
      </c>
      <c r="D505" s="164" t="s">
        <v>125</v>
      </c>
      <c r="E505" s="165" t="s">
        <v>946</v>
      </c>
      <c r="F505" s="166" t="s">
        <v>947</v>
      </c>
      <c r="G505" s="167" t="s">
        <v>266</v>
      </c>
      <c r="H505" s="168">
        <v>661</v>
      </c>
      <c r="I505" s="169"/>
      <c r="J505" s="170">
        <f>ROUND(I505*H505,2)</f>
        <v>0</v>
      </c>
      <c r="K505" s="166" t="s">
        <v>258</v>
      </c>
      <c r="L505" s="35"/>
      <c r="M505" s="171" t="s">
        <v>20</v>
      </c>
      <c r="N505" s="172" t="s">
        <v>46</v>
      </c>
      <c r="O505" s="36"/>
      <c r="P505" s="173">
        <f>O505*H505</f>
        <v>0</v>
      </c>
      <c r="Q505" s="173">
        <v>0.08425</v>
      </c>
      <c r="R505" s="173">
        <f>Q505*H505</f>
        <v>55.68925</v>
      </c>
      <c r="S505" s="173">
        <v>0</v>
      </c>
      <c r="T505" s="174">
        <f>S505*H505</f>
        <v>0</v>
      </c>
      <c r="AR505" s="18" t="s">
        <v>130</v>
      </c>
      <c r="AT505" s="18" t="s">
        <v>125</v>
      </c>
      <c r="AU505" s="18" t="s">
        <v>22</v>
      </c>
      <c r="AY505" s="18" t="s">
        <v>124</v>
      </c>
      <c r="BE505" s="175">
        <f>IF(N505="základní",J505,0)</f>
        <v>0</v>
      </c>
      <c r="BF505" s="175">
        <f>IF(N505="snížená",J505,0)</f>
        <v>0</v>
      </c>
      <c r="BG505" s="175">
        <f>IF(N505="zákl. přenesená",J505,0)</f>
        <v>0</v>
      </c>
      <c r="BH505" s="175">
        <f>IF(N505="sníž. přenesená",J505,0)</f>
        <v>0</v>
      </c>
      <c r="BI505" s="175">
        <f>IF(N505="nulová",J505,0)</f>
        <v>0</v>
      </c>
      <c r="BJ505" s="18" t="s">
        <v>22</v>
      </c>
      <c r="BK505" s="175">
        <f>ROUND(I505*H505,2)</f>
        <v>0</v>
      </c>
      <c r="BL505" s="18" t="s">
        <v>130</v>
      </c>
      <c r="BM505" s="18" t="s">
        <v>948</v>
      </c>
    </row>
    <row r="506" spans="2:47" s="1" customFormat="1" ht="42" customHeight="1">
      <c r="B506" s="35"/>
      <c r="D506" s="176" t="s">
        <v>132</v>
      </c>
      <c r="F506" s="177" t="s">
        <v>949</v>
      </c>
      <c r="I506" s="139"/>
      <c r="L506" s="35"/>
      <c r="M506" s="64"/>
      <c r="N506" s="36"/>
      <c r="O506" s="36"/>
      <c r="P506" s="36"/>
      <c r="Q506" s="36"/>
      <c r="R506" s="36"/>
      <c r="S506" s="36"/>
      <c r="T506" s="65"/>
      <c r="AT506" s="18" t="s">
        <v>132</v>
      </c>
      <c r="AU506" s="18" t="s">
        <v>22</v>
      </c>
    </row>
    <row r="507" spans="2:47" s="1" customFormat="1" ht="114" customHeight="1">
      <c r="B507" s="35"/>
      <c r="D507" s="176" t="s">
        <v>134</v>
      </c>
      <c r="F507" s="178" t="s">
        <v>950</v>
      </c>
      <c r="I507" s="139"/>
      <c r="L507" s="35"/>
      <c r="M507" s="64"/>
      <c r="N507" s="36"/>
      <c r="O507" s="36"/>
      <c r="P507" s="36"/>
      <c r="Q507" s="36"/>
      <c r="R507" s="36"/>
      <c r="S507" s="36"/>
      <c r="T507" s="65"/>
      <c r="AT507" s="18" t="s">
        <v>134</v>
      </c>
      <c r="AU507" s="18" t="s">
        <v>22</v>
      </c>
    </row>
    <row r="508" spans="2:51" s="11" customFormat="1" ht="22.5" customHeight="1">
      <c r="B508" s="179"/>
      <c r="D508" s="176" t="s">
        <v>136</v>
      </c>
      <c r="E508" s="188" t="s">
        <v>951</v>
      </c>
      <c r="F508" s="189" t="s">
        <v>952</v>
      </c>
      <c r="H508" s="190">
        <v>630</v>
      </c>
      <c r="I508" s="184"/>
      <c r="L508" s="179"/>
      <c r="M508" s="185"/>
      <c r="N508" s="186"/>
      <c r="O508" s="186"/>
      <c r="P508" s="186"/>
      <c r="Q508" s="186"/>
      <c r="R508" s="186"/>
      <c r="S508" s="186"/>
      <c r="T508" s="187"/>
      <c r="AT508" s="188" t="s">
        <v>136</v>
      </c>
      <c r="AU508" s="188" t="s">
        <v>22</v>
      </c>
      <c r="AV508" s="11" t="s">
        <v>83</v>
      </c>
      <c r="AW508" s="11" t="s">
        <v>39</v>
      </c>
      <c r="AX508" s="11" t="s">
        <v>75</v>
      </c>
      <c r="AY508" s="188" t="s">
        <v>124</v>
      </c>
    </row>
    <row r="509" spans="2:51" s="11" customFormat="1" ht="22.5" customHeight="1">
      <c r="B509" s="179"/>
      <c r="D509" s="176" t="s">
        <v>136</v>
      </c>
      <c r="E509" s="188" t="s">
        <v>20</v>
      </c>
      <c r="F509" s="189" t="s">
        <v>953</v>
      </c>
      <c r="H509" s="190">
        <v>31</v>
      </c>
      <c r="I509" s="184"/>
      <c r="L509" s="179"/>
      <c r="M509" s="185"/>
      <c r="N509" s="186"/>
      <c r="O509" s="186"/>
      <c r="P509" s="186"/>
      <c r="Q509" s="186"/>
      <c r="R509" s="186"/>
      <c r="S509" s="186"/>
      <c r="T509" s="187"/>
      <c r="AT509" s="188" t="s">
        <v>136</v>
      </c>
      <c r="AU509" s="188" t="s">
        <v>22</v>
      </c>
      <c r="AV509" s="11" t="s">
        <v>83</v>
      </c>
      <c r="AW509" s="11" t="s">
        <v>39</v>
      </c>
      <c r="AX509" s="11" t="s">
        <v>75</v>
      </c>
      <c r="AY509" s="188" t="s">
        <v>124</v>
      </c>
    </row>
    <row r="510" spans="2:51" s="14" customFormat="1" ht="22.5" customHeight="1">
      <c r="B510" s="212"/>
      <c r="D510" s="180" t="s">
        <v>136</v>
      </c>
      <c r="E510" s="213" t="s">
        <v>20</v>
      </c>
      <c r="F510" s="214" t="s">
        <v>340</v>
      </c>
      <c r="H510" s="215">
        <v>661</v>
      </c>
      <c r="I510" s="216"/>
      <c r="L510" s="212"/>
      <c r="M510" s="217"/>
      <c r="N510" s="218"/>
      <c r="O510" s="218"/>
      <c r="P510" s="218"/>
      <c r="Q510" s="218"/>
      <c r="R510" s="218"/>
      <c r="S510" s="218"/>
      <c r="T510" s="219"/>
      <c r="AT510" s="220" t="s">
        <v>136</v>
      </c>
      <c r="AU510" s="220" t="s">
        <v>22</v>
      </c>
      <c r="AV510" s="14" t="s">
        <v>130</v>
      </c>
      <c r="AW510" s="14" t="s">
        <v>39</v>
      </c>
      <c r="AX510" s="14" t="s">
        <v>22</v>
      </c>
      <c r="AY510" s="220" t="s">
        <v>124</v>
      </c>
    </row>
    <row r="511" spans="2:65" s="1" customFormat="1" ht="22.5" customHeight="1">
      <c r="B511" s="163"/>
      <c r="C511" s="221" t="s">
        <v>954</v>
      </c>
      <c r="D511" s="221" t="s">
        <v>546</v>
      </c>
      <c r="E511" s="222" t="s">
        <v>955</v>
      </c>
      <c r="F511" s="223" t="s">
        <v>956</v>
      </c>
      <c r="G511" s="224" t="s">
        <v>266</v>
      </c>
      <c r="H511" s="225">
        <v>661</v>
      </c>
      <c r="I511" s="226"/>
      <c r="J511" s="227">
        <f>ROUND(I511*H511,2)</f>
        <v>0</v>
      </c>
      <c r="K511" s="223" t="s">
        <v>258</v>
      </c>
      <c r="L511" s="228"/>
      <c r="M511" s="229" t="s">
        <v>20</v>
      </c>
      <c r="N511" s="230" t="s">
        <v>46</v>
      </c>
      <c r="O511" s="36"/>
      <c r="P511" s="173">
        <f>O511*H511</f>
        <v>0</v>
      </c>
      <c r="Q511" s="173">
        <v>0.13</v>
      </c>
      <c r="R511" s="173">
        <f>Q511*H511</f>
        <v>85.93</v>
      </c>
      <c r="S511" s="173">
        <v>0</v>
      </c>
      <c r="T511" s="174">
        <f>S511*H511</f>
        <v>0</v>
      </c>
      <c r="AR511" s="18" t="s">
        <v>306</v>
      </c>
      <c r="AT511" s="18" t="s">
        <v>546</v>
      </c>
      <c r="AU511" s="18" t="s">
        <v>22</v>
      </c>
      <c r="AY511" s="18" t="s">
        <v>124</v>
      </c>
      <c r="BE511" s="175">
        <f>IF(N511="základní",J511,0)</f>
        <v>0</v>
      </c>
      <c r="BF511" s="175">
        <f>IF(N511="snížená",J511,0)</f>
        <v>0</v>
      </c>
      <c r="BG511" s="175">
        <f>IF(N511="zákl. přenesená",J511,0)</f>
        <v>0</v>
      </c>
      <c r="BH511" s="175">
        <f>IF(N511="sníž. přenesená",J511,0)</f>
        <v>0</v>
      </c>
      <c r="BI511" s="175">
        <f>IF(N511="nulová",J511,0)</f>
        <v>0</v>
      </c>
      <c r="BJ511" s="18" t="s">
        <v>22</v>
      </c>
      <c r="BK511" s="175">
        <f>ROUND(I511*H511,2)</f>
        <v>0</v>
      </c>
      <c r="BL511" s="18" t="s">
        <v>130</v>
      </c>
      <c r="BM511" s="18" t="s">
        <v>957</v>
      </c>
    </row>
    <row r="512" spans="2:47" s="1" customFormat="1" ht="30" customHeight="1">
      <c r="B512" s="35"/>
      <c r="D512" s="176" t="s">
        <v>132</v>
      </c>
      <c r="F512" s="177" t="s">
        <v>958</v>
      </c>
      <c r="I512" s="139"/>
      <c r="L512" s="35"/>
      <c r="M512" s="64"/>
      <c r="N512" s="36"/>
      <c r="O512" s="36"/>
      <c r="P512" s="36"/>
      <c r="Q512" s="36"/>
      <c r="R512" s="36"/>
      <c r="S512" s="36"/>
      <c r="T512" s="65"/>
      <c r="AT512" s="18" t="s">
        <v>132</v>
      </c>
      <c r="AU512" s="18" t="s">
        <v>22</v>
      </c>
    </row>
    <row r="513" spans="2:47" s="1" customFormat="1" ht="30" customHeight="1">
      <c r="B513" s="35"/>
      <c r="D513" s="176" t="s">
        <v>942</v>
      </c>
      <c r="F513" s="178" t="s">
        <v>959</v>
      </c>
      <c r="I513" s="139"/>
      <c r="L513" s="35"/>
      <c r="M513" s="64"/>
      <c r="N513" s="36"/>
      <c r="O513" s="36"/>
      <c r="P513" s="36"/>
      <c r="Q513" s="36"/>
      <c r="R513" s="36"/>
      <c r="S513" s="36"/>
      <c r="T513" s="65"/>
      <c r="AT513" s="18" t="s">
        <v>942</v>
      </c>
      <c r="AU513" s="18" t="s">
        <v>22</v>
      </c>
    </row>
    <row r="514" spans="2:51" s="11" customFormat="1" ht="22.5" customHeight="1">
      <c r="B514" s="179"/>
      <c r="D514" s="176" t="s">
        <v>136</v>
      </c>
      <c r="E514" s="188" t="s">
        <v>20</v>
      </c>
      <c r="F514" s="189" t="s">
        <v>952</v>
      </c>
      <c r="H514" s="190">
        <v>630</v>
      </c>
      <c r="I514" s="184"/>
      <c r="L514" s="179"/>
      <c r="M514" s="185"/>
      <c r="N514" s="186"/>
      <c r="O514" s="186"/>
      <c r="P514" s="186"/>
      <c r="Q514" s="186"/>
      <c r="R514" s="186"/>
      <c r="S514" s="186"/>
      <c r="T514" s="187"/>
      <c r="AT514" s="188" t="s">
        <v>136</v>
      </c>
      <c r="AU514" s="188" t="s">
        <v>22</v>
      </c>
      <c r="AV514" s="11" t="s">
        <v>83</v>
      </c>
      <c r="AW514" s="11" t="s">
        <v>39</v>
      </c>
      <c r="AX514" s="11" t="s">
        <v>75</v>
      </c>
      <c r="AY514" s="188" t="s">
        <v>124</v>
      </c>
    </row>
    <row r="515" spans="2:51" s="11" customFormat="1" ht="22.5" customHeight="1">
      <c r="B515" s="179"/>
      <c r="D515" s="176" t="s">
        <v>136</v>
      </c>
      <c r="E515" s="188" t="s">
        <v>20</v>
      </c>
      <c r="F515" s="189" t="s">
        <v>953</v>
      </c>
      <c r="H515" s="190">
        <v>31</v>
      </c>
      <c r="I515" s="184"/>
      <c r="L515" s="179"/>
      <c r="M515" s="185"/>
      <c r="N515" s="186"/>
      <c r="O515" s="186"/>
      <c r="P515" s="186"/>
      <c r="Q515" s="186"/>
      <c r="R515" s="186"/>
      <c r="S515" s="186"/>
      <c r="T515" s="187"/>
      <c r="AT515" s="188" t="s">
        <v>136</v>
      </c>
      <c r="AU515" s="188" t="s">
        <v>22</v>
      </c>
      <c r="AV515" s="11" t="s">
        <v>83</v>
      </c>
      <c r="AW515" s="11" t="s">
        <v>39</v>
      </c>
      <c r="AX515" s="11" t="s">
        <v>75</v>
      </c>
      <c r="AY515" s="188" t="s">
        <v>124</v>
      </c>
    </row>
    <row r="516" spans="2:51" s="14" customFormat="1" ht="22.5" customHeight="1">
      <c r="B516" s="212"/>
      <c r="D516" s="180" t="s">
        <v>136</v>
      </c>
      <c r="E516" s="213" t="s">
        <v>20</v>
      </c>
      <c r="F516" s="214" t="s">
        <v>340</v>
      </c>
      <c r="H516" s="215">
        <v>661</v>
      </c>
      <c r="I516" s="216"/>
      <c r="L516" s="212"/>
      <c r="M516" s="217"/>
      <c r="N516" s="218"/>
      <c r="O516" s="218"/>
      <c r="P516" s="218"/>
      <c r="Q516" s="218"/>
      <c r="R516" s="218"/>
      <c r="S516" s="218"/>
      <c r="T516" s="219"/>
      <c r="AT516" s="220" t="s">
        <v>136</v>
      </c>
      <c r="AU516" s="220" t="s">
        <v>22</v>
      </c>
      <c r="AV516" s="14" t="s">
        <v>130</v>
      </c>
      <c r="AW516" s="14" t="s">
        <v>39</v>
      </c>
      <c r="AX516" s="14" t="s">
        <v>22</v>
      </c>
      <c r="AY516" s="220" t="s">
        <v>124</v>
      </c>
    </row>
    <row r="517" spans="2:65" s="1" customFormat="1" ht="22.5" customHeight="1">
      <c r="B517" s="163"/>
      <c r="C517" s="164" t="s">
        <v>960</v>
      </c>
      <c r="D517" s="164" t="s">
        <v>125</v>
      </c>
      <c r="E517" s="165" t="s">
        <v>961</v>
      </c>
      <c r="F517" s="166" t="s">
        <v>962</v>
      </c>
      <c r="G517" s="167" t="s">
        <v>266</v>
      </c>
      <c r="H517" s="168">
        <v>67</v>
      </c>
      <c r="I517" s="169"/>
      <c r="J517" s="170">
        <f>ROUND(I517*H517,2)</f>
        <v>0</v>
      </c>
      <c r="K517" s="166" t="s">
        <v>258</v>
      </c>
      <c r="L517" s="35"/>
      <c r="M517" s="171" t="s">
        <v>20</v>
      </c>
      <c r="N517" s="172" t="s">
        <v>46</v>
      </c>
      <c r="O517" s="36"/>
      <c r="P517" s="173">
        <f>O517*H517</f>
        <v>0</v>
      </c>
      <c r="Q517" s="173">
        <v>0.08425</v>
      </c>
      <c r="R517" s="173">
        <f>Q517*H517</f>
        <v>5.64475</v>
      </c>
      <c r="S517" s="173">
        <v>0</v>
      </c>
      <c r="T517" s="174">
        <f>S517*H517</f>
        <v>0</v>
      </c>
      <c r="AR517" s="18" t="s">
        <v>130</v>
      </c>
      <c r="AT517" s="18" t="s">
        <v>125</v>
      </c>
      <c r="AU517" s="18" t="s">
        <v>22</v>
      </c>
      <c r="AY517" s="18" t="s">
        <v>124</v>
      </c>
      <c r="BE517" s="175">
        <f>IF(N517="základní",J517,0)</f>
        <v>0</v>
      </c>
      <c r="BF517" s="175">
        <f>IF(N517="snížená",J517,0)</f>
        <v>0</v>
      </c>
      <c r="BG517" s="175">
        <f>IF(N517="zákl. přenesená",J517,0)</f>
        <v>0</v>
      </c>
      <c r="BH517" s="175">
        <f>IF(N517="sníž. přenesená",J517,0)</f>
        <v>0</v>
      </c>
      <c r="BI517" s="175">
        <f>IF(N517="nulová",J517,0)</f>
        <v>0</v>
      </c>
      <c r="BJ517" s="18" t="s">
        <v>22</v>
      </c>
      <c r="BK517" s="175">
        <f>ROUND(I517*H517,2)</f>
        <v>0</v>
      </c>
      <c r="BL517" s="18" t="s">
        <v>130</v>
      </c>
      <c r="BM517" s="18" t="s">
        <v>963</v>
      </c>
    </row>
    <row r="518" spans="2:47" s="1" customFormat="1" ht="42" customHeight="1">
      <c r="B518" s="35"/>
      <c r="D518" s="176" t="s">
        <v>132</v>
      </c>
      <c r="F518" s="177" t="s">
        <v>964</v>
      </c>
      <c r="I518" s="139"/>
      <c r="L518" s="35"/>
      <c r="M518" s="64"/>
      <c r="N518" s="36"/>
      <c r="O518" s="36"/>
      <c r="P518" s="36"/>
      <c r="Q518" s="36"/>
      <c r="R518" s="36"/>
      <c r="S518" s="36"/>
      <c r="T518" s="65"/>
      <c r="AT518" s="18" t="s">
        <v>132</v>
      </c>
      <c r="AU518" s="18" t="s">
        <v>22</v>
      </c>
    </row>
    <row r="519" spans="2:47" s="1" customFormat="1" ht="114" customHeight="1">
      <c r="B519" s="35"/>
      <c r="D519" s="176" t="s">
        <v>134</v>
      </c>
      <c r="F519" s="178" t="s">
        <v>950</v>
      </c>
      <c r="I519" s="139"/>
      <c r="L519" s="35"/>
      <c r="M519" s="64"/>
      <c r="N519" s="36"/>
      <c r="O519" s="36"/>
      <c r="P519" s="36"/>
      <c r="Q519" s="36"/>
      <c r="R519" s="36"/>
      <c r="S519" s="36"/>
      <c r="T519" s="65"/>
      <c r="AT519" s="18" t="s">
        <v>134</v>
      </c>
      <c r="AU519" s="18" t="s">
        <v>22</v>
      </c>
    </row>
    <row r="520" spans="2:51" s="11" customFormat="1" ht="22.5" customHeight="1">
      <c r="B520" s="179"/>
      <c r="D520" s="176" t="s">
        <v>136</v>
      </c>
      <c r="E520" s="188" t="s">
        <v>965</v>
      </c>
      <c r="F520" s="189" t="s">
        <v>966</v>
      </c>
      <c r="H520" s="190">
        <v>19</v>
      </c>
      <c r="I520" s="184"/>
      <c r="L520" s="179"/>
      <c r="M520" s="185"/>
      <c r="N520" s="186"/>
      <c r="O520" s="186"/>
      <c r="P520" s="186"/>
      <c r="Q520" s="186"/>
      <c r="R520" s="186"/>
      <c r="S520" s="186"/>
      <c r="T520" s="187"/>
      <c r="AT520" s="188" t="s">
        <v>136</v>
      </c>
      <c r="AU520" s="188" t="s">
        <v>22</v>
      </c>
      <c r="AV520" s="11" t="s">
        <v>83</v>
      </c>
      <c r="AW520" s="11" t="s">
        <v>39</v>
      </c>
      <c r="AX520" s="11" t="s">
        <v>75</v>
      </c>
      <c r="AY520" s="188" t="s">
        <v>124</v>
      </c>
    </row>
    <row r="521" spans="2:51" s="11" customFormat="1" ht="22.5" customHeight="1">
      <c r="B521" s="179"/>
      <c r="D521" s="176" t="s">
        <v>136</v>
      </c>
      <c r="E521" s="188" t="s">
        <v>20</v>
      </c>
      <c r="F521" s="189" t="s">
        <v>967</v>
      </c>
      <c r="H521" s="190">
        <v>48</v>
      </c>
      <c r="I521" s="184"/>
      <c r="L521" s="179"/>
      <c r="M521" s="185"/>
      <c r="N521" s="186"/>
      <c r="O521" s="186"/>
      <c r="P521" s="186"/>
      <c r="Q521" s="186"/>
      <c r="R521" s="186"/>
      <c r="S521" s="186"/>
      <c r="T521" s="187"/>
      <c r="AT521" s="188" t="s">
        <v>136</v>
      </c>
      <c r="AU521" s="188" t="s">
        <v>22</v>
      </c>
      <c r="AV521" s="11" t="s">
        <v>83</v>
      </c>
      <c r="AW521" s="11" t="s">
        <v>39</v>
      </c>
      <c r="AX521" s="11" t="s">
        <v>75</v>
      </c>
      <c r="AY521" s="188" t="s">
        <v>124</v>
      </c>
    </row>
    <row r="522" spans="2:51" s="14" customFormat="1" ht="22.5" customHeight="1">
      <c r="B522" s="212"/>
      <c r="D522" s="180" t="s">
        <v>136</v>
      </c>
      <c r="E522" s="213" t="s">
        <v>20</v>
      </c>
      <c r="F522" s="214" t="s">
        <v>340</v>
      </c>
      <c r="H522" s="215">
        <v>67</v>
      </c>
      <c r="I522" s="216"/>
      <c r="L522" s="212"/>
      <c r="M522" s="217"/>
      <c r="N522" s="218"/>
      <c r="O522" s="218"/>
      <c r="P522" s="218"/>
      <c r="Q522" s="218"/>
      <c r="R522" s="218"/>
      <c r="S522" s="218"/>
      <c r="T522" s="219"/>
      <c r="AT522" s="220" t="s">
        <v>136</v>
      </c>
      <c r="AU522" s="220" t="s">
        <v>22</v>
      </c>
      <c r="AV522" s="14" t="s">
        <v>130</v>
      </c>
      <c r="AW522" s="14" t="s">
        <v>39</v>
      </c>
      <c r="AX522" s="14" t="s">
        <v>22</v>
      </c>
      <c r="AY522" s="220" t="s">
        <v>124</v>
      </c>
    </row>
    <row r="523" spans="2:65" s="1" customFormat="1" ht="22.5" customHeight="1">
      <c r="B523" s="163"/>
      <c r="C523" s="221" t="s">
        <v>968</v>
      </c>
      <c r="D523" s="221" t="s">
        <v>546</v>
      </c>
      <c r="E523" s="222" t="s">
        <v>969</v>
      </c>
      <c r="F523" s="223" t="s">
        <v>970</v>
      </c>
      <c r="G523" s="224" t="s">
        <v>266</v>
      </c>
      <c r="H523" s="225">
        <v>67</v>
      </c>
      <c r="I523" s="226"/>
      <c r="J523" s="227">
        <f>ROUND(I523*H523,2)</f>
        <v>0</v>
      </c>
      <c r="K523" s="223" t="s">
        <v>258</v>
      </c>
      <c r="L523" s="228"/>
      <c r="M523" s="229" t="s">
        <v>20</v>
      </c>
      <c r="N523" s="230" t="s">
        <v>46</v>
      </c>
      <c r="O523" s="36"/>
      <c r="P523" s="173">
        <f>O523*H523</f>
        <v>0</v>
      </c>
      <c r="Q523" s="173">
        <v>0.12</v>
      </c>
      <c r="R523" s="173">
        <f>Q523*H523</f>
        <v>8.04</v>
      </c>
      <c r="S523" s="173">
        <v>0</v>
      </c>
      <c r="T523" s="174">
        <f>S523*H523</f>
        <v>0</v>
      </c>
      <c r="AR523" s="18" t="s">
        <v>306</v>
      </c>
      <c r="AT523" s="18" t="s">
        <v>546</v>
      </c>
      <c r="AU523" s="18" t="s">
        <v>22</v>
      </c>
      <c r="AY523" s="18" t="s">
        <v>124</v>
      </c>
      <c r="BE523" s="175">
        <f>IF(N523="základní",J523,0)</f>
        <v>0</v>
      </c>
      <c r="BF523" s="175">
        <f>IF(N523="snížená",J523,0)</f>
        <v>0</v>
      </c>
      <c r="BG523" s="175">
        <f>IF(N523="zákl. přenesená",J523,0)</f>
        <v>0</v>
      </c>
      <c r="BH523" s="175">
        <f>IF(N523="sníž. přenesená",J523,0)</f>
        <v>0</v>
      </c>
      <c r="BI523" s="175">
        <f>IF(N523="nulová",J523,0)</f>
        <v>0</v>
      </c>
      <c r="BJ523" s="18" t="s">
        <v>22</v>
      </c>
      <c r="BK523" s="175">
        <f>ROUND(I523*H523,2)</f>
        <v>0</v>
      </c>
      <c r="BL523" s="18" t="s">
        <v>130</v>
      </c>
      <c r="BM523" s="18" t="s">
        <v>971</v>
      </c>
    </row>
    <row r="524" spans="2:47" s="1" customFormat="1" ht="22.5" customHeight="1">
      <c r="B524" s="35"/>
      <c r="D524" s="180" t="s">
        <v>132</v>
      </c>
      <c r="F524" s="203" t="s">
        <v>972</v>
      </c>
      <c r="I524" s="139"/>
      <c r="L524" s="35"/>
      <c r="M524" s="64"/>
      <c r="N524" s="36"/>
      <c r="O524" s="36"/>
      <c r="P524" s="36"/>
      <c r="Q524" s="36"/>
      <c r="R524" s="36"/>
      <c r="S524" s="36"/>
      <c r="T524" s="65"/>
      <c r="AT524" s="18" t="s">
        <v>132</v>
      </c>
      <c r="AU524" s="18" t="s">
        <v>22</v>
      </c>
    </row>
    <row r="525" spans="2:65" s="1" customFormat="1" ht="22.5" customHeight="1">
      <c r="B525" s="163"/>
      <c r="C525" s="164" t="s">
        <v>973</v>
      </c>
      <c r="D525" s="164" t="s">
        <v>125</v>
      </c>
      <c r="E525" s="165" t="s">
        <v>974</v>
      </c>
      <c r="F525" s="166" t="s">
        <v>975</v>
      </c>
      <c r="G525" s="167" t="s">
        <v>266</v>
      </c>
      <c r="H525" s="168">
        <v>204</v>
      </c>
      <c r="I525" s="169"/>
      <c r="J525" s="170">
        <f>ROUND(I525*H525,2)</f>
        <v>0</v>
      </c>
      <c r="K525" s="166" t="s">
        <v>258</v>
      </c>
      <c r="L525" s="35"/>
      <c r="M525" s="171" t="s">
        <v>20</v>
      </c>
      <c r="N525" s="172" t="s">
        <v>46</v>
      </c>
      <c r="O525" s="36"/>
      <c r="P525" s="173">
        <f>O525*H525</f>
        <v>0</v>
      </c>
      <c r="Q525" s="173">
        <v>0</v>
      </c>
      <c r="R525" s="173">
        <f>Q525*H525</f>
        <v>0</v>
      </c>
      <c r="S525" s="173">
        <v>0</v>
      </c>
      <c r="T525" s="174">
        <f>S525*H525</f>
        <v>0</v>
      </c>
      <c r="AR525" s="18" t="s">
        <v>130</v>
      </c>
      <c r="AT525" s="18" t="s">
        <v>125</v>
      </c>
      <c r="AU525" s="18" t="s">
        <v>22</v>
      </c>
      <c r="AY525" s="18" t="s">
        <v>124</v>
      </c>
      <c r="BE525" s="175">
        <f>IF(N525="základní",J525,0)</f>
        <v>0</v>
      </c>
      <c r="BF525" s="175">
        <f>IF(N525="snížená",J525,0)</f>
        <v>0</v>
      </c>
      <c r="BG525" s="175">
        <f>IF(N525="zákl. přenesená",J525,0)</f>
        <v>0</v>
      </c>
      <c r="BH525" s="175">
        <f>IF(N525="sníž. přenesená",J525,0)</f>
        <v>0</v>
      </c>
      <c r="BI525" s="175">
        <f>IF(N525="nulová",J525,0)</f>
        <v>0</v>
      </c>
      <c r="BJ525" s="18" t="s">
        <v>22</v>
      </c>
      <c r="BK525" s="175">
        <f>ROUND(I525*H525,2)</f>
        <v>0</v>
      </c>
      <c r="BL525" s="18" t="s">
        <v>130</v>
      </c>
      <c r="BM525" s="18" t="s">
        <v>976</v>
      </c>
    </row>
    <row r="526" spans="2:47" s="1" customFormat="1" ht="22.5" customHeight="1">
      <c r="B526" s="35"/>
      <c r="D526" s="176" t="s">
        <v>132</v>
      </c>
      <c r="F526" s="177" t="s">
        <v>977</v>
      </c>
      <c r="I526" s="139"/>
      <c r="L526" s="35"/>
      <c r="M526" s="64"/>
      <c r="N526" s="36"/>
      <c r="O526" s="36"/>
      <c r="P526" s="36"/>
      <c r="Q526" s="36"/>
      <c r="R526" s="36"/>
      <c r="S526" s="36"/>
      <c r="T526" s="65"/>
      <c r="AT526" s="18" t="s">
        <v>132</v>
      </c>
      <c r="AU526" s="18" t="s">
        <v>22</v>
      </c>
    </row>
    <row r="527" spans="2:47" s="1" customFormat="1" ht="66" customHeight="1">
      <c r="B527" s="35"/>
      <c r="D527" s="176" t="s">
        <v>134</v>
      </c>
      <c r="F527" s="178" t="s">
        <v>978</v>
      </c>
      <c r="I527" s="139"/>
      <c r="L527" s="35"/>
      <c r="M527" s="64"/>
      <c r="N527" s="36"/>
      <c r="O527" s="36"/>
      <c r="P527" s="36"/>
      <c r="Q527" s="36"/>
      <c r="R527" s="36"/>
      <c r="S527" s="36"/>
      <c r="T527" s="65"/>
      <c r="AT527" s="18" t="s">
        <v>134</v>
      </c>
      <c r="AU527" s="18" t="s">
        <v>22</v>
      </c>
    </row>
    <row r="528" spans="2:51" s="11" customFormat="1" ht="22.5" customHeight="1">
      <c r="B528" s="179"/>
      <c r="D528" s="180" t="s">
        <v>136</v>
      </c>
      <c r="E528" s="181" t="s">
        <v>979</v>
      </c>
      <c r="F528" s="182" t="s">
        <v>980</v>
      </c>
      <c r="H528" s="183">
        <v>204</v>
      </c>
      <c r="I528" s="184"/>
      <c r="L528" s="179"/>
      <c r="M528" s="185"/>
      <c r="N528" s="186"/>
      <c r="O528" s="186"/>
      <c r="P528" s="186"/>
      <c r="Q528" s="186"/>
      <c r="R528" s="186"/>
      <c r="S528" s="186"/>
      <c r="T528" s="187"/>
      <c r="AT528" s="188" t="s">
        <v>136</v>
      </c>
      <c r="AU528" s="188" t="s">
        <v>22</v>
      </c>
      <c r="AV528" s="11" t="s">
        <v>83</v>
      </c>
      <c r="AW528" s="11" t="s">
        <v>39</v>
      </c>
      <c r="AX528" s="11" t="s">
        <v>22</v>
      </c>
      <c r="AY528" s="188" t="s">
        <v>124</v>
      </c>
    </row>
    <row r="529" spans="2:65" s="1" customFormat="1" ht="22.5" customHeight="1">
      <c r="B529" s="163"/>
      <c r="C529" s="164" t="s">
        <v>981</v>
      </c>
      <c r="D529" s="164" t="s">
        <v>125</v>
      </c>
      <c r="E529" s="165" t="s">
        <v>982</v>
      </c>
      <c r="F529" s="166" t="s">
        <v>983</v>
      </c>
      <c r="G529" s="167" t="s">
        <v>266</v>
      </c>
      <c r="H529" s="168">
        <v>204</v>
      </c>
      <c r="I529" s="169"/>
      <c r="J529" s="170">
        <f>ROUND(I529*H529,2)</f>
        <v>0</v>
      </c>
      <c r="K529" s="166" t="s">
        <v>258</v>
      </c>
      <c r="L529" s="35"/>
      <c r="M529" s="171" t="s">
        <v>20</v>
      </c>
      <c r="N529" s="172" t="s">
        <v>46</v>
      </c>
      <c r="O529" s="36"/>
      <c r="P529" s="173">
        <f>O529*H529</f>
        <v>0</v>
      </c>
      <c r="Q529" s="173">
        <v>0</v>
      </c>
      <c r="R529" s="173">
        <f>Q529*H529</f>
        <v>0</v>
      </c>
      <c r="S529" s="173">
        <v>0</v>
      </c>
      <c r="T529" s="174">
        <f>S529*H529</f>
        <v>0</v>
      </c>
      <c r="AR529" s="18" t="s">
        <v>130</v>
      </c>
      <c r="AT529" s="18" t="s">
        <v>125</v>
      </c>
      <c r="AU529" s="18" t="s">
        <v>22</v>
      </c>
      <c r="AY529" s="18" t="s">
        <v>124</v>
      </c>
      <c r="BE529" s="175">
        <f>IF(N529="základní",J529,0)</f>
        <v>0</v>
      </c>
      <c r="BF529" s="175">
        <f>IF(N529="snížená",J529,0)</f>
        <v>0</v>
      </c>
      <c r="BG529" s="175">
        <f>IF(N529="zákl. přenesená",J529,0)</f>
        <v>0</v>
      </c>
      <c r="BH529" s="175">
        <f>IF(N529="sníž. přenesená",J529,0)</f>
        <v>0</v>
      </c>
      <c r="BI529" s="175">
        <f>IF(N529="nulová",J529,0)</f>
        <v>0</v>
      </c>
      <c r="BJ529" s="18" t="s">
        <v>22</v>
      </c>
      <c r="BK529" s="175">
        <f>ROUND(I529*H529,2)</f>
        <v>0</v>
      </c>
      <c r="BL529" s="18" t="s">
        <v>130</v>
      </c>
      <c r="BM529" s="18" t="s">
        <v>984</v>
      </c>
    </row>
    <row r="530" spans="2:47" s="1" customFormat="1" ht="22.5" customHeight="1">
      <c r="B530" s="35"/>
      <c r="D530" s="176" t="s">
        <v>132</v>
      </c>
      <c r="F530" s="177" t="s">
        <v>985</v>
      </c>
      <c r="I530" s="139"/>
      <c r="L530" s="35"/>
      <c r="M530" s="64"/>
      <c r="N530" s="36"/>
      <c r="O530" s="36"/>
      <c r="P530" s="36"/>
      <c r="Q530" s="36"/>
      <c r="R530" s="36"/>
      <c r="S530" s="36"/>
      <c r="T530" s="65"/>
      <c r="AT530" s="18" t="s">
        <v>132</v>
      </c>
      <c r="AU530" s="18" t="s">
        <v>22</v>
      </c>
    </row>
    <row r="531" spans="2:47" s="1" customFormat="1" ht="210" customHeight="1">
      <c r="B531" s="35"/>
      <c r="D531" s="176" t="s">
        <v>134</v>
      </c>
      <c r="F531" s="178" t="s">
        <v>986</v>
      </c>
      <c r="I531" s="139"/>
      <c r="L531" s="35"/>
      <c r="M531" s="64"/>
      <c r="N531" s="36"/>
      <c r="O531" s="36"/>
      <c r="P531" s="36"/>
      <c r="Q531" s="36"/>
      <c r="R531" s="36"/>
      <c r="S531" s="36"/>
      <c r="T531" s="65"/>
      <c r="AT531" s="18" t="s">
        <v>134</v>
      </c>
      <c r="AU531" s="18" t="s">
        <v>22</v>
      </c>
    </row>
    <row r="532" spans="2:51" s="11" customFormat="1" ht="22.5" customHeight="1">
      <c r="B532" s="179"/>
      <c r="D532" s="180" t="s">
        <v>136</v>
      </c>
      <c r="E532" s="181" t="s">
        <v>987</v>
      </c>
      <c r="F532" s="182" t="s">
        <v>980</v>
      </c>
      <c r="H532" s="183">
        <v>204</v>
      </c>
      <c r="I532" s="184"/>
      <c r="L532" s="179"/>
      <c r="M532" s="185"/>
      <c r="N532" s="186"/>
      <c r="O532" s="186"/>
      <c r="P532" s="186"/>
      <c r="Q532" s="186"/>
      <c r="R532" s="186"/>
      <c r="S532" s="186"/>
      <c r="T532" s="187"/>
      <c r="AT532" s="188" t="s">
        <v>136</v>
      </c>
      <c r="AU532" s="188" t="s">
        <v>22</v>
      </c>
      <c r="AV532" s="11" t="s">
        <v>83</v>
      </c>
      <c r="AW532" s="11" t="s">
        <v>39</v>
      </c>
      <c r="AX532" s="11" t="s">
        <v>22</v>
      </c>
      <c r="AY532" s="188" t="s">
        <v>124</v>
      </c>
    </row>
    <row r="533" spans="2:65" s="1" customFormat="1" ht="31.5" customHeight="1">
      <c r="B533" s="163"/>
      <c r="C533" s="164" t="s">
        <v>28</v>
      </c>
      <c r="D533" s="164" t="s">
        <v>125</v>
      </c>
      <c r="E533" s="165" t="s">
        <v>988</v>
      </c>
      <c r="F533" s="166" t="s">
        <v>989</v>
      </c>
      <c r="G533" s="167" t="s">
        <v>266</v>
      </c>
      <c r="H533" s="168">
        <v>204</v>
      </c>
      <c r="I533" s="169"/>
      <c r="J533" s="170">
        <f>ROUND(I533*H533,2)</f>
        <v>0</v>
      </c>
      <c r="K533" s="166" t="s">
        <v>258</v>
      </c>
      <c r="L533" s="35"/>
      <c r="M533" s="171" t="s">
        <v>20</v>
      </c>
      <c r="N533" s="172" t="s">
        <v>46</v>
      </c>
      <c r="O533" s="36"/>
      <c r="P533" s="173">
        <f>O533*H533</f>
        <v>0</v>
      </c>
      <c r="Q533" s="173">
        <v>0.00096</v>
      </c>
      <c r="R533" s="173">
        <f>Q533*H533</f>
        <v>0.19584000000000001</v>
      </c>
      <c r="S533" s="173">
        <v>0</v>
      </c>
      <c r="T533" s="174">
        <f>S533*H533</f>
        <v>0</v>
      </c>
      <c r="AR533" s="18" t="s">
        <v>130</v>
      </c>
      <c r="AT533" s="18" t="s">
        <v>125</v>
      </c>
      <c r="AU533" s="18" t="s">
        <v>22</v>
      </c>
      <c r="AY533" s="18" t="s">
        <v>124</v>
      </c>
      <c r="BE533" s="175">
        <f>IF(N533="základní",J533,0)</f>
        <v>0</v>
      </c>
      <c r="BF533" s="175">
        <f>IF(N533="snížená",J533,0)</f>
        <v>0</v>
      </c>
      <c r="BG533" s="175">
        <f>IF(N533="zákl. přenesená",J533,0)</f>
        <v>0</v>
      </c>
      <c r="BH533" s="175">
        <f>IF(N533="sníž. přenesená",J533,0)</f>
        <v>0</v>
      </c>
      <c r="BI533" s="175">
        <f>IF(N533="nulová",J533,0)</f>
        <v>0</v>
      </c>
      <c r="BJ533" s="18" t="s">
        <v>22</v>
      </c>
      <c r="BK533" s="175">
        <f>ROUND(I533*H533,2)</f>
        <v>0</v>
      </c>
      <c r="BL533" s="18" t="s">
        <v>130</v>
      </c>
      <c r="BM533" s="18" t="s">
        <v>990</v>
      </c>
    </row>
    <row r="534" spans="2:47" s="1" customFormat="1" ht="30" customHeight="1">
      <c r="B534" s="35"/>
      <c r="D534" s="176" t="s">
        <v>132</v>
      </c>
      <c r="F534" s="177" t="s">
        <v>991</v>
      </c>
      <c r="I534" s="139"/>
      <c r="L534" s="35"/>
      <c r="M534" s="64"/>
      <c r="N534" s="36"/>
      <c r="O534" s="36"/>
      <c r="P534" s="36"/>
      <c r="Q534" s="36"/>
      <c r="R534" s="36"/>
      <c r="S534" s="36"/>
      <c r="T534" s="65"/>
      <c r="AT534" s="18" t="s">
        <v>132</v>
      </c>
      <c r="AU534" s="18" t="s">
        <v>22</v>
      </c>
    </row>
    <row r="535" spans="2:47" s="1" customFormat="1" ht="30" customHeight="1">
      <c r="B535" s="35"/>
      <c r="D535" s="176" t="s">
        <v>134</v>
      </c>
      <c r="F535" s="178" t="s">
        <v>992</v>
      </c>
      <c r="I535" s="139"/>
      <c r="L535" s="35"/>
      <c r="M535" s="64"/>
      <c r="N535" s="36"/>
      <c r="O535" s="36"/>
      <c r="P535" s="36"/>
      <c r="Q535" s="36"/>
      <c r="R535" s="36"/>
      <c r="S535" s="36"/>
      <c r="T535" s="65"/>
      <c r="AT535" s="18" t="s">
        <v>134</v>
      </c>
      <c r="AU535" s="18" t="s">
        <v>22</v>
      </c>
    </row>
    <row r="536" spans="2:51" s="11" customFormat="1" ht="22.5" customHeight="1">
      <c r="B536" s="179"/>
      <c r="D536" s="180" t="s">
        <v>136</v>
      </c>
      <c r="E536" s="181" t="s">
        <v>993</v>
      </c>
      <c r="F536" s="182" t="s">
        <v>980</v>
      </c>
      <c r="H536" s="183">
        <v>204</v>
      </c>
      <c r="I536" s="184"/>
      <c r="L536" s="179"/>
      <c r="M536" s="185"/>
      <c r="N536" s="186"/>
      <c r="O536" s="186"/>
      <c r="P536" s="186"/>
      <c r="Q536" s="186"/>
      <c r="R536" s="186"/>
      <c r="S536" s="186"/>
      <c r="T536" s="187"/>
      <c r="AT536" s="188" t="s">
        <v>136</v>
      </c>
      <c r="AU536" s="188" t="s">
        <v>22</v>
      </c>
      <c r="AV536" s="11" t="s">
        <v>83</v>
      </c>
      <c r="AW536" s="11" t="s">
        <v>39</v>
      </c>
      <c r="AX536" s="11" t="s">
        <v>22</v>
      </c>
      <c r="AY536" s="188" t="s">
        <v>124</v>
      </c>
    </row>
    <row r="537" spans="2:65" s="1" customFormat="1" ht="31.5" customHeight="1">
      <c r="B537" s="163"/>
      <c r="C537" s="164" t="s">
        <v>90</v>
      </c>
      <c r="D537" s="164" t="s">
        <v>125</v>
      </c>
      <c r="E537" s="165" t="s">
        <v>994</v>
      </c>
      <c r="F537" s="166" t="s">
        <v>995</v>
      </c>
      <c r="G537" s="167" t="s">
        <v>370</v>
      </c>
      <c r="H537" s="168">
        <v>245</v>
      </c>
      <c r="I537" s="169"/>
      <c r="J537" s="170">
        <f>ROUND(I537*H537,2)</f>
        <v>0</v>
      </c>
      <c r="K537" s="166" t="s">
        <v>258</v>
      </c>
      <c r="L537" s="35"/>
      <c r="M537" s="171" t="s">
        <v>20</v>
      </c>
      <c r="N537" s="172" t="s">
        <v>46</v>
      </c>
      <c r="O537" s="36"/>
      <c r="P537" s="173">
        <f>O537*H537</f>
        <v>0</v>
      </c>
      <c r="Q537" s="173">
        <v>0.0043</v>
      </c>
      <c r="R537" s="173">
        <f>Q537*H537</f>
        <v>1.0535</v>
      </c>
      <c r="S537" s="173">
        <v>0</v>
      </c>
      <c r="T537" s="174">
        <f>S537*H537</f>
        <v>0</v>
      </c>
      <c r="AR537" s="18" t="s">
        <v>130</v>
      </c>
      <c r="AT537" s="18" t="s">
        <v>125</v>
      </c>
      <c r="AU537" s="18" t="s">
        <v>22</v>
      </c>
      <c r="AY537" s="18" t="s">
        <v>124</v>
      </c>
      <c r="BE537" s="175">
        <f>IF(N537="základní",J537,0)</f>
        <v>0</v>
      </c>
      <c r="BF537" s="175">
        <f>IF(N537="snížená",J537,0)</f>
        <v>0</v>
      </c>
      <c r="BG537" s="175">
        <f>IF(N537="zákl. přenesená",J537,0)</f>
        <v>0</v>
      </c>
      <c r="BH537" s="175">
        <f>IF(N537="sníž. přenesená",J537,0)</f>
        <v>0</v>
      </c>
      <c r="BI537" s="175">
        <f>IF(N537="nulová",J537,0)</f>
        <v>0</v>
      </c>
      <c r="BJ537" s="18" t="s">
        <v>22</v>
      </c>
      <c r="BK537" s="175">
        <f>ROUND(I537*H537,2)</f>
        <v>0</v>
      </c>
      <c r="BL537" s="18" t="s">
        <v>130</v>
      </c>
      <c r="BM537" s="18" t="s">
        <v>996</v>
      </c>
    </row>
    <row r="538" spans="2:47" s="1" customFormat="1" ht="30" customHeight="1">
      <c r="B538" s="35"/>
      <c r="D538" s="176" t="s">
        <v>132</v>
      </c>
      <c r="F538" s="177" t="s">
        <v>997</v>
      </c>
      <c r="I538" s="139"/>
      <c r="L538" s="35"/>
      <c r="M538" s="64"/>
      <c r="N538" s="36"/>
      <c r="O538" s="36"/>
      <c r="P538" s="36"/>
      <c r="Q538" s="36"/>
      <c r="R538" s="36"/>
      <c r="S538" s="36"/>
      <c r="T538" s="65"/>
      <c r="AT538" s="18" t="s">
        <v>132</v>
      </c>
      <c r="AU538" s="18" t="s">
        <v>22</v>
      </c>
    </row>
    <row r="539" spans="2:47" s="1" customFormat="1" ht="30" customHeight="1">
      <c r="B539" s="35"/>
      <c r="D539" s="176" t="s">
        <v>134</v>
      </c>
      <c r="F539" s="178" t="s">
        <v>998</v>
      </c>
      <c r="I539" s="139"/>
      <c r="L539" s="35"/>
      <c r="M539" s="64"/>
      <c r="N539" s="36"/>
      <c r="O539" s="36"/>
      <c r="P539" s="36"/>
      <c r="Q539" s="36"/>
      <c r="R539" s="36"/>
      <c r="S539" s="36"/>
      <c r="T539" s="65"/>
      <c r="AT539" s="18" t="s">
        <v>134</v>
      </c>
      <c r="AU539" s="18" t="s">
        <v>22</v>
      </c>
    </row>
    <row r="540" spans="2:51" s="11" customFormat="1" ht="22.5" customHeight="1">
      <c r="B540" s="179"/>
      <c r="D540" s="176" t="s">
        <v>136</v>
      </c>
      <c r="E540" s="188" t="s">
        <v>999</v>
      </c>
      <c r="F540" s="189" t="s">
        <v>1000</v>
      </c>
      <c r="H540" s="190">
        <v>245</v>
      </c>
      <c r="I540" s="184"/>
      <c r="L540" s="179"/>
      <c r="M540" s="185"/>
      <c r="N540" s="186"/>
      <c r="O540" s="186"/>
      <c r="P540" s="186"/>
      <c r="Q540" s="186"/>
      <c r="R540" s="186"/>
      <c r="S540" s="186"/>
      <c r="T540" s="187"/>
      <c r="AT540" s="188" t="s">
        <v>136</v>
      </c>
      <c r="AU540" s="188" t="s">
        <v>22</v>
      </c>
      <c r="AV540" s="11" t="s">
        <v>83</v>
      </c>
      <c r="AW540" s="11" t="s">
        <v>39</v>
      </c>
      <c r="AX540" s="11" t="s">
        <v>22</v>
      </c>
      <c r="AY540" s="188" t="s">
        <v>124</v>
      </c>
    </row>
    <row r="541" spans="2:63" s="10" customFormat="1" ht="36.75" customHeight="1">
      <c r="B541" s="151"/>
      <c r="D541" s="152" t="s">
        <v>74</v>
      </c>
      <c r="E541" s="153" t="s">
        <v>306</v>
      </c>
      <c r="F541" s="153" t="s">
        <v>1001</v>
      </c>
      <c r="I541" s="154"/>
      <c r="J541" s="155">
        <f>BK541</f>
        <v>0</v>
      </c>
      <c r="L541" s="151"/>
      <c r="M541" s="156"/>
      <c r="N541" s="157"/>
      <c r="O541" s="157"/>
      <c r="P541" s="158">
        <f>SUM(P542:P571)</f>
        <v>0</v>
      </c>
      <c r="Q541" s="157"/>
      <c r="R541" s="158">
        <f>SUM(R542:R571)</f>
        <v>1.5624399999999998</v>
      </c>
      <c r="S541" s="157"/>
      <c r="T541" s="159">
        <f>SUM(T542:T571)</f>
        <v>0</v>
      </c>
      <c r="AR541" s="160" t="s">
        <v>22</v>
      </c>
      <c r="AT541" s="161" t="s">
        <v>74</v>
      </c>
      <c r="AU541" s="161" t="s">
        <v>75</v>
      </c>
      <c r="AY541" s="160" t="s">
        <v>124</v>
      </c>
      <c r="BK541" s="162">
        <f>SUM(BK542:BK571)</f>
        <v>0</v>
      </c>
    </row>
    <row r="542" spans="2:65" s="1" customFormat="1" ht="22.5" customHeight="1">
      <c r="B542" s="163"/>
      <c r="C542" s="164" t="s">
        <v>192</v>
      </c>
      <c r="D542" s="164" t="s">
        <v>125</v>
      </c>
      <c r="E542" s="165" t="s">
        <v>1002</v>
      </c>
      <c r="F542" s="166" t="s">
        <v>1003</v>
      </c>
      <c r="G542" s="167" t="s">
        <v>257</v>
      </c>
      <c r="H542" s="168">
        <v>2</v>
      </c>
      <c r="I542" s="169"/>
      <c r="J542" s="170">
        <f>ROUND(I542*H542,2)</f>
        <v>0</v>
      </c>
      <c r="K542" s="166" t="s">
        <v>258</v>
      </c>
      <c r="L542" s="35"/>
      <c r="M542" s="171" t="s">
        <v>20</v>
      </c>
      <c r="N542" s="172" t="s">
        <v>46</v>
      </c>
      <c r="O542" s="36"/>
      <c r="P542" s="173">
        <f>O542*H542</f>
        <v>0</v>
      </c>
      <c r="Q542" s="173">
        <v>0.3409</v>
      </c>
      <c r="R542" s="173">
        <f>Q542*H542</f>
        <v>0.6818</v>
      </c>
      <c r="S542" s="173">
        <v>0</v>
      </c>
      <c r="T542" s="174">
        <f>S542*H542</f>
        <v>0</v>
      </c>
      <c r="AR542" s="18" t="s">
        <v>130</v>
      </c>
      <c r="AT542" s="18" t="s">
        <v>125</v>
      </c>
      <c r="AU542" s="18" t="s">
        <v>22</v>
      </c>
      <c r="AY542" s="18" t="s">
        <v>124</v>
      </c>
      <c r="BE542" s="175">
        <f>IF(N542="základní",J542,0)</f>
        <v>0</v>
      </c>
      <c r="BF542" s="175">
        <f>IF(N542="snížená",J542,0)</f>
        <v>0</v>
      </c>
      <c r="BG542" s="175">
        <f>IF(N542="zákl. přenesená",J542,0)</f>
        <v>0</v>
      </c>
      <c r="BH542" s="175">
        <f>IF(N542="sníž. přenesená",J542,0)</f>
        <v>0</v>
      </c>
      <c r="BI542" s="175">
        <f>IF(N542="nulová",J542,0)</f>
        <v>0</v>
      </c>
      <c r="BJ542" s="18" t="s">
        <v>22</v>
      </c>
      <c r="BK542" s="175">
        <f>ROUND(I542*H542,2)</f>
        <v>0</v>
      </c>
      <c r="BL542" s="18" t="s">
        <v>130</v>
      </c>
      <c r="BM542" s="18" t="s">
        <v>1004</v>
      </c>
    </row>
    <row r="543" spans="2:47" s="1" customFormat="1" ht="22.5" customHeight="1">
      <c r="B543" s="35"/>
      <c r="D543" s="180" t="s">
        <v>132</v>
      </c>
      <c r="F543" s="203" t="s">
        <v>1003</v>
      </c>
      <c r="I543" s="139"/>
      <c r="L543" s="35"/>
      <c r="M543" s="64"/>
      <c r="N543" s="36"/>
      <c r="O543" s="36"/>
      <c r="P543" s="36"/>
      <c r="Q543" s="36"/>
      <c r="R543" s="36"/>
      <c r="S543" s="36"/>
      <c r="T543" s="65"/>
      <c r="AT543" s="18" t="s">
        <v>132</v>
      </c>
      <c r="AU543" s="18" t="s">
        <v>22</v>
      </c>
    </row>
    <row r="544" spans="2:65" s="1" customFormat="1" ht="22.5" customHeight="1">
      <c r="B544" s="163"/>
      <c r="C544" s="221" t="s">
        <v>1005</v>
      </c>
      <c r="D544" s="221" t="s">
        <v>546</v>
      </c>
      <c r="E544" s="222" t="s">
        <v>1006</v>
      </c>
      <c r="F544" s="223" t="s">
        <v>1007</v>
      </c>
      <c r="G544" s="224" t="s">
        <v>257</v>
      </c>
      <c r="H544" s="225">
        <v>2</v>
      </c>
      <c r="I544" s="226"/>
      <c r="J544" s="227">
        <f>ROUND(I544*H544,2)</f>
        <v>0</v>
      </c>
      <c r="K544" s="223" t="s">
        <v>258</v>
      </c>
      <c r="L544" s="228"/>
      <c r="M544" s="229" t="s">
        <v>20</v>
      </c>
      <c r="N544" s="230" t="s">
        <v>46</v>
      </c>
      <c r="O544" s="36"/>
      <c r="P544" s="173">
        <f>O544*H544</f>
        <v>0</v>
      </c>
      <c r="Q544" s="173">
        <v>0.06</v>
      </c>
      <c r="R544" s="173">
        <f>Q544*H544</f>
        <v>0.12</v>
      </c>
      <c r="S544" s="173">
        <v>0</v>
      </c>
      <c r="T544" s="174">
        <f>S544*H544</f>
        <v>0</v>
      </c>
      <c r="AR544" s="18" t="s">
        <v>306</v>
      </c>
      <c r="AT544" s="18" t="s">
        <v>546</v>
      </c>
      <c r="AU544" s="18" t="s">
        <v>22</v>
      </c>
      <c r="AY544" s="18" t="s">
        <v>124</v>
      </c>
      <c r="BE544" s="175">
        <f>IF(N544="základní",J544,0)</f>
        <v>0</v>
      </c>
      <c r="BF544" s="175">
        <f>IF(N544="snížená",J544,0)</f>
        <v>0</v>
      </c>
      <c r="BG544" s="175">
        <f>IF(N544="zákl. přenesená",J544,0)</f>
        <v>0</v>
      </c>
      <c r="BH544" s="175">
        <f>IF(N544="sníž. přenesená",J544,0)</f>
        <v>0</v>
      </c>
      <c r="BI544" s="175">
        <f>IF(N544="nulová",J544,0)</f>
        <v>0</v>
      </c>
      <c r="BJ544" s="18" t="s">
        <v>22</v>
      </c>
      <c r="BK544" s="175">
        <f>ROUND(I544*H544,2)</f>
        <v>0</v>
      </c>
      <c r="BL544" s="18" t="s">
        <v>130</v>
      </c>
      <c r="BM544" s="18" t="s">
        <v>1008</v>
      </c>
    </row>
    <row r="545" spans="2:47" s="1" customFormat="1" ht="30" customHeight="1">
      <c r="B545" s="35"/>
      <c r="D545" s="180" t="s">
        <v>132</v>
      </c>
      <c r="F545" s="203" t="s">
        <v>1009</v>
      </c>
      <c r="I545" s="139"/>
      <c r="L545" s="35"/>
      <c r="M545" s="64"/>
      <c r="N545" s="36"/>
      <c r="O545" s="36"/>
      <c r="P545" s="36"/>
      <c r="Q545" s="36"/>
      <c r="R545" s="36"/>
      <c r="S545" s="36"/>
      <c r="T545" s="65"/>
      <c r="AT545" s="18" t="s">
        <v>132</v>
      </c>
      <c r="AU545" s="18" t="s">
        <v>22</v>
      </c>
    </row>
    <row r="546" spans="2:65" s="1" customFormat="1" ht="22.5" customHeight="1">
      <c r="B546" s="163"/>
      <c r="C546" s="221" t="s">
        <v>1010</v>
      </c>
      <c r="D546" s="221" t="s">
        <v>546</v>
      </c>
      <c r="E546" s="222" t="s">
        <v>1011</v>
      </c>
      <c r="F546" s="223" t="s">
        <v>1012</v>
      </c>
      <c r="G546" s="224" t="s">
        <v>257</v>
      </c>
      <c r="H546" s="225">
        <v>2</v>
      </c>
      <c r="I546" s="226"/>
      <c r="J546" s="227">
        <f>ROUND(I546*H546,2)</f>
        <v>0</v>
      </c>
      <c r="K546" s="223" t="s">
        <v>258</v>
      </c>
      <c r="L546" s="228"/>
      <c r="M546" s="229" t="s">
        <v>20</v>
      </c>
      <c r="N546" s="230" t="s">
        <v>46</v>
      </c>
      <c r="O546" s="36"/>
      <c r="P546" s="173">
        <f>O546*H546</f>
        <v>0</v>
      </c>
      <c r="Q546" s="173">
        <v>0.103</v>
      </c>
      <c r="R546" s="173">
        <f>Q546*H546</f>
        <v>0.206</v>
      </c>
      <c r="S546" s="173">
        <v>0</v>
      </c>
      <c r="T546" s="174">
        <f>S546*H546</f>
        <v>0</v>
      </c>
      <c r="AR546" s="18" t="s">
        <v>306</v>
      </c>
      <c r="AT546" s="18" t="s">
        <v>546</v>
      </c>
      <c r="AU546" s="18" t="s">
        <v>22</v>
      </c>
      <c r="AY546" s="18" t="s">
        <v>124</v>
      </c>
      <c r="BE546" s="175">
        <f>IF(N546="základní",J546,0)</f>
        <v>0</v>
      </c>
      <c r="BF546" s="175">
        <f>IF(N546="snížená",J546,0)</f>
        <v>0</v>
      </c>
      <c r="BG546" s="175">
        <f>IF(N546="zákl. přenesená",J546,0)</f>
        <v>0</v>
      </c>
      <c r="BH546" s="175">
        <f>IF(N546="sníž. přenesená",J546,0)</f>
        <v>0</v>
      </c>
      <c r="BI546" s="175">
        <f>IF(N546="nulová",J546,0)</f>
        <v>0</v>
      </c>
      <c r="BJ546" s="18" t="s">
        <v>22</v>
      </c>
      <c r="BK546" s="175">
        <f>ROUND(I546*H546,2)</f>
        <v>0</v>
      </c>
      <c r="BL546" s="18" t="s">
        <v>130</v>
      </c>
      <c r="BM546" s="18" t="s">
        <v>1013</v>
      </c>
    </row>
    <row r="547" spans="2:47" s="1" customFormat="1" ht="22.5" customHeight="1">
      <c r="B547" s="35"/>
      <c r="D547" s="180" t="s">
        <v>132</v>
      </c>
      <c r="F547" s="203" t="s">
        <v>1014</v>
      </c>
      <c r="I547" s="139"/>
      <c r="L547" s="35"/>
      <c r="M547" s="64"/>
      <c r="N547" s="36"/>
      <c r="O547" s="36"/>
      <c r="P547" s="36"/>
      <c r="Q547" s="36"/>
      <c r="R547" s="36"/>
      <c r="S547" s="36"/>
      <c r="T547" s="65"/>
      <c r="AT547" s="18" t="s">
        <v>132</v>
      </c>
      <c r="AU547" s="18" t="s">
        <v>22</v>
      </c>
    </row>
    <row r="548" spans="2:65" s="1" customFormat="1" ht="22.5" customHeight="1">
      <c r="B548" s="163"/>
      <c r="C548" s="221" t="s">
        <v>1015</v>
      </c>
      <c r="D548" s="221" t="s">
        <v>546</v>
      </c>
      <c r="E548" s="222" t="s">
        <v>1016</v>
      </c>
      <c r="F548" s="223" t="s">
        <v>1017</v>
      </c>
      <c r="G548" s="224" t="s">
        <v>257</v>
      </c>
      <c r="H548" s="225">
        <v>2</v>
      </c>
      <c r="I548" s="226"/>
      <c r="J548" s="227">
        <f>ROUND(I548*H548,2)</f>
        <v>0</v>
      </c>
      <c r="K548" s="223" t="s">
        <v>258</v>
      </c>
      <c r="L548" s="228"/>
      <c r="M548" s="229" t="s">
        <v>20</v>
      </c>
      <c r="N548" s="230" t="s">
        <v>46</v>
      </c>
      <c r="O548" s="36"/>
      <c r="P548" s="173">
        <f>O548*H548</f>
        <v>0</v>
      </c>
      <c r="Q548" s="173">
        <v>0.111</v>
      </c>
      <c r="R548" s="173">
        <f>Q548*H548</f>
        <v>0.222</v>
      </c>
      <c r="S548" s="173">
        <v>0</v>
      </c>
      <c r="T548" s="174">
        <f>S548*H548</f>
        <v>0</v>
      </c>
      <c r="AR548" s="18" t="s">
        <v>306</v>
      </c>
      <c r="AT548" s="18" t="s">
        <v>546</v>
      </c>
      <c r="AU548" s="18" t="s">
        <v>22</v>
      </c>
      <c r="AY548" s="18" t="s">
        <v>124</v>
      </c>
      <c r="BE548" s="175">
        <f>IF(N548="základní",J548,0)</f>
        <v>0</v>
      </c>
      <c r="BF548" s="175">
        <f>IF(N548="snížená",J548,0)</f>
        <v>0</v>
      </c>
      <c r="BG548" s="175">
        <f>IF(N548="zákl. přenesená",J548,0)</f>
        <v>0</v>
      </c>
      <c r="BH548" s="175">
        <f>IF(N548="sníž. přenesená",J548,0)</f>
        <v>0</v>
      </c>
      <c r="BI548" s="175">
        <f>IF(N548="nulová",J548,0)</f>
        <v>0</v>
      </c>
      <c r="BJ548" s="18" t="s">
        <v>22</v>
      </c>
      <c r="BK548" s="175">
        <f>ROUND(I548*H548,2)</f>
        <v>0</v>
      </c>
      <c r="BL548" s="18" t="s">
        <v>130</v>
      </c>
      <c r="BM548" s="18" t="s">
        <v>1018</v>
      </c>
    </row>
    <row r="549" spans="2:47" s="1" customFormat="1" ht="30" customHeight="1">
      <c r="B549" s="35"/>
      <c r="D549" s="180" t="s">
        <v>132</v>
      </c>
      <c r="F549" s="203" t="s">
        <v>1019</v>
      </c>
      <c r="I549" s="139"/>
      <c r="L549" s="35"/>
      <c r="M549" s="64"/>
      <c r="N549" s="36"/>
      <c r="O549" s="36"/>
      <c r="P549" s="36"/>
      <c r="Q549" s="36"/>
      <c r="R549" s="36"/>
      <c r="S549" s="36"/>
      <c r="T549" s="65"/>
      <c r="AT549" s="18" t="s">
        <v>132</v>
      </c>
      <c r="AU549" s="18" t="s">
        <v>22</v>
      </c>
    </row>
    <row r="550" spans="2:65" s="1" customFormat="1" ht="22.5" customHeight="1">
      <c r="B550" s="163"/>
      <c r="C550" s="221" t="s">
        <v>1020</v>
      </c>
      <c r="D550" s="221" t="s">
        <v>546</v>
      </c>
      <c r="E550" s="222" t="s">
        <v>1021</v>
      </c>
      <c r="F550" s="223" t="s">
        <v>1022</v>
      </c>
      <c r="G550" s="224" t="s">
        <v>257</v>
      </c>
      <c r="H550" s="225">
        <v>2</v>
      </c>
      <c r="I550" s="226"/>
      <c r="J550" s="227">
        <f>ROUND(I550*H550,2)</f>
        <v>0</v>
      </c>
      <c r="K550" s="223" t="s">
        <v>258</v>
      </c>
      <c r="L550" s="228"/>
      <c r="M550" s="229" t="s">
        <v>20</v>
      </c>
      <c r="N550" s="230" t="s">
        <v>46</v>
      </c>
      <c r="O550" s="36"/>
      <c r="P550" s="173">
        <f>O550*H550</f>
        <v>0</v>
      </c>
      <c r="Q550" s="173">
        <v>0.072</v>
      </c>
      <c r="R550" s="173">
        <f>Q550*H550</f>
        <v>0.144</v>
      </c>
      <c r="S550" s="173">
        <v>0</v>
      </c>
      <c r="T550" s="174">
        <f>S550*H550</f>
        <v>0</v>
      </c>
      <c r="AR550" s="18" t="s">
        <v>306</v>
      </c>
      <c r="AT550" s="18" t="s">
        <v>546</v>
      </c>
      <c r="AU550" s="18" t="s">
        <v>22</v>
      </c>
      <c r="AY550" s="18" t="s">
        <v>124</v>
      </c>
      <c r="BE550" s="175">
        <f>IF(N550="základní",J550,0)</f>
        <v>0</v>
      </c>
      <c r="BF550" s="175">
        <f>IF(N550="snížená",J550,0)</f>
        <v>0</v>
      </c>
      <c r="BG550" s="175">
        <f>IF(N550="zákl. přenesená",J550,0)</f>
        <v>0</v>
      </c>
      <c r="BH550" s="175">
        <f>IF(N550="sníž. přenesená",J550,0)</f>
        <v>0</v>
      </c>
      <c r="BI550" s="175">
        <f>IF(N550="nulová",J550,0)</f>
        <v>0</v>
      </c>
      <c r="BJ550" s="18" t="s">
        <v>22</v>
      </c>
      <c r="BK550" s="175">
        <f>ROUND(I550*H550,2)</f>
        <v>0</v>
      </c>
      <c r="BL550" s="18" t="s">
        <v>130</v>
      </c>
      <c r="BM550" s="18" t="s">
        <v>1023</v>
      </c>
    </row>
    <row r="551" spans="2:47" s="1" customFormat="1" ht="30" customHeight="1">
      <c r="B551" s="35"/>
      <c r="D551" s="180" t="s">
        <v>132</v>
      </c>
      <c r="F551" s="203" t="s">
        <v>1024</v>
      </c>
      <c r="I551" s="139"/>
      <c r="L551" s="35"/>
      <c r="M551" s="64"/>
      <c r="N551" s="36"/>
      <c r="O551" s="36"/>
      <c r="P551" s="36"/>
      <c r="Q551" s="36"/>
      <c r="R551" s="36"/>
      <c r="S551" s="36"/>
      <c r="T551" s="65"/>
      <c r="AT551" s="18" t="s">
        <v>132</v>
      </c>
      <c r="AU551" s="18" t="s">
        <v>22</v>
      </c>
    </row>
    <row r="552" spans="2:65" s="1" customFormat="1" ht="31.5" customHeight="1">
      <c r="B552" s="163"/>
      <c r="C552" s="221" t="s">
        <v>1025</v>
      </c>
      <c r="D552" s="221" t="s">
        <v>546</v>
      </c>
      <c r="E552" s="222" t="s">
        <v>1026</v>
      </c>
      <c r="F552" s="223" t="s">
        <v>1027</v>
      </c>
      <c r="G552" s="224" t="s">
        <v>257</v>
      </c>
      <c r="H552" s="225">
        <v>2</v>
      </c>
      <c r="I552" s="226"/>
      <c r="J552" s="227">
        <f>ROUND(I552*H552,2)</f>
        <v>0</v>
      </c>
      <c r="K552" s="223" t="s">
        <v>258</v>
      </c>
      <c r="L552" s="228"/>
      <c r="M552" s="229" t="s">
        <v>20</v>
      </c>
      <c r="N552" s="230" t="s">
        <v>46</v>
      </c>
      <c r="O552" s="36"/>
      <c r="P552" s="173">
        <f>O552*H552</f>
        <v>0</v>
      </c>
      <c r="Q552" s="173">
        <v>0.08</v>
      </c>
      <c r="R552" s="173">
        <f>Q552*H552</f>
        <v>0.16</v>
      </c>
      <c r="S552" s="173">
        <v>0</v>
      </c>
      <c r="T552" s="174">
        <f>S552*H552</f>
        <v>0</v>
      </c>
      <c r="AR552" s="18" t="s">
        <v>306</v>
      </c>
      <c r="AT552" s="18" t="s">
        <v>546</v>
      </c>
      <c r="AU552" s="18" t="s">
        <v>22</v>
      </c>
      <c r="AY552" s="18" t="s">
        <v>124</v>
      </c>
      <c r="BE552" s="175">
        <f>IF(N552="základní",J552,0)</f>
        <v>0</v>
      </c>
      <c r="BF552" s="175">
        <f>IF(N552="snížená",J552,0)</f>
        <v>0</v>
      </c>
      <c r="BG552" s="175">
        <f>IF(N552="zákl. přenesená",J552,0)</f>
        <v>0</v>
      </c>
      <c r="BH552" s="175">
        <f>IF(N552="sníž. přenesená",J552,0)</f>
        <v>0</v>
      </c>
      <c r="BI552" s="175">
        <f>IF(N552="nulová",J552,0)</f>
        <v>0</v>
      </c>
      <c r="BJ552" s="18" t="s">
        <v>22</v>
      </c>
      <c r="BK552" s="175">
        <f>ROUND(I552*H552,2)</f>
        <v>0</v>
      </c>
      <c r="BL552" s="18" t="s">
        <v>130</v>
      </c>
      <c r="BM552" s="18" t="s">
        <v>1028</v>
      </c>
    </row>
    <row r="553" spans="2:47" s="1" customFormat="1" ht="30" customHeight="1">
      <c r="B553" s="35"/>
      <c r="D553" s="180" t="s">
        <v>132</v>
      </c>
      <c r="F553" s="203" t="s">
        <v>1029</v>
      </c>
      <c r="I553" s="139"/>
      <c r="L553" s="35"/>
      <c r="M553" s="64"/>
      <c r="N553" s="36"/>
      <c r="O553" s="36"/>
      <c r="P553" s="36"/>
      <c r="Q553" s="36"/>
      <c r="R553" s="36"/>
      <c r="S553" s="36"/>
      <c r="T553" s="65"/>
      <c r="AT553" s="18" t="s">
        <v>132</v>
      </c>
      <c r="AU553" s="18" t="s">
        <v>22</v>
      </c>
    </row>
    <row r="554" spans="2:65" s="1" customFormat="1" ht="22.5" customHeight="1">
      <c r="B554" s="163"/>
      <c r="C554" s="164" t="s">
        <v>1030</v>
      </c>
      <c r="D554" s="164" t="s">
        <v>125</v>
      </c>
      <c r="E554" s="165" t="s">
        <v>1031</v>
      </c>
      <c r="F554" s="166" t="s">
        <v>1032</v>
      </c>
      <c r="G554" s="167" t="s">
        <v>370</v>
      </c>
      <c r="H554" s="168">
        <v>8</v>
      </c>
      <c r="I554" s="169"/>
      <c r="J554" s="170">
        <f>ROUND(I554*H554,2)</f>
        <v>0</v>
      </c>
      <c r="K554" s="166" t="s">
        <v>258</v>
      </c>
      <c r="L554" s="35"/>
      <c r="M554" s="171" t="s">
        <v>20</v>
      </c>
      <c r="N554" s="172" t="s">
        <v>46</v>
      </c>
      <c r="O554" s="36"/>
      <c r="P554" s="173">
        <f>O554*H554</f>
        <v>0</v>
      </c>
      <c r="Q554" s="173">
        <v>0.00019</v>
      </c>
      <c r="R554" s="173">
        <f>Q554*H554</f>
        <v>0.00152</v>
      </c>
      <c r="S554" s="173">
        <v>0</v>
      </c>
      <c r="T554" s="174">
        <f>S554*H554</f>
        <v>0</v>
      </c>
      <c r="AR554" s="18" t="s">
        <v>130</v>
      </c>
      <c r="AT554" s="18" t="s">
        <v>125</v>
      </c>
      <c r="AU554" s="18" t="s">
        <v>22</v>
      </c>
      <c r="AY554" s="18" t="s">
        <v>124</v>
      </c>
      <c r="BE554" s="175">
        <f>IF(N554="základní",J554,0)</f>
        <v>0</v>
      </c>
      <c r="BF554" s="175">
        <f>IF(N554="snížená",J554,0)</f>
        <v>0</v>
      </c>
      <c r="BG554" s="175">
        <f>IF(N554="zákl. přenesená",J554,0)</f>
        <v>0</v>
      </c>
      <c r="BH554" s="175">
        <f>IF(N554="sníž. přenesená",J554,0)</f>
        <v>0</v>
      </c>
      <c r="BI554" s="175">
        <f>IF(N554="nulová",J554,0)</f>
        <v>0</v>
      </c>
      <c r="BJ554" s="18" t="s">
        <v>22</v>
      </c>
      <c r="BK554" s="175">
        <f>ROUND(I554*H554,2)</f>
        <v>0</v>
      </c>
      <c r="BL554" s="18" t="s">
        <v>130</v>
      </c>
      <c r="BM554" s="18" t="s">
        <v>1033</v>
      </c>
    </row>
    <row r="555" spans="2:47" s="1" customFormat="1" ht="22.5" customHeight="1">
      <c r="B555" s="35"/>
      <c r="D555" s="176" t="s">
        <v>132</v>
      </c>
      <c r="F555" s="177" t="s">
        <v>1034</v>
      </c>
      <c r="I555" s="139"/>
      <c r="L555" s="35"/>
      <c r="M555" s="64"/>
      <c r="N555" s="36"/>
      <c r="O555" s="36"/>
      <c r="P555" s="36"/>
      <c r="Q555" s="36"/>
      <c r="R555" s="36"/>
      <c r="S555" s="36"/>
      <c r="T555" s="65"/>
      <c r="AT555" s="18" t="s">
        <v>132</v>
      </c>
      <c r="AU555" s="18" t="s">
        <v>22</v>
      </c>
    </row>
    <row r="556" spans="2:51" s="11" customFormat="1" ht="22.5" customHeight="1">
      <c r="B556" s="179"/>
      <c r="D556" s="180" t="s">
        <v>136</v>
      </c>
      <c r="E556" s="181" t="s">
        <v>20</v>
      </c>
      <c r="F556" s="182" t="s">
        <v>306</v>
      </c>
      <c r="H556" s="183">
        <v>8</v>
      </c>
      <c r="I556" s="184"/>
      <c r="L556" s="179"/>
      <c r="M556" s="185"/>
      <c r="N556" s="186"/>
      <c r="O556" s="186"/>
      <c r="P556" s="186"/>
      <c r="Q556" s="186"/>
      <c r="R556" s="186"/>
      <c r="S556" s="186"/>
      <c r="T556" s="187"/>
      <c r="AT556" s="188" t="s">
        <v>136</v>
      </c>
      <c r="AU556" s="188" t="s">
        <v>22</v>
      </c>
      <c r="AV556" s="11" t="s">
        <v>83</v>
      </c>
      <c r="AW556" s="11" t="s">
        <v>39</v>
      </c>
      <c r="AX556" s="11" t="s">
        <v>22</v>
      </c>
      <c r="AY556" s="188" t="s">
        <v>124</v>
      </c>
    </row>
    <row r="557" spans="2:65" s="1" customFormat="1" ht="22.5" customHeight="1">
      <c r="B557" s="163"/>
      <c r="C557" s="164" t="s">
        <v>1035</v>
      </c>
      <c r="D557" s="164" t="s">
        <v>125</v>
      </c>
      <c r="E557" s="165" t="s">
        <v>1036</v>
      </c>
      <c r="F557" s="166" t="s">
        <v>1037</v>
      </c>
      <c r="G557" s="167" t="s">
        <v>370</v>
      </c>
      <c r="H557" s="168">
        <v>8</v>
      </c>
      <c r="I557" s="169"/>
      <c r="J557" s="170">
        <f>ROUND(I557*H557,2)</f>
        <v>0</v>
      </c>
      <c r="K557" s="166" t="s">
        <v>258</v>
      </c>
      <c r="L557" s="35"/>
      <c r="M557" s="171" t="s">
        <v>20</v>
      </c>
      <c r="N557" s="172" t="s">
        <v>46</v>
      </c>
      <c r="O557" s="36"/>
      <c r="P557" s="173">
        <f>O557*H557</f>
        <v>0</v>
      </c>
      <c r="Q557" s="173">
        <v>9E-05</v>
      </c>
      <c r="R557" s="173">
        <f>Q557*H557</f>
        <v>0.00072</v>
      </c>
      <c r="S557" s="173">
        <v>0</v>
      </c>
      <c r="T557" s="174">
        <f>S557*H557</f>
        <v>0</v>
      </c>
      <c r="AR557" s="18" t="s">
        <v>130</v>
      </c>
      <c r="AT557" s="18" t="s">
        <v>125</v>
      </c>
      <c r="AU557" s="18" t="s">
        <v>22</v>
      </c>
      <c r="AY557" s="18" t="s">
        <v>124</v>
      </c>
      <c r="BE557" s="175">
        <f>IF(N557="základní",J557,0)</f>
        <v>0</v>
      </c>
      <c r="BF557" s="175">
        <f>IF(N557="snížená",J557,0)</f>
        <v>0</v>
      </c>
      <c r="BG557" s="175">
        <f>IF(N557="zákl. přenesená",J557,0)</f>
        <v>0</v>
      </c>
      <c r="BH557" s="175">
        <f>IF(N557="sníž. přenesená",J557,0)</f>
        <v>0</v>
      </c>
      <c r="BI557" s="175">
        <f>IF(N557="nulová",J557,0)</f>
        <v>0</v>
      </c>
      <c r="BJ557" s="18" t="s">
        <v>22</v>
      </c>
      <c r="BK557" s="175">
        <f>ROUND(I557*H557,2)</f>
        <v>0</v>
      </c>
      <c r="BL557" s="18" t="s">
        <v>130</v>
      </c>
      <c r="BM557" s="18" t="s">
        <v>1038</v>
      </c>
    </row>
    <row r="558" spans="2:47" s="1" customFormat="1" ht="22.5" customHeight="1">
      <c r="B558" s="35"/>
      <c r="D558" s="176" t="s">
        <v>132</v>
      </c>
      <c r="F558" s="177" t="s">
        <v>1039</v>
      </c>
      <c r="I558" s="139"/>
      <c r="L558" s="35"/>
      <c r="M558" s="64"/>
      <c r="N558" s="36"/>
      <c r="O558" s="36"/>
      <c r="P558" s="36"/>
      <c r="Q558" s="36"/>
      <c r="R558" s="36"/>
      <c r="S558" s="36"/>
      <c r="T558" s="65"/>
      <c r="AT558" s="18" t="s">
        <v>132</v>
      </c>
      <c r="AU558" s="18" t="s">
        <v>22</v>
      </c>
    </row>
    <row r="559" spans="2:51" s="11" customFormat="1" ht="22.5" customHeight="1">
      <c r="B559" s="179"/>
      <c r="D559" s="180" t="s">
        <v>136</v>
      </c>
      <c r="E559" s="181" t="s">
        <v>20</v>
      </c>
      <c r="F559" s="182" t="s">
        <v>306</v>
      </c>
      <c r="H559" s="183">
        <v>8</v>
      </c>
      <c r="I559" s="184"/>
      <c r="L559" s="179"/>
      <c r="M559" s="185"/>
      <c r="N559" s="186"/>
      <c r="O559" s="186"/>
      <c r="P559" s="186"/>
      <c r="Q559" s="186"/>
      <c r="R559" s="186"/>
      <c r="S559" s="186"/>
      <c r="T559" s="187"/>
      <c r="AT559" s="188" t="s">
        <v>136</v>
      </c>
      <c r="AU559" s="188" t="s">
        <v>22</v>
      </c>
      <c r="AV559" s="11" t="s">
        <v>83</v>
      </c>
      <c r="AW559" s="11" t="s">
        <v>39</v>
      </c>
      <c r="AX559" s="11" t="s">
        <v>22</v>
      </c>
      <c r="AY559" s="188" t="s">
        <v>124</v>
      </c>
    </row>
    <row r="560" spans="2:65" s="1" customFormat="1" ht="22.5" customHeight="1">
      <c r="B560" s="163"/>
      <c r="C560" s="164" t="s">
        <v>1040</v>
      </c>
      <c r="D560" s="164" t="s">
        <v>125</v>
      </c>
      <c r="E560" s="165" t="s">
        <v>1041</v>
      </c>
      <c r="F560" s="166" t="s">
        <v>1042</v>
      </c>
      <c r="G560" s="167" t="s">
        <v>370</v>
      </c>
      <c r="H560" s="168">
        <v>8</v>
      </c>
      <c r="I560" s="169"/>
      <c r="J560" s="170">
        <f>ROUND(I560*H560,2)</f>
        <v>0</v>
      </c>
      <c r="K560" s="166" t="s">
        <v>258</v>
      </c>
      <c r="L560" s="35"/>
      <c r="M560" s="171" t="s">
        <v>20</v>
      </c>
      <c r="N560" s="172" t="s">
        <v>46</v>
      </c>
      <c r="O560" s="36"/>
      <c r="P560" s="173">
        <f>O560*H560</f>
        <v>0</v>
      </c>
      <c r="Q560" s="173">
        <v>0.0033</v>
      </c>
      <c r="R560" s="173">
        <f>Q560*H560</f>
        <v>0.0264</v>
      </c>
      <c r="S560" s="173">
        <v>0</v>
      </c>
      <c r="T560" s="174">
        <f>S560*H560</f>
        <v>0</v>
      </c>
      <c r="AR560" s="18" t="s">
        <v>130</v>
      </c>
      <c r="AT560" s="18" t="s">
        <v>125</v>
      </c>
      <c r="AU560" s="18" t="s">
        <v>22</v>
      </c>
      <c r="AY560" s="18" t="s">
        <v>124</v>
      </c>
      <c r="BE560" s="175">
        <f>IF(N560="základní",J560,0)</f>
        <v>0</v>
      </c>
      <c r="BF560" s="175">
        <f>IF(N560="snížená",J560,0)</f>
        <v>0</v>
      </c>
      <c r="BG560" s="175">
        <f>IF(N560="zákl. přenesená",J560,0)</f>
        <v>0</v>
      </c>
      <c r="BH560" s="175">
        <f>IF(N560="sníž. přenesená",J560,0)</f>
        <v>0</v>
      </c>
      <c r="BI560" s="175">
        <f>IF(N560="nulová",J560,0)</f>
        <v>0</v>
      </c>
      <c r="BJ560" s="18" t="s">
        <v>22</v>
      </c>
      <c r="BK560" s="175">
        <f>ROUND(I560*H560,2)</f>
        <v>0</v>
      </c>
      <c r="BL560" s="18" t="s">
        <v>130</v>
      </c>
      <c r="BM560" s="18" t="s">
        <v>1043</v>
      </c>
    </row>
    <row r="561" spans="2:47" s="1" customFormat="1" ht="30" customHeight="1">
      <c r="B561" s="35"/>
      <c r="D561" s="176" t="s">
        <v>132</v>
      </c>
      <c r="F561" s="177" t="s">
        <v>1044</v>
      </c>
      <c r="I561" s="139"/>
      <c r="L561" s="35"/>
      <c r="M561" s="64"/>
      <c r="N561" s="36"/>
      <c r="O561" s="36"/>
      <c r="P561" s="36"/>
      <c r="Q561" s="36"/>
      <c r="R561" s="36"/>
      <c r="S561" s="36"/>
      <c r="T561" s="65"/>
      <c r="AT561" s="18" t="s">
        <v>132</v>
      </c>
      <c r="AU561" s="18" t="s">
        <v>22</v>
      </c>
    </row>
    <row r="562" spans="2:47" s="1" customFormat="1" ht="54" customHeight="1">
      <c r="B562" s="35"/>
      <c r="D562" s="176" t="s">
        <v>134</v>
      </c>
      <c r="F562" s="178" t="s">
        <v>1045</v>
      </c>
      <c r="I562" s="139"/>
      <c r="L562" s="35"/>
      <c r="M562" s="64"/>
      <c r="N562" s="36"/>
      <c r="O562" s="36"/>
      <c r="P562" s="36"/>
      <c r="Q562" s="36"/>
      <c r="R562" s="36"/>
      <c r="S562" s="36"/>
      <c r="T562" s="65"/>
      <c r="AT562" s="18" t="s">
        <v>134</v>
      </c>
      <c r="AU562" s="18" t="s">
        <v>22</v>
      </c>
    </row>
    <row r="563" spans="2:51" s="11" customFormat="1" ht="22.5" customHeight="1">
      <c r="B563" s="179"/>
      <c r="D563" s="180" t="s">
        <v>136</v>
      </c>
      <c r="E563" s="181" t="s">
        <v>1046</v>
      </c>
      <c r="F563" s="182" t="s">
        <v>1047</v>
      </c>
      <c r="H563" s="183">
        <v>8</v>
      </c>
      <c r="I563" s="184"/>
      <c r="L563" s="179"/>
      <c r="M563" s="185"/>
      <c r="N563" s="186"/>
      <c r="O563" s="186"/>
      <c r="P563" s="186"/>
      <c r="Q563" s="186"/>
      <c r="R563" s="186"/>
      <c r="S563" s="186"/>
      <c r="T563" s="187"/>
      <c r="AT563" s="188" t="s">
        <v>136</v>
      </c>
      <c r="AU563" s="188" t="s">
        <v>22</v>
      </c>
      <c r="AV563" s="11" t="s">
        <v>83</v>
      </c>
      <c r="AW563" s="11" t="s">
        <v>39</v>
      </c>
      <c r="AX563" s="11" t="s">
        <v>22</v>
      </c>
      <c r="AY563" s="188" t="s">
        <v>124</v>
      </c>
    </row>
    <row r="564" spans="2:65" s="1" customFormat="1" ht="22.5" customHeight="1">
      <c r="B564" s="163"/>
      <c r="C564" s="164" t="s">
        <v>1048</v>
      </c>
      <c r="D564" s="164" t="s">
        <v>125</v>
      </c>
      <c r="E564" s="165" t="s">
        <v>1049</v>
      </c>
      <c r="F564" s="166" t="s">
        <v>1050</v>
      </c>
      <c r="G564" s="167" t="s">
        <v>370</v>
      </c>
      <c r="H564" s="168">
        <v>8</v>
      </c>
      <c r="I564" s="169"/>
      <c r="J564" s="170">
        <f>ROUND(I564*H564,2)</f>
        <v>0</v>
      </c>
      <c r="K564" s="166" t="s">
        <v>258</v>
      </c>
      <c r="L564" s="35"/>
      <c r="M564" s="171" t="s">
        <v>20</v>
      </c>
      <c r="N564" s="172" t="s">
        <v>46</v>
      </c>
      <c r="O564" s="36"/>
      <c r="P564" s="173">
        <f>O564*H564</f>
        <v>0</v>
      </c>
      <c r="Q564" s="173">
        <v>0</v>
      </c>
      <c r="R564" s="173">
        <f>Q564*H564</f>
        <v>0</v>
      </c>
      <c r="S564" s="173">
        <v>0</v>
      </c>
      <c r="T564" s="174">
        <f>S564*H564</f>
        <v>0</v>
      </c>
      <c r="AR564" s="18" t="s">
        <v>130</v>
      </c>
      <c r="AT564" s="18" t="s">
        <v>125</v>
      </c>
      <c r="AU564" s="18" t="s">
        <v>22</v>
      </c>
      <c r="AY564" s="18" t="s">
        <v>124</v>
      </c>
      <c r="BE564" s="175">
        <f>IF(N564="základní",J564,0)</f>
        <v>0</v>
      </c>
      <c r="BF564" s="175">
        <f>IF(N564="snížená",J564,0)</f>
        <v>0</v>
      </c>
      <c r="BG564" s="175">
        <f>IF(N564="zákl. přenesená",J564,0)</f>
        <v>0</v>
      </c>
      <c r="BH564" s="175">
        <f>IF(N564="sníž. přenesená",J564,0)</f>
        <v>0</v>
      </c>
      <c r="BI564" s="175">
        <f>IF(N564="nulová",J564,0)</f>
        <v>0</v>
      </c>
      <c r="BJ564" s="18" t="s">
        <v>22</v>
      </c>
      <c r="BK564" s="175">
        <f>ROUND(I564*H564,2)</f>
        <v>0</v>
      </c>
      <c r="BL564" s="18" t="s">
        <v>130</v>
      </c>
      <c r="BM564" s="18" t="s">
        <v>1051</v>
      </c>
    </row>
    <row r="565" spans="2:47" s="1" customFormat="1" ht="22.5" customHeight="1">
      <c r="B565" s="35"/>
      <c r="D565" s="176" t="s">
        <v>132</v>
      </c>
      <c r="F565" s="177" t="s">
        <v>1052</v>
      </c>
      <c r="I565" s="139"/>
      <c r="L565" s="35"/>
      <c r="M565" s="64"/>
      <c r="N565" s="36"/>
      <c r="O565" s="36"/>
      <c r="P565" s="36"/>
      <c r="Q565" s="36"/>
      <c r="R565" s="36"/>
      <c r="S565" s="36"/>
      <c r="T565" s="65"/>
      <c r="AT565" s="18" t="s">
        <v>132</v>
      </c>
      <c r="AU565" s="18" t="s">
        <v>22</v>
      </c>
    </row>
    <row r="566" spans="2:47" s="1" customFormat="1" ht="30" customHeight="1">
      <c r="B566" s="35"/>
      <c r="D566" s="176" t="s">
        <v>134</v>
      </c>
      <c r="F566" s="178" t="s">
        <v>1053</v>
      </c>
      <c r="I566" s="139"/>
      <c r="L566" s="35"/>
      <c r="M566" s="64"/>
      <c r="N566" s="36"/>
      <c r="O566" s="36"/>
      <c r="P566" s="36"/>
      <c r="Q566" s="36"/>
      <c r="R566" s="36"/>
      <c r="S566" s="36"/>
      <c r="T566" s="65"/>
      <c r="AT566" s="18" t="s">
        <v>134</v>
      </c>
      <c r="AU566" s="18" t="s">
        <v>22</v>
      </c>
    </row>
    <row r="567" spans="2:51" s="11" customFormat="1" ht="22.5" customHeight="1">
      <c r="B567" s="179"/>
      <c r="D567" s="180" t="s">
        <v>136</v>
      </c>
      <c r="E567" s="181" t="s">
        <v>1054</v>
      </c>
      <c r="F567" s="182" t="s">
        <v>1055</v>
      </c>
      <c r="H567" s="183">
        <v>8</v>
      </c>
      <c r="I567" s="184"/>
      <c r="L567" s="179"/>
      <c r="M567" s="185"/>
      <c r="N567" s="186"/>
      <c r="O567" s="186"/>
      <c r="P567" s="186"/>
      <c r="Q567" s="186"/>
      <c r="R567" s="186"/>
      <c r="S567" s="186"/>
      <c r="T567" s="187"/>
      <c r="AT567" s="188" t="s">
        <v>136</v>
      </c>
      <c r="AU567" s="188" t="s">
        <v>22</v>
      </c>
      <c r="AV567" s="11" t="s">
        <v>83</v>
      </c>
      <c r="AW567" s="11" t="s">
        <v>39</v>
      </c>
      <c r="AX567" s="11" t="s">
        <v>22</v>
      </c>
      <c r="AY567" s="188" t="s">
        <v>124</v>
      </c>
    </row>
    <row r="568" spans="2:65" s="1" customFormat="1" ht="22.5" customHeight="1">
      <c r="B568" s="163"/>
      <c r="C568" s="164" t="s">
        <v>1056</v>
      </c>
      <c r="D568" s="164" t="s">
        <v>125</v>
      </c>
      <c r="E568" s="165" t="s">
        <v>1057</v>
      </c>
      <c r="F568" s="166" t="s">
        <v>1058</v>
      </c>
      <c r="G568" s="167" t="s">
        <v>370</v>
      </c>
      <c r="H568" s="168">
        <v>8</v>
      </c>
      <c r="I568" s="169"/>
      <c r="J568" s="170">
        <f>ROUND(I568*H568,2)</f>
        <v>0</v>
      </c>
      <c r="K568" s="166" t="s">
        <v>258</v>
      </c>
      <c r="L568" s="35"/>
      <c r="M568" s="171" t="s">
        <v>20</v>
      </c>
      <c r="N568" s="172" t="s">
        <v>46</v>
      </c>
      <c r="O568" s="36"/>
      <c r="P568" s="173">
        <f>O568*H568</f>
        <v>0</v>
      </c>
      <c r="Q568" s="173">
        <v>0</v>
      </c>
      <c r="R568" s="173">
        <f>Q568*H568</f>
        <v>0</v>
      </c>
      <c r="S568" s="173">
        <v>0</v>
      </c>
      <c r="T568" s="174">
        <f>S568*H568</f>
        <v>0</v>
      </c>
      <c r="AR568" s="18" t="s">
        <v>130</v>
      </c>
      <c r="AT568" s="18" t="s">
        <v>125</v>
      </c>
      <c r="AU568" s="18" t="s">
        <v>22</v>
      </c>
      <c r="AY568" s="18" t="s">
        <v>124</v>
      </c>
      <c r="BE568" s="175">
        <f>IF(N568="základní",J568,0)</f>
        <v>0</v>
      </c>
      <c r="BF568" s="175">
        <f>IF(N568="snížená",J568,0)</f>
        <v>0</v>
      </c>
      <c r="BG568" s="175">
        <f>IF(N568="zákl. přenesená",J568,0)</f>
        <v>0</v>
      </c>
      <c r="BH568" s="175">
        <f>IF(N568="sníž. přenesená",J568,0)</f>
        <v>0</v>
      </c>
      <c r="BI568" s="175">
        <f>IF(N568="nulová",J568,0)</f>
        <v>0</v>
      </c>
      <c r="BJ568" s="18" t="s">
        <v>22</v>
      </c>
      <c r="BK568" s="175">
        <f>ROUND(I568*H568,2)</f>
        <v>0</v>
      </c>
      <c r="BL568" s="18" t="s">
        <v>130</v>
      </c>
      <c r="BM568" s="18" t="s">
        <v>1059</v>
      </c>
    </row>
    <row r="569" spans="2:47" s="1" customFormat="1" ht="22.5" customHeight="1">
      <c r="B569" s="35"/>
      <c r="D569" s="176" t="s">
        <v>132</v>
      </c>
      <c r="F569" s="177" t="s">
        <v>1060</v>
      </c>
      <c r="I569" s="139"/>
      <c r="L569" s="35"/>
      <c r="M569" s="64"/>
      <c r="N569" s="36"/>
      <c r="O569" s="36"/>
      <c r="P569" s="36"/>
      <c r="Q569" s="36"/>
      <c r="R569" s="36"/>
      <c r="S569" s="36"/>
      <c r="T569" s="65"/>
      <c r="AT569" s="18" t="s">
        <v>132</v>
      </c>
      <c r="AU569" s="18" t="s">
        <v>22</v>
      </c>
    </row>
    <row r="570" spans="2:47" s="1" customFormat="1" ht="30" customHeight="1">
      <c r="B570" s="35"/>
      <c r="D570" s="176" t="s">
        <v>134</v>
      </c>
      <c r="F570" s="178" t="s">
        <v>1061</v>
      </c>
      <c r="I570" s="139"/>
      <c r="L570" s="35"/>
      <c r="M570" s="64"/>
      <c r="N570" s="36"/>
      <c r="O570" s="36"/>
      <c r="P570" s="36"/>
      <c r="Q570" s="36"/>
      <c r="R570" s="36"/>
      <c r="S570" s="36"/>
      <c r="T570" s="65"/>
      <c r="AT570" s="18" t="s">
        <v>134</v>
      </c>
      <c r="AU570" s="18" t="s">
        <v>22</v>
      </c>
    </row>
    <row r="571" spans="2:51" s="11" customFormat="1" ht="22.5" customHeight="1">
      <c r="B571" s="179"/>
      <c r="D571" s="176" t="s">
        <v>136</v>
      </c>
      <c r="E571" s="188" t="s">
        <v>1062</v>
      </c>
      <c r="F571" s="189" t="s">
        <v>1055</v>
      </c>
      <c r="H571" s="190">
        <v>8</v>
      </c>
      <c r="I571" s="184"/>
      <c r="L571" s="179"/>
      <c r="M571" s="185"/>
      <c r="N571" s="186"/>
      <c r="O571" s="186"/>
      <c r="P571" s="186"/>
      <c r="Q571" s="186"/>
      <c r="R571" s="186"/>
      <c r="S571" s="186"/>
      <c r="T571" s="187"/>
      <c r="AT571" s="188" t="s">
        <v>136</v>
      </c>
      <c r="AU571" s="188" t="s">
        <v>22</v>
      </c>
      <c r="AV571" s="11" t="s">
        <v>83</v>
      </c>
      <c r="AW571" s="11" t="s">
        <v>39</v>
      </c>
      <c r="AX571" s="11" t="s">
        <v>22</v>
      </c>
      <c r="AY571" s="188" t="s">
        <v>124</v>
      </c>
    </row>
    <row r="572" spans="2:63" s="10" customFormat="1" ht="36.75" customHeight="1">
      <c r="B572" s="151"/>
      <c r="D572" s="160" t="s">
        <v>74</v>
      </c>
      <c r="E572" s="232" t="s">
        <v>1063</v>
      </c>
      <c r="F572" s="232" t="s">
        <v>1064</v>
      </c>
      <c r="I572" s="154"/>
      <c r="J572" s="233">
        <f>BK572</f>
        <v>0</v>
      </c>
      <c r="L572" s="151"/>
      <c r="M572" s="156"/>
      <c r="N572" s="157"/>
      <c r="O572" s="157"/>
      <c r="P572" s="158">
        <f>P573+P613</f>
        <v>0</v>
      </c>
      <c r="Q572" s="157"/>
      <c r="R572" s="158">
        <f>R573+R613</f>
        <v>0</v>
      </c>
      <c r="S572" s="157"/>
      <c r="T572" s="159">
        <f>T573+T613</f>
        <v>0</v>
      </c>
      <c r="AR572" s="160" t="s">
        <v>22</v>
      </c>
      <c r="AT572" s="161" t="s">
        <v>74</v>
      </c>
      <c r="AU572" s="161" t="s">
        <v>75</v>
      </c>
      <c r="AY572" s="160" t="s">
        <v>124</v>
      </c>
      <c r="BK572" s="162">
        <f>BK573+BK613</f>
        <v>0</v>
      </c>
    </row>
    <row r="573" spans="2:63" s="10" customFormat="1" ht="19.5" customHeight="1">
      <c r="B573" s="151"/>
      <c r="D573" s="152" t="s">
        <v>74</v>
      </c>
      <c r="E573" s="234" t="s">
        <v>1065</v>
      </c>
      <c r="F573" s="234" t="s">
        <v>1066</v>
      </c>
      <c r="I573" s="154"/>
      <c r="J573" s="235">
        <f>BK573</f>
        <v>0</v>
      </c>
      <c r="L573" s="151"/>
      <c r="M573" s="156"/>
      <c r="N573" s="157"/>
      <c r="O573" s="157"/>
      <c r="P573" s="158">
        <f>SUM(P574:P612)</f>
        <v>0</v>
      </c>
      <c r="Q573" s="157"/>
      <c r="R573" s="158">
        <f>SUM(R574:R612)</f>
        <v>0</v>
      </c>
      <c r="S573" s="157"/>
      <c r="T573" s="159">
        <f>SUM(T574:T612)</f>
        <v>0</v>
      </c>
      <c r="AR573" s="160" t="s">
        <v>22</v>
      </c>
      <c r="AT573" s="161" t="s">
        <v>74</v>
      </c>
      <c r="AU573" s="161" t="s">
        <v>22</v>
      </c>
      <c r="AY573" s="160" t="s">
        <v>124</v>
      </c>
      <c r="BK573" s="162">
        <f>SUM(BK574:BK612)</f>
        <v>0</v>
      </c>
    </row>
    <row r="574" spans="2:65" s="1" customFormat="1" ht="22.5" customHeight="1">
      <c r="B574" s="163"/>
      <c r="C574" s="164" t="s">
        <v>1067</v>
      </c>
      <c r="D574" s="164" t="s">
        <v>125</v>
      </c>
      <c r="E574" s="165" t="s">
        <v>1068</v>
      </c>
      <c r="F574" s="166" t="s">
        <v>1069</v>
      </c>
      <c r="G574" s="167" t="s">
        <v>939</v>
      </c>
      <c r="H574" s="168">
        <v>5.628</v>
      </c>
      <c r="I574" s="169"/>
      <c r="J574" s="170">
        <f>ROUND(I574*H574,2)</f>
        <v>0</v>
      </c>
      <c r="K574" s="166" t="s">
        <v>258</v>
      </c>
      <c r="L574" s="35"/>
      <c r="M574" s="171" t="s">
        <v>20</v>
      </c>
      <c r="N574" s="172" t="s">
        <v>46</v>
      </c>
      <c r="O574" s="36"/>
      <c r="P574" s="173">
        <f>O574*H574</f>
        <v>0</v>
      </c>
      <c r="Q574" s="173">
        <v>0</v>
      </c>
      <c r="R574" s="173">
        <f>Q574*H574</f>
        <v>0</v>
      </c>
      <c r="S574" s="173">
        <v>0</v>
      </c>
      <c r="T574" s="174">
        <f>S574*H574</f>
        <v>0</v>
      </c>
      <c r="AR574" s="18" t="s">
        <v>130</v>
      </c>
      <c r="AT574" s="18" t="s">
        <v>125</v>
      </c>
      <c r="AU574" s="18" t="s">
        <v>83</v>
      </c>
      <c r="AY574" s="18" t="s">
        <v>124</v>
      </c>
      <c r="BE574" s="175">
        <f>IF(N574="základní",J574,0)</f>
        <v>0</v>
      </c>
      <c r="BF574" s="175">
        <f>IF(N574="snížená",J574,0)</f>
        <v>0</v>
      </c>
      <c r="BG574" s="175">
        <f>IF(N574="zákl. přenesená",J574,0)</f>
        <v>0</v>
      </c>
      <c r="BH574" s="175">
        <f>IF(N574="sníž. přenesená",J574,0)</f>
        <v>0</v>
      </c>
      <c r="BI574" s="175">
        <f>IF(N574="nulová",J574,0)</f>
        <v>0</v>
      </c>
      <c r="BJ574" s="18" t="s">
        <v>22</v>
      </c>
      <c r="BK574" s="175">
        <f>ROUND(I574*H574,2)</f>
        <v>0</v>
      </c>
      <c r="BL574" s="18" t="s">
        <v>130</v>
      </c>
      <c r="BM574" s="18" t="s">
        <v>1070</v>
      </c>
    </row>
    <row r="575" spans="2:47" s="1" customFormat="1" ht="22.5" customHeight="1">
      <c r="B575" s="35"/>
      <c r="D575" s="176" t="s">
        <v>132</v>
      </c>
      <c r="F575" s="177" t="s">
        <v>1071</v>
      </c>
      <c r="I575" s="139"/>
      <c r="L575" s="35"/>
      <c r="M575" s="64"/>
      <c r="N575" s="36"/>
      <c r="O575" s="36"/>
      <c r="P575" s="36"/>
      <c r="Q575" s="36"/>
      <c r="R575" s="36"/>
      <c r="S575" s="36"/>
      <c r="T575" s="65"/>
      <c r="AT575" s="18" t="s">
        <v>132</v>
      </c>
      <c r="AU575" s="18" t="s">
        <v>83</v>
      </c>
    </row>
    <row r="576" spans="2:51" s="13" customFormat="1" ht="22.5" customHeight="1">
      <c r="B576" s="204"/>
      <c r="D576" s="176" t="s">
        <v>136</v>
      </c>
      <c r="E576" s="205" t="s">
        <v>20</v>
      </c>
      <c r="F576" s="206" t="s">
        <v>1072</v>
      </c>
      <c r="H576" s="207" t="s">
        <v>20</v>
      </c>
      <c r="I576" s="208"/>
      <c r="L576" s="204"/>
      <c r="M576" s="209"/>
      <c r="N576" s="210"/>
      <c r="O576" s="210"/>
      <c r="P576" s="210"/>
      <c r="Q576" s="210"/>
      <c r="R576" s="210"/>
      <c r="S576" s="210"/>
      <c r="T576" s="211"/>
      <c r="AT576" s="207" t="s">
        <v>136</v>
      </c>
      <c r="AU576" s="207" t="s">
        <v>83</v>
      </c>
      <c r="AV576" s="13" t="s">
        <v>22</v>
      </c>
      <c r="AW576" s="13" t="s">
        <v>39</v>
      </c>
      <c r="AX576" s="13" t="s">
        <v>75</v>
      </c>
      <c r="AY576" s="207" t="s">
        <v>124</v>
      </c>
    </row>
    <row r="577" spans="2:51" s="11" customFormat="1" ht="22.5" customHeight="1">
      <c r="B577" s="179"/>
      <c r="D577" s="176" t="s">
        <v>136</v>
      </c>
      <c r="E577" s="188" t="s">
        <v>20</v>
      </c>
      <c r="F577" s="189" t="s">
        <v>1073</v>
      </c>
      <c r="H577" s="190">
        <v>0.744</v>
      </c>
      <c r="I577" s="184"/>
      <c r="L577" s="179"/>
      <c r="M577" s="185"/>
      <c r="N577" s="186"/>
      <c r="O577" s="186"/>
      <c r="P577" s="186"/>
      <c r="Q577" s="186"/>
      <c r="R577" s="186"/>
      <c r="S577" s="186"/>
      <c r="T577" s="187"/>
      <c r="AT577" s="188" t="s">
        <v>136</v>
      </c>
      <c r="AU577" s="188" t="s">
        <v>83</v>
      </c>
      <c r="AV577" s="11" t="s">
        <v>83</v>
      </c>
      <c r="AW577" s="11" t="s">
        <v>39</v>
      </c>
      <c r="AX577" s="11" t="s">
        <v>75</v>
      </c>
      <c r="AY577" s="188" t="s">
        <v>124</v>
      </c>
    </row>
    <row r="578" spans="2:51" s="11" customFormat="1" ht="22.5" customHeight="1">
      <c r="B578" s="179"/>
      <c r="D578" s="176" t="s">
        <v>136</v>
      </c>
      <c r="E578" s="188" t="s">
        <v>20</v>
      </c>
      <c r="F578" s="189" t="s">
        <v>1074</v>
      </c>
      <c r="H578" s="190">
        <v>4.884</v>
      </c>
      <c r="I578" s="184"/>
      <c r="L578" s="179"/>
      <c r="M578" s="185"/>
      <c r="N578" s="186"/>
      <c r="O578" s="186"/>
      <c r="P578" s="186"/>
      <c r="Q578" s="186"/>
      <c r="R578" s="186"/>
      <c r="S578" s="186"/>
      <c r="T578" s="187"/>
      <c r="AT578" s="188" t="s">
        <v>136</v>
      </c>
      <c r="AU578" s="188" t="s">
        <v>83</v>
      </c>
      <c r="AV578" s="11" t="s">
        <v>83</v>
      </c>
      <c r="AW578" s="11" t="s">
        <v>39</v>
      </c>
      <c r="AX578" s="11" t="s">
        <v>75</v>
      </c>
      <c r="AY578" s="188" t="s">
        <v>124</v>
      </c>
    </row>
    <row r="579" spans="2:51" s="14" customFormat="1" ht="22.5" customHeight="1">
      <c r="B579" s="212"/>
      <c r="D579" s="180" t="s">
        <v>136</v>
      </c>
      <c r="E579" s="213" t="s">
        <v>20</v>
      </c>
      <c r="F579" s="214" t="s">
        <v>340</v>
      </c>
      <c r="H579" s="215">
        <v>5.628</v>
      </c>
      <c r="I579" s="216"/>
      <c r="L579" s="212"/>
      <c r="M579" s="217"/>
      <c r="N579" s="218"/>
      <c r="O579" s="218"/>
      <c r="P579" s="218"/>
      <c r="Q579" s="218"/>
      <c r="R579" s="218"/>
      <c r="S579" s="218"/>
      <c r="T579" s="219"/>
      <c r="AT579" s="220" t="s">
        <v>136</v>
      </c>
      <c r="AU579" s="220" t="s">
        <v>83</v>
      </c>
      <c r="AV579" s="14" t="s">
        <v>130</v>
      </c>
      <c r="AW579" s="14" t="s">
        <v>39</v>
      </c>
      <c r="AX579" s="14" t="s">
        <v>22</v>
      </c>
      <c r="AY579" s="220" t="s">
        <v>124</v>
      </c>
    </row>
    <row r="580" spans="2:65" s="1" customFormat="1" ht="22.5" customHeight="1">
      <c r="B580" s="163"/>
      <c r="C580" s="164" t="s">
        <v>1075</v>
      </c>
      <c r="D580" s="164" t="s">
        <v>125</v>
      </c>
      <c r="E580" s="165" t="s">
        <v>1076</v>
      </c>
      <c r="F580" s="166" t="s">
        <v>1077</v>
      </c>
      <c r="G580" s="167" t="s">
        <v>939</v>
      </c>
      <c r="H580" s="168">
        <v>78.792</v>
      </c>
      <c r="I580" s="169"/>
      <c r="J580" s="170">
        <f>ROUND(I580*H580,2)</f>
        <v>0</v>
      </c>
      <c r="K580" s="166" t="s">
        <v>258</v>
      </c>
      <c r="L580" s="35"/>
      <c r="M580" s="171" t="s">
        <v>20</v>
      </c>
      <c r="N580" s="172" t="s">
        <v>46</v>
      </c>
      <c r="O580" s="36"/>
      <c r="P580" s="173">
        <f>O580*H580</f>
        <v>0</v>
      </c>
      <c r="Q580" s="173">
        <v>0</v>
      </c>
      <c r="R580" s="173">
        <f>Q580*H580</f>
        <v>0</v>
      </c>
      <c r="S580" s="173">
        <v>0</v>
      </c>
      <c r="T580" s="174">
        <f>S580*H580</f>
        <v>0</v>
      </c>
      <c r="AR580" s="18" t="s">
        <v>130</v>
      </c>
      <c r="AT580" s="18" t="s">
        <v>125</v>
      </c>
      <c r="AU580" s="18" t="s">
        <v>83</v>
      </c>
      <c r="AY580" s="18" t="s">
        <v>124</v>
      </c>
      <c r="BE580" s="175">
        <f>IF(N580="základní",J580,0)</f>
        <v>0</v>
      </c>
      <c r="BF580" s="175">
        <f>IF(N580="snížená",J580,0)</f>
        <v>0</v>
      </c>
      <c r="BG580" s="175">
        <f>IF(N580="zákl. přenesená",J580,0)</f>
        <v>0</v>
      </c>
      <c r="BH580" s="175">
        <f>IF(N580="sníž. přenesená",J580,0)</f>
        <v>0</v>
      </c>
      <c r="BI580" s="175">
        <f>IF(N580="nulová",J580,0)</f>
        <v>0</v>
      </c>
      <c r="BJ580" s="18" t="s">
        <v>22</v>
      </c>
      <c r="BK580" s="175">
        <f>ROUND(I580*H580,2)</f>
        <v>0</v>
      </c>
      <c r="BL580" s="18" t="s">
        <v>130</v>
      </c>
      <c r="BM580" s="18" t="s">
        <v>1078</v>
      </c>
    </row>
    <row r="581" spans="2:47" s="1" customFormat="1" ht="30" customHeight="1">
      <c r="B581" s="35"/>
      <c r="D581" s="176" t="s">
        <v>132</v>
      </c>
      <c r="F581" s="177" t="s">
        <v>1079</v>
      </c>
      <c r="I581" s="139"/>
      <c r="L581" s="35"/>
      <c r="M581" s="64"/>
      <c r="N581" s="36"/>
      <c r="O581" s="36"/>
      <c r="P581" s="36"/>
      <c r="Q581" s="36"/>
      <c r="R581" s="36"/>
      <c r="S581" s="36"/>
      <c r="T581" s="65"/>
      <c r="AT581" s="18" t="s">
        <v>132</v>
      </c>
      <c r="AU581" s="18" t="s">
        <v>83</v>
      </c>
    </row>
    <row r="582" spans="2:51" s="11" customFormat="1" ht="22.5" customHeight="1">
      <c r="B582" s="179"/>
      <c r="D582" s="180" t="s">
        <v>136</v>
      </c>
      <c r="E582" s="181" t="s">
        <v>20</v>
      </c>
      <c r="F582" s="182" t="s">
        <v>1080</v>
      </c>
      <c r="H582" s="183">
        <v>78.792</v>
      </c>
      <c r="I582" s="184"/>
      <c r="L582" s="179"/>
      <c r="M582" s="185"/>
      <c r="N582" s="186"/>
      <c r="O582" s="186"/>
      <c r="P582" s="186"/>
      <c r="Q582" s="186"/>
      <c r="R582" s="186"/>
      <c r="S582" s="186"/>
      <c r="T582" s="187"/>
      <c r="AT582" s="188" t="s">
        <v>136</v>
      </c>
      <c r="AU582" s="188" t="s">
        <v>83</v>
      </c>
      <c r="AV582" s="11" t="s">
        <v>83</v>
      </c>
      <c r="AW582" s="11" t="s">
        <v>39</v>
      </c>
      <c r="AX582" s="11" t="s">
        <v>22</v>
      </c>
      <c r="AY582" s="188" t="s">
        <v>124</v>
      </c>
    </row>
    <row r="583" spans="2:65" s="1" customFormat="1" ht="22.5" customHeight="1">
      <c r="B583" s="163"/>
      <c r="C583" s="164" t="s">
        <v>1081</v>
      </c>
      <c r="D583" s="164" t="s">
        <v>125</v>
      </c>
      <c r="E583" s="165" t="s">
        <v>1082</v>
      </c>
      <c r="F583" s="166" t="s">
        <v>1083</v>
      </c>
      <c r="G583" s="167" t="s">
        <v>939</v>
      </c>
      <c r="H583" s="168">
        <v>4.884</v>
      </c>
      <c r="I583" s="169"/>
      <c r="J583" s="170">
        <f>ROUND(I583*H583,2)</f>
        <v>0</v>
      </c>
      <c r="K583" s="166" t="s">
        <v>258</v>
      </c>
      <c r="L583" s="35"/>
      <c r="M583" s="171" t="s">
        <v>20</v>
      </c>
      <c r="N583" s="172" t="s">
        <v>46</v>
      </c>
      <c r="O583" s="36"/>
      <c r="P583" s="173">
        <f>O583*H583</f>
        <v>0</v>
      </c>
      <c r="Q583" s="173">
        <v>0</v>
      </c>
      <c r="R583" s="173">
        <f>Q583*H583</f>
        <v>0</v>
      </c>
      <c r="S583" s="173">
        <v>0</v>
      </c>
      <c r="T583" s="174">
        <f>S583*H583</f>
        <v>0</v>
      </c>
      <c r="AR583" s="18" t="s">
        <v>130</v>
      </c>
      <c r="AT583" s="18" t="s">
        <v>125</v>
      </c>
      <c r="AU583" s="18" t="s">
        <v>83</v>
      </c>
      <c r="AY583" s="18" t="s">
        <v>124</v>
      </c>
      <c r="BE583" s="175">
        <f>IF(N583="základní",J583,0)</f>
        <v>0</v>
      </c>
      <c r="BF583" s="175">
        <f>IF(N583="snížená",J583,0)</f>
        <v>0</v>
      </c>
      <c r="BG583" s="175">
        <f>IF(N583="zákl. přenesená",J583,0)</f>
        <v>0</v>
      </c>
      <c r="BH583" s="175">
        <f>IF(N583="sníž. přenesená",J583,0)</f>
        <v>0</v>
      </c>
      <c r="BI583" s="175">
        <f>IF(N583="nulová",J583,0)</f>
        <v>0</v>
      </c>
      <c r="BJ583" s="18" t="s">
        <v>22</v>
      </c>
      <c r="BK583" s="175">
        <f>ROUND(I583*H583,2)</f>
        <v>0</v>
      </c>
      <c r="BL583" s="18" t="s">
        <v>130</v>
      </c>
      <c r="BM583" s="18" t="s">
        <v>1084</v>
      </c>
    </row>
    <row r="584" spans="2:47" s="1" customFormat="1" ht="22.5" customHeight="1">
      <c r="B584" s="35"/>
      <c r="D584" s="176" t="s">
        <v>132</v>
      </c>
      <c r="F584" s="177" t="s">
        <v>1085</v>
      </c>
      <c r="I584" s="139"/>
      <c r="L584" s="35"/>
      <c r="M584" s="64"/>
      <c r="N584" s="36"/>
      <c r="O584" s="36"/>
      <c r="P584" s="36"/>
      <c r="Q584" s="36"/>
      <c r="R584" s="36"/>
      <c r="S584" s="36"/>
      <c r="T584" s="65"/>
      <c r="AT584" s="18" t="s">
        <v>132</v>
      </c>
      <c r="AU584" s="18" t="s">
        <v>83</v>
      </c>
    </row>
    <row r="585" spans="2:51" s="11" customFormat="1" ht="22.5" customHeight="1">
      <c r="B585" s="179"/>
      <c r="D585" s="180" t="s">
        <v>136</v>
      </c>
      <c r="E585" s="181" t="s">
        <v>20</v>
      </c>
      <c r="F585" s="182" t="s">
        <v>1074</v>
      </c>
      <c r="H585" s="183">
        <v>4.884</v>
      </c>
      <c r="I585" s="184"/>
      <c r="L585" s="179"/>
      <c r="M585" s="185"/>
      <c r="N585" s="186"/>
      <c r="O585" s="186"/>
      <c r="P585" s="186"/>
      <c r="Q585" s="186"/>
      <c r="R585" s="186"/>
      <c r="S585" s="186"/>
      <c r="T585" s="187"/>
      <c r="AT585" s="188" t="s">
        <v>136</v>
      </c>
      <c r="AU585" s="188" t="s">
        <v>83</v>
      </c>
      <c r="AV585" s="11" t="s">
        <v>83</v>
      </c>
      <c r="AW585" s="11" t="s">
        <v>39</v>
      </c>
      <c r="AX585" s="11" t="s">
        <v>22</v>
      </c>
      <c r="AY585" s="188" t="s">
        <v>124</v>
      </c>
    </row>
    <row r="586" spans="2:65" s="1" customFormat="1" ht="22.5" customHeight="1">
      <c r="B586" s="163"/>
      <c r="C586" s="164" t="s">
        <v>1086</v>
      </c>
      <c r="D586" s="164" t="s">
        <v>125</v>
      </c>
      <c r="E586" s="165" t="s">
        <v>1087</v>
      </c>
      <c r="F586" s="166" t="s">
        <v>1088</v>
      </c>
      <c r="G586" s="167" t="s">
        <v>939</v>
      </c>
      <c r="H586" s="168">
        <v>0.744</v>
      </c>
      <c r="I586" s="169"/>
      <c r="J586" s="170">
        <f>ROUND(I586*H586,2)</f>
        <v>0</v>
      </c>
      <c r="K586" s="166" t="s">
        <v>258</v>
      </c>
      <c r="L586" s="35"/>
      <c r="M586" s="171" t="s">
        <v>20</v>
      </c>
      <c r="N586" s="172" t="s">
        <v>46</v>
      </c>
      <c r="O586" s="36"/>
      <c r="P586" s="173">
        <f>O586*H586</f>
        <v>0</v>
      </c>
      <c r="Q586" s="173">
        <v>0</v>
      </c>
      <c r="R586" s="173">
        <f>Q586*H586</f>
        <v>0</v>
      </c>
      <c r="S586" s="173">
        <v>0</v>
      </c>
      <c r="T586" s="174">
        <f>S586*H586</f>
        <v>0</v>
      </c>
      <c r="AR586" s="18" t="s">
        <v>130</v>
      </c>
      <c r="AT586" s="18" t="s">
        <v>125</v>
      </c>
      <c r="AU586" s="18" t="s">
        <v>83</v>
      </c>
      <c r="AY586" s="18" t="s">
        <v>124</v>
      </c>
      <c r="BE586" s="175">
        <f>IF(N586="základní",J586,0)</f>
        <v>0</v>
      </c>
      <c r="BF586" s="175">
        <f>IF(N586="snížená",J586,0)</f>
        <v>0</v>
      </c>
      <c r="BG586" s="175">
        <f>IF(N586="zákl. přenesená",J586,0)</f>
        <v>0</v>
      </c>
      <c r="BH586" s="175">
        <f>IF(N586="sníž. přenesená",J586,0)</f>
        <v>0</v>
      </c>
      <c r="BI586" s="175">
        <f>IF(N586="nulová",J586,0)</f>
        <v>0</v>
      </c>
      <c r="BJ586" s="18" t="s">
        <v>22</v>
      </c>
      <c r="BK586" s="175">
        <f>ROUND(I586*H586,2)</f>
        <v>0</v>
      </c>
      <c r="BL586" s="18" t="s">
        <v>130</v>
      </c>
      <c r="BM586" s="18" t="s">
        <v>1089</v>
      </c>
    </row>
    <row r="587" spans="2:47" s="1" customFormat="1" ht="22.5" customHeight="1">
      <c r="B587" s="35"/>
      <c r="D587" s="176" t="s">
        <v>132</v>
      </c>
      <c r="F587" s="177" t="s">
        <v>1090</v>
      </c>
      <c r="I587" s="139"/>
      <c r="L587" s="35"/>
      <c r="M587" s="64"/>
      <c r="N587" s="36"/>
      <c r="O587" s="36"/>
      <c r="P587" s="36"/>
      <c r="Q587" s="36"/>
      <c r="R587" s="36"/>
      <c r="S587" s="36"/>
      <c r="T587" s="65"/>
      <c r="AT587" s="18" t="s">
        <v>132</v>
      </c>
      <c r="AU587" s="18" t="s">
        <v>83</v>
      </c>
    </row>
    <row r="588" spans="2:51" s="11" customFormat="1" ht="22.5" customHeight="1">
      <c r="B588" s="179"/>
      <c r="D588" s="180" t="s">
        <v>136</v>
      </c>
      <c r="E588" s="181" t="s">
        <v>20</v>
      </c>
      <c r="F588" s="182" t="s">
        <v>1073</v>
      </c>
      <c r="H588" s="183">
        <v>0.744</v>
      </c>
      <c r="I588" s="184"/>
      <c r="L588" s="179"/>
      <c r="M588" s="185"/>
      <c r="N588" s="186"/>
      <c r="O588" s="186"/>
      <c r="P588" s="186"/>
      <c r="Q588" s="186"/>
      <c r="R588" s="186"/>
      <c r="S588" s="186"/>
      <c r="T588" s="187"/>
      <c r="AT588" s="188" t="s">
        <v>136</v>
      </c>
      <c r="AU588" s="188" t="s">
        <v>83</v>
      </c>
      <c r="AV588" s="11" t="s">
        <v>83</v>
      </c>
      <c r="AW588" s="11" t="s">
        <v>39</v>
      </c>
      <c r="AX588" s="11" t="s">
        <v>22</v>
      </c>
      <c r="AY588" s="188" t="s">
        <v>124</v>
      </c>
    </row>
    <row r="589" spans="2:65" s="1" customFormat="1" ht="22.5" customHeight="1">
      <c r="B589" s="163"/>
      <c r="C589" s="164" t="s">
        <v>1091</v>
      </c>
      <c r="D589" s="164" t="s">
        <v>125</v>
      </c>
      <c r="E589" s="165" t="s">
        <v>1092</v>
      </c>
      <c r="F589" s="166" t="s">
        <v>1093</v>
      </c>
      <c r="G589" s="167" t="s">
        <v>939</v>
      </c>
      <c r="H589" s="168">
        <v>185.4</v>
      </c>
      <c r="I589" s="169"/>
      <c r="J589" s="170">
        <f>ROUND(I589*H589,2)</f>
        <v>0</v>
      </c>
      <c r="K589" s="166" t="s">
        <v>258</v>
      </c>
      <c r="L589" s="35"/>
      <c r="M589" s="171" t="s">
        <v>20</v>
      </c>
      <c r="N589" s="172" t="s">
        <v>46</v>
      </c>
      <c r="O589" s="36"/>
      <c r="P589" s="173">
        <f>O589*H589</f>
        <v>0</v>
      </c>
      <c r="Q589" s="173">
        <v>0</v>
      </c>
      <c r="R589" s="173">
        <f>Q589*H589</f>
        <v>0</v>
      </c>
      <c r="S589" s="173">
        <v>0</v>
      </c>
      <c r="T589" s="174">
        <f>S589*H589</f>
        <v>0</v>
      </c>
      <c r="AR589" s="18" t="s">
        <v>130</v>
      </c>
      <c r="AT589" s="18" t="s">
        <v>125</v>
      </c>
      <c r="AU589" s="18" t="s">
        <v>83</v>
      </c>
      <c r="AY589" s="18" t="s">
        <v>124</v>
      </c>
      <c r="BE589" s="175">
        <f>IF(N589="základní",J589,0)</f>
        <v>0</v>
      </c>
      <c r="BF589" s="175">
        <f>IF(N589="snížená",J589,0)</f>
        <v>0</v>
      </c>
      <c r="BG589" s="175">
        <f>IF(N589="zákl. přenesená",J589,0)</f>
        <v>0</v>
      </c>
      <c r="BH589" s="175">
        <f>IF(N589="sníž. přenesená",J589,0)</f>
        <v>0</v>
      </c>
      <c r="BI589" s="175">
        <f>IF(N589="nulová",J589,0)</f>
        <v>0</v>
      </c>
      <c r="BJ589" s="18" t="s">
        <v>22</v>
      </c>
      <c r="BK589" s="175">
        <f>ROUND(I589*H589,2)</f>
        <v>0</v>
      </c>
      <c r="BL589" s="18" t="s">
        <v>130</v>
      </c>
      <c r="BM589" s="18" t="s">
        <v>1094</v>
      </c>
    </row>
    <row r="590" spans="2:47" s="1" customFormat="1" ht="30" customHeight="1">
      <c r="B590" s="35"/>
      <c r="D590" s="176" t="s">
        <v>132</v>
      </c>
      <c r="F590" s="177" t="s">
        <v>1095</v>
      </c>
      <c r="I590" s="139"/>
      <c r="L590" s="35"/>
      <c r="M590" s="64"/>
      <c r="N590" s="36"/>
      <c r="O590" s="36"/>
      <c r="P590" s="36"/>
      <c r="Q590" s="36"/>
      <c r="R590" s="36"/>
      <c r="S590" s="36"/>
      <c r="T590" s="65"/>
      <c r="AT590" s="18" t="s">
        <v>132</v>
      </c>
      <c r="AU590" s="18" t="s">
        <v>83</v>
      </c>
    </row>
    <row r="591" spans="2:51" s="11" customFormat="1" ht="22.5" customHeight="1">
      <c r="B591" s="179"/>
      <c r="D591" s="180" t="s">
        <v>136</v>
      </c>
      <c r="E591" s="181" t="s">
        <v>20</v>
      </c>
      <c r="F591" s="182" t="s">
        <v>1096</v>
      </c>
      <c r="H591" s="183">
        <v>185.4</v>
      </c>
      <c r="I591" s="184"/>
      <c r="L591" s="179"/>
      <c r="M591" s="185"/>
      <c r="N591" s="186"/>
      <c r="O591" s="186"/>
      <c r="P591" s="186"/>
      <c r="Q591" s="186"/>
      <c r="R591" s="186"/>
      <c r="S591" s="186"/>
      <c r="T591" s="187"/>
      <c r="AT591" s="188" t="s">
        <v>136</v>
      </c>
      <c r="AU591" s="188" t="s">
        <v>83</v>
      </c>
      <c r="AV591" s="11" t="s">
        <v>83</v>
      </c>
      <c r="AW591" s="11" t="s">
        <v>39</v>
      </c>
      <c r="AX591" s="11" t="s">
        <v>22</v>
      </c>
      <c r="AY591" s="188" t="s">
        <v>124</v>
      </c>
    </row>
    <row r="592" spans="2:65" s="1" customFormat="1" ht="22.5" customHeight="1">
      <c r="B592" s="163"/>
      <c r="C592" s="164" t="s">
        <v>207</v>
      </c>
      <c r="D592" s="164" t="s">
        <v>125</v>
      </c>
      <c r="E592" s="165" t="s">
        <v>1097</v>
      </c>
      <c r="F592" s="166" t="s">
        <v>1098</v>
      </c>
      <c r="G592" s="167" t="s">
        <v>939</v>
      </c>
      <c r="H592" s="168">
        <v>2595.6</v>
      </c>
      <c r="I592" s="169"/>
      <c r="J592" s="170">
        <f>ROUND(I592*H592,2)</f>
        <v>0</v>
      </c>
      <c r="K592" s="166" t="s">
        <v>258</v>
      </c>
      <c r="L592" s="35"/>
      <c r="M592" s="171" t="s">
        <v>20</v>
      </c>
      <c r="N592" s="172" t="s">
        <v>46</v>
      </c>
      <c r="O592" s="36"/>
      <c r="P592" s="173">
        <f>O592*H592</f>
        <v>0</v>
      </c>
      <c r="Q592" s="173">
        <v>0</v>
      </c>
      <c r="R592" s="173">
        <f>Q592*H592</f>
        <v>0</v>
      </c>
      <c r="S592" s="173">
        <v>0</v>
      </c>
      <c r="T592" s="174">
        <f>S592*H592</f>
        <v>0</v>
      </c>
      <c r="AR592" s="18" t="s">
        <v>130</v>
      </c>
      <c r="AT592" s="18" t="s">
        <v>125</v>
      </c>
      <c r="AU592" s="18" t="s">
        <v>83</v>
      </c>
      <c r="AY592" s="18" t="s">
        <v>124</v>
      </c>
      <c r="BE592" s="175">
        <f>IF(N592="základní",J592,0)</f>
        <v>0</v>
      </c>
      <c r="BF592" s="175">
        <f>IF(N592="snížená",J592,0)</f>
        <v>0</v>
      </c>
      <c r="BG592" s="175">
        <f>IF(N592="zákl. přenesená",J592,0)</f>
        <v>0</v>
      </c>
      <c r="BH592" s="175">
        <f>IF(N592="sníž. přenesená",J592,0)</f>
        <v>0</v>
      </c>
      <c r="BI592" s="175">
        <f>IF(N592="nulová",J592,0)</f>
        <v>0</v>
      </c>
      <c r="BJ592" s="18" t="s">
        <v>22</v>
      </c>
      <c r="BK592" s="175">
        <f>ROUND(I592*H592,2)</f>
        <v>0</v>
      </c>
      <c r="BL592" s="18" t="s">
        <v>130</v>
      </c>
      <c r="BM592" s="18" t="s">
        <v>1099</v>
      </c>
    </row>
    <row r="593" spans="2:47" s="1" customFormat="1" ht="30" customHeight="1">
      <c r="B593" s="35"/>
      <c r="D593" s="176" t="s">
        <v>132</v>
      </c>
      <c r="F593" s="177" t="s">
        <v>1100</v>
      </c>
      <c r="I593" s="139"/>
      <c r="L593" s="35"/>
      <c r="M593" s="64"/>
      <c r="N593" s="36"/>
      <c r="O593" s="36"/>
      <c r="P593" s="36"/>
      <c r="Q593" s="36"/>
      <c r="R593" s="36"/>
      <c r="S593" s="36"/>
      <c r="T593" s="65"/>
      <c r="AT593" s="18" t="s">
        <v>132</v>
      </c>
      <c r="AU593" s="18" t="s">
        <v>83</v>
      </c>
    </row>
    <row r="594" spans="2:51" s="11" customFormat="1" ht="22.5" customHeight="1">
      <c r="B594" s="179"/>
      <c r="D594" s="180" t="s">
        <v>136</v>
      </c>
      <c r="E594" s="181" t="s">
        <v>20</v>
      </c>
      <c r="F594" s="182" t="s">
        <v>1101</v>
      </c>
      <c r="H594" s="183">
        <v>2595.6</v>
      </c>
      <c r="I594" s="184"/>
      <c r="L594" s="179"/>
      <c r="M594" s="185"/>
      <c r="N594" s="186"/>
      <c r="O594" s="186"/>
      <c r="P594" s="186"/>
      <c r="Q594" s="186"/>
      <c r="R594" s="186"/>
      <c r="S594" s="186"/>
      <c r="T594" s="187"/>
      <c r="AT594" s="188" t="s">
        <v>136</v>
      </c>
      <c r="AU594" s="188" t="s">
        <v>83</v>
      </c>
      <c r="AV594" s="11" t="s">
        <v>83</v>
      </c>
      <c r="AW594" s="11" t="s">
        <v>39</v>
      </c>
      <c r="AX594" s="11" t="s">
        <v>22</v>
      </c>
      <c r="AY594" s="188" t="s">
        <v>124</v>
      </c>
    </row>
    <row r="595" spans="2:65" s="1" customFormat="1" ht="22.5" customHeight="1">
      <c r="B595" s="163"/>
      <c r="C595" s="164" t="s">
        <v>1102</v>
      </c>
      <c r="D595" s="164" t="s">
        <v>125</v>
      </c>
      <c r="E595" s="165" t="s">
        <v>1103</v>
      </c>
      <c r="F595" s="166" t="s">
        <v>1104</v>
      </c>
      <c r="G595" s="167" t="s">
        <v>939</v>
      </c>
      <c r="H595" s="168">
        <v>666.179</v>
      </c>
      <c r="I595" s="169"/>
      <c r="J595" s="170">
        <f>ROUND(I595*H595,2)</f>
        <v>0</v>
      </c>
      <c r="K595" s="166" t="s">
        <v>258</v>
      </c>
      <c r="L595" s="35"/>
      <c r="M595" s="171" t="s">
        <v>20</v>
      </c>
      <c r="N595" s="172" t="s">
        <v>46</v>
      </c>
      <c r="O595" s="36"/>
      <c r="P595" s="173">
        <f>O595*H595</f>
        <v>0</v>
      </c>
      <c r="Q595" s="173">
        <v>0</v>
      </c>
      <c r="R595" s="173">
        <f>Q595*H595</f>
        <v>0</v>
      </c>
      <c r="S595" s="173">
        <v>0</v>
      </c>
      <c r="T595" s="174">
        <f>S595*H595</f>
        <v>0</v>
      </c>
      <c r="AR595" s="18" t="s">
        <v>130</v>
      </c>
      <c r="AT595" s="18" t="s">
        <v>125</v>
      </c>
      <c r="AU595" s="18" t="s">
        <v>83</v>
      </c>
      <c r="AY595" s="18" t="s">
        <v>124</v>
      </c>
      <c r="BE595" s="175">
        <f>IF(N595="základní",J595,0)</f>
        <v>0</v>
      </c>
      <c r="BF595" s="175">
        <f>IF(N595="snížená",J595,0)</f>
        <v>0</v>
      </c>
      <c r="BG595" s="175">
        <f>IF(N595="zákl. přenesená",J595,0)</f>
        <v>0</v>
      </c>
      <c r="BH595" s="175">
        <f>IF(N595="sníž. přenesená",J595,0)</f>
        <v>0</v>
      </c>
      <c r="BI595" s="175">
        <f>IF(N595="nulová",J595,0)</f>
        <v>0</v>
      </c>
      <c r="BJ595" s="18" t="s">
        <v>22</v>
      </c>
      <c r="BK595" s="175">
        <f>ROUND(I595*H595,2)</f>
        <v>0</v>
      </c>
      <c r="BL595" s="18" t="s">
        <v>130</v>
      </c>
      <c r="BM595" s="18" t="s">
        <v>1105</v>
      </c>
    </row>
    <row r="596" spans="2:47" s="1" customFormat="1" ht="30" customHeight="1">
      <c r="B596" s="35"/>
      <c r="D596" s="176" t="s">
        <v>132</v>
      </c>
      <c r="F596" s="177" t="s">
        <v>1106</v>
      </c>
      <c r="I596" s="139"/>
      <c r="L596" s="35"/>
      <c r="M596" s="64"/>
      <c r="N596" s="36"/>
      <c r="O596" s="36"/>
      <c r="P596" s="36"/>
      <c r="Q596" s="36"/>
      <c r="R596" s="36"/>
      <c r="S596" s="36"/>
      <c r="T596" s="65"/>
      <c r="AT596" s="18" t="s">
        <v>132</v>
      </c>
      <c r="AU596" s="18" t="s">
        <v>83</v>
      </c>
    </row>
    <row r="597" spans="2:51" s="11" customFormat="1" ht="22.5" customHeight="1">
      <c r="B597" s="179"/>
      <c r="D597" s="176" t="s">
        <v>136</v>
      </c>
      <c r="E597" s="188" t="s">
        <v>20</v>
      </c>
      <c r="F597" s="189" t="s">
        <v>1107</v>
      </c>
      <c r="H597" s="190">
        <v>485.828</v>
      </c>
      <c r="I597" s="184"/>
      <c r="L597" s="179"/>
      <c r="M597" s="185"/>
      <c r="N597" s="186"/>
      <c r="O597" s="186"/>
      <c r="P597" s="186"/>
      <c r="Q597" s="186"/>
      <c r="R597" s="186"/>
      <c r="S597" s="186"/>
      <c r="T597" s="187"/>
      <c r="AT597" s="188" t="s">
        <v>136</v>
      </c>
      <c r="AU597" s="188" t="s">
        <v>83</v>
      </c>
      <c r="AV597" s="11" t="s">
        <v>83</v>
      </c>
      <c r="AW597" s="11" t="s">
        <v>39</v>
      </c>
      <c r="AX597" s="11" t="s">
        <v>75</v>
      </c>
      <c r="AY597" s="188" t="s">
        <v>124</v>
      </c>
    </row>
    <row r="598" spans="2:51" s="11" customFormat="1" ht="22.5" customHeight="1">
      <c r="B598" s="179"/>
      <c r="D598" s="176" t="s">
        <v>136</v>
      </c>
      <c r="E598" s="188" t="s">
        <v>20</v>
      </c>
      <c r="F598" s="189" t="s">
        <v>1108</v>
      </c>
      <c r="H598" s="190">
        <v>180.351</v>
      </c>
      <c r="I598" s="184"/>
      <c r="L598" s="179"/>
      <c r="M598" s="185"/>
      <c r="N598" s="186"/>
      <c r="O598" s="186"/>
      <c r="P598" s="186"/>
      <c r="Q598" s="186"/>
      <c r="R598" s="186"/>
      <c r="S598" s="186"/>
      <c r="T598" s="187"/>
      <c r="AT598" s="188" t="s">
        <v>136</v>
      </c>
      <c r="AU598" s="188" t="s">
        <v>83</v>
      </c>
      <c r="AV598" s="11" t="s">
        <v>83</v>
      </c>
      <c r="AW598" s="11" t="s">
        <v>39</v>
      </c>
      <c r="AX598" s="11" t="s">
        <v>75</v>
      </c>
      <c r="AY598" s="188" t="s">
        <v>124</v>
      </c>
    </row>
    <row r="599" spans="2:51" s="14" customFormat="1" ht="22.5" customHeight="1">
      <c r="B599" s="212"/>
      <c r="D599" s="180" t="s">
        <v>136</v>
      </c>
      <c r="E599" s="213" t="s">
        <v>20</v>
      </c>
      <c r="F599" s="214" t="s">
        <v>340</v>
      </c>
      <c r="H599" s="215">
        <v>666.179</v>
      </c>
      <c r="I599" s="216"/>
      <c r="L599" s="212"/>
      <c r="M599" s="217"/>
      <c r="N599" s="218"/>
      <c r="O599" s="218"/>
      <c r="P599" s="218"/>
      <c r="Q599" s="218"/>
      <c r="R599" s="218"/>
      <c r="S599" s="218"/>
      <c r="T599" s="219"/>
      <c r="AT599" s="220" t="s">
        <v>136</v>
      </c>
      <c r="AU599" s="220" t="s">
        <v>83</v>
      </c>
      <c r="AV599" s="14" t="s">
        <v>130</v>
      </c>
      <c r="AW599" s="14" t="s">
        <v>39</v>
      </c>
      <c r="AX599" s="14" t="s">
        <v>22</v>
      </c>
      <c r="AY599" s="220" t="s">
        <v>124</v>
      </c>
    </row>
    <row r="600" spans="2:65" s="1" customFormat="1" ht="22.5" customHeight="1">
      <c r="B600" s="163"/>
      <c r="C600" s="164" t="s">
        <v>180</v>
      </c>
      <c r="D600" s="164" t="s">
        <v>125</v>
      </c>
      <c r="E600" s="165" t="s">
        <v>1109</v>
      </c>
      <c r="F600" s="166" t="s">
        <v>1110</v>
      </c>
      <c r="G600" s="167" t="s">
        <v>939</v>
      </c>
      <c r="H600" s="168">
        <v>9326.506</v>
      </c>
      <c r="I600" s="169"/>
      <c r="J600" s="170">
        <f>ROUND(I600*H600,2)</f>
        <v>0</v>
      </c>
      <c r="K600" s="166" t="s">
        <v>258</v>
      </c>
      <c r="L600" s="35"/>
      <c r="M600" s="171" t="s">
        <v>20</v>
      </c>
      <c r="N600" s="172" t="s">
        <v>46</v>
      </c>
      <c r="O600" s="36"/>
      <c r="P600" s="173">
        <f>O600*H600</f>
        <v>0</v>
      </c>
      <c r="Q600" s="173">
        <v>0</v>
      </c>
      <c r="R600" s="173">
        <f>Q600*H600</f>
        <v>0</v>
      </c>
      <c r="S600" s="173">
        <v>0</v>
      </c>
      <c r="T600" s="174">
        <f>S600*H600</f>
        <v>0</v>
      </c>
      <c r="AR600" s="18" t="s">
        <v>130</v>
      </c>
      <c r="AT600" s="18" t="s">
        <v>125</v>
      </c>
      <c r="AU600" s="18" t="s">
        <v>83</v>
      </c>
      <c r="AY600" s="18" t="s">
        <v>124</v>
      </c>
      <c r="BE600" s="175">
        <f>IF(N600="základní",J600,0)</f>
        <v>0</v>
      </c>
      <c r="BF600" s="175">
        <f>IF(N600="snížená",J600,0)</f>
        <v>0</v>
      </c>
      <c r="BG600" s="175">
        <f>IF(N600="zákl. přenesená",J600,0)</f>
        <v>0</v>
      </c>
      <c r="BH600" s="175">
        <f>IF(N600="sníž. přenesená",J600,0)</f>
        <v>0</v>
      </c>
      <c r="BI600" s="175">
        <f>IF(N600="nulová",J600,0)</f>
        <v>0</v>
      </c>
      <c r="BJ600" s="18" t="s">
        <v>22</v>
      </c>
      <c r="BK600" s="175">
        <f>ROUND(I600*H600,2)</f>
        <v>0</v>
      </c>
      <c r="BL600" s="18" t="s">
        <v>130</v>
      </c>
      <c r="BM600" s="18" t="s">
        <v>1111</v>
      </c>
    </row>
    <row r="601" spans="2:47" s="1" customFormat="1" ht="30" customHeight="1">
      <c r="B601" s="35"/>
      <c r="D601" s="176" t="s">
        <v>132</v>
      </c>
      <c r="F601" s="177" t="s">
        <v>1112</v>
      </c>
      <c r="I601" s="139"/>
      <c r="L601" s="35"/>
      <c r="M601" s="64"/>
      <c r="N601" s="36"/>
      <c r="O601" s="36"/>
      <c r="P601" s="36"/>
      <c r="Q601" s="36"/>
      <c r="R601" s="36"/>
      <c r="S601" s="36"/>
      <c r="T601" s="65"/>
      <c r="AT601" s="18" t="s">
        <v>132</v>
      </c>
      <c r="AU601" s="18" t="s">
        <v>83</v>
      </c>
    </row>
    <row r="602" spans="2:51" s="13" customFormat="1" ht="22.5" customHeight="1">
      <c r="B602" s="204"/>
      <c r="D602" s="176" t="s">
        <v>136</v>
      </c>
      <c r="E602" s="205" t="s">
        <v>20</v>
      </c>
      <c r="F602" s="206" t="s">
        <v>1113</v>
      </c>
      <c r="H602" s="207" t="s">
        <v>20</v>
      </c>
      <c r="I602" s="208"/>
      <c r="L602" s="204"/>
      <c r="M602" s="209"/>
      <c r="N602" s="210"/>
      <c r="O602" s="210"/>
      <c r="P602" s="210"/>
      <c r="Q602" s="210"/>
      <c r="R602" s="210"/>
      <c r="S602" s="210"/>
      <c r="T602" s="211"/>
      <c r="AT602" s="207" t="s">
        <v>136</v>
      </c>
      <c r="AU602" s="207" t="s">
        <v>83</v>
      </c>
      <c r="AV602" s="13" t="s">
        <v>22</v>
      </c>
      <c r="AW602" s="13" t="s">
        <v>39</v>
      </c>
      <c r="AX602" s="13" t="s">
        <v>75</v>
      </c>
      <c r="AY602" s="207" t="s">
        <v>124</v>
      </c>
    </row>
    <row r="603" spans="2:51" s="11" customFormat="1" ht="22.5" customHeight="1">
      <c r="B603" s="179"/>
      <c r="D603" s="180" t="s">
        <v>136</v>
      </c>
      <c r="E603" s="181" t="s">
        <v>20</v>
      </c>
      <c r="F603" s="182" t="s">
        <v>1114</v>
      </c>
      <c r="H603" s="183">
        <v>9326.506</v>
      </c>
      <c r="I603" s="184"/>
      <c r="L603" s="179"/>
      <c r="M603" s="185"/>
      <c r="N603" s="186"/>
      <c r="O603" s="186"/>
      <c r="P603" s="186"/>
      <c r="Q603" s="186"/>
      <c r="R603" s="186"/>
      <c r="S603" s="186"/>
      <c r="T603" s="187"/>
      <c r="AT603" s="188" t="s">
        <v>136</v>
      </c>
      <c r="AU603" s="188" t="s">
        <v>83</v>
      </c>
      <c r="AV603" s="11" t="s">
        <v>83</v>
      </c>
      <c r="AW603" s="11" t="s">
        <v>39</v>
      </c>
      <c r="AX603" s="11" t="s">
        <v>22</v>
      </c>
      <c r="AY603" s="188" t="s">
        <v>124</v>
      </c>
    </row>
    <row r="604" spans="2:65" s="1" customFormat="1" ht="22.5" customHeight="1">
      <c r="B604" s="163"/>
      <c r="C604" s="164" t="s">
        <v>1115</v>
      </c>
      <c r="D604" s="164" t="s">
        <v>125</v>
      </c>
      <c r="E604" s="165" t="s">
        <v>1116</v>
      </c>
      <c r="F604" s="166" t="s">
        <v>1117</v>
      </c>
      <c r="G604" s="167" t="s">
        <v>939</v>
      </c>
      <c r="H604" s="168">
        <v>485.828</v>
      </c>
      <c r="I604" s="169"/>
      <c r="J604" s="170">
        <f>ROUND(I604*H604,2)</f>
        <v>0</v>
      </c>
      <c r="K604" s="166" t="s">
        <v>258</v>
      </c>
      <c r="L604" s="35"/>
      <c r="M604" s="171" t="s">
        <v>20</v>
      </c>
      <c r="N604" s="172" t="s">
        <v>46</v>
      </c>
      <c r="O604" s="36"/>
      <c r="P604" s="173">
        <f>O604*H604</f>
        <v>0</v>
      </c>
      <c r="Q604" s="173">
        <v>0</v>
      </c>
      <c r="R604" s="173">
        <f>Q604*H604</f>
        <v>0</v>
      </c>
      <c r="S604" s="173">
        <v>0</v>
      </c>
      <c r="T604" s="174">
        <f>S604*H604</f>
        <v>0</v>
      </c>
      <c r="AR604" s="18" t="s">
        <v>130</v>
      </c>
      <c r="AT604" s="18" t="s">
        <v>125</v>
      </c>
      <c r="AU604" s="18" t="s">
        <v>83</v>
      </c>
      <c r="AY604" s="18" t="s">
        <v>124</v>
      </c>
      <c r="BE604" s="175">
        <f>IF(N604="základní",J604,0)</f>
        <v>0</v>
      </c>
      <c r="BF604" s="175">
        <f>IF(N604="snížená",J604,0)</f>
        <v>0</v>
      </c>
      <c r="BG604" s="175">
        <f>IF(N604="zákl. přenesená",J604,0)</f>
        <v>0</v>
      </c>
      <c r="BH604" s="175">
        <f>IF(N604="sníž. přenesená",J604,0)</f>
        <v>0</v>
      </c>
      <c r="BI604" s="175">
        <f>IF(N604="nulová",J604,0)</f>
        <v>0</v>
      </c>
      <c r="BJ604" s="18" t="s">
        <v>22</v>
      </c>
      <c r="BK604" s="175">
        <f>ROUND(I604*H604,2)</f>
        <v>0</v>
      </c>
      <c r="BL604" s="18" t="s">
        <v>130</v>
      </c>
      <c r="BM604" s="18" t="s">
        <v>1118</v>
      </c>
    </row>
    <row r="605" spans="2:47" s="1" customFormat="1" ht="22.5" customHeight="1">
      <c r="B605" s="35"/>
      <c r="D605" s="176" t="s">
        <v>132</v>
      </c>
      <c r="F605" s="177" t="s">
        <v>1119</v>
      </c>
      <c r="I605" s="139"/>
      <c r="L605" s="35"/>
      <c r="M605" s="64"/>
      <c r="N605" s="36"/>
      <c r="O605" s="36"/>
      <c r="P605" s="36"/>
      <c r="Q605" s="36"/>
      <c r="R605" s="36"/>
      <c r="S605" s="36"/>
      <c r="T605" s="65"/>
      <c r="AT605" s="18" t="s">
        <v>132</v>
      </c>
      <c r="AU605" s="18" t="s">
        <v>83</v>
      </c>
    </row>
    <row r="606" spans="2:51" s="11" customFormat="1" ht="22.5" customHeight="1">
      <c r="B606" s="179"/>
      <c r="D606" s="180" t="s">
        <v>136</v>
      </c>
      <c r="E606" s="181" t="s">
        <v>20</v>
      </c>
      <c r="F606" s="182" t="s">
        <v>1107</v>
      </c>
      <c r="H606" s="183">
        <v>485.828</v>
      </c>
      <c r="I606" s="184"/>
      <c r="L606" s="179"/>
      <c r="M606" s="185"/>
      <c r="N606" s="186"/>
      <c r="O606" s="186"/>
      <c r="P606" s="186"/>
      <c r="Q606" s="186"/>
      <c r="R606" s="186"/>
      <c r="S606" s="186"/>
      <c r="T606" s="187"/>
      <c r="AT606" s="188" t="s">
        <v>136</v>
      </c>
      <c r="AU606" s="188" t="s">
        <v>83</v>
      </c>
      <c r="AV606" s="11" t="s">
        <v>83</v>
      </c>
      <c r="AW606" s="11" t="s">
        <v>39</v>
      </c>
      <c r="AX606" s="11" t="s">
        <v>22</v>
      </c>
      <c r="AY606" s="188" t="s">
        <v>124</v>
      </c>
    </row>
    <row r="607" spans="2:65" s="1" customFormat="1" ht="22.5" customHeight="1">
      <c r="B607" s="163"/>
      <c r="C607" s="164" t="s">
        <v>1120</v>
      </c>
      <c r="D607" s="164" t="s">
        <v>125</v>
      </c>
      <c r="E607" s="165" t="s">
        <v>1121</v>
      </c>
      <c r="F607" s="166" t="s">
        <v>1122</v>
      </c>
      <c r="G607" s="167" t="s">
        <v>939</v>
      </c>
      <c r="H607" s="168">
        <v>180.351</v>
      </c>
      <c r="I607" s="169"/>
      <c r="J607" s="170">
        <f>ROUND(I607*H607,2)</f>
        <v>0</v>
      </c>
      <c r="K607" s="166" t="s">
        <v>258</v>
      </c>
      <c r="L607" s="35"/>
      <c r="M607" s="171" t="s">
        <v>20</v>
      </c>
      <c r="N607" s="172" t="s">
        <v>46</v>
      </c>
      <c r="O607" s="36"/>
      <c r="P607" s="173">
        <f>O607*H607</f>
        <v>0</v>
      </c>
      <c r="Q607" s="173">
        <v>0</v>
      </c>
      <c r="R607" s="173">
        <f>Q607*H607</f>
        <v>0</v>
      </c>
      <c r="S607" s="173">
        <v>0</v>
      </c>
      <c r="T607" s="174">
        <f>S607*H607</f>
        <v>0</v>
      </c>
      <c r="AR607" s="18" t="s">
        <v>130</v>
      </c>
      <c r="AT607" s="18" t="s">
        <v>125</v>
      </c>
      <c r="AU607" s="18" t="s">
        <v>83</v>
      </c>
      <c r="AY607" s="18" t="s">
        <v>124</v>
      </c>
      <c r="BE607" s="175">
        <f>IF(N607="základní",J607,0)</f>
        <v>0</v>
      </c>
      <c r="BF607" s="175">
        <f>IF(N607="snížená",J607,0)</f>
        <v>0</v>
      </c>
      <c r="BG607" s="175">
        <f>IF(N607="zákl. přenesená",J607,0)</f>
        <v>0</v>
      </c>
      <c r="BH607" s="175">
        <f>IF(N607="sníž. přenesená",J607,0)</f>
        <v>0</v>
      </c>
      <c r="BI607" s="175">
        <f>IF(N607="nulová",J607,0)</f>
        <v>0</v>
      </c>
      <c r="BJ607" s="18" t="s">
        <v>22</v>
      </c>
      <c r="BK607" s="175">
        <f>ROUND(I607*H607,2)</f>
        <v>0</v>
      </c>
      <c r="BL607" s="18" t="s">
        <v>130</v>
      </c>
      <c r="BM607" s="18" t="s">
        <v>1123</v>
      </c>
    </row>
    <row r="608" spans="2:47" s="1" customFormat="1" ht="22.5" customHeight="1">
      <c r="B608" s="35"/>
      <c r="D608" s="176" t="s">
        <v>132</v>
      </c>
      <c r="F608" s="177" t="s">
        <v>1124</v>
      </c>
      <c r="I608" s="139"/>
      <c r="L608" s="35"/>
      <c r="M608" s="64"/>
      <c r="N608" s="36"/>
      <c r="O608" s="36"/>
      <c r="P608" s="36"/>
      <c r="Q608" s="36"/>
      <c r="R608" s="36"/>
      <c r="S608" s="36"/>
      <c r="T608" s="65"/>
      <c r="AT608" s="18" t="s">
        <v>132</v>
      </c>
      <c r="AU608" s="18" t="s">
        <v>83</v>
      </c>
    </row>
    <row r="609" spans="2:51" s="11" customFormat="1" ht="22.5" customHeight="1">
      <c r="B609" s="179"/>
      <c r="D609" s="180" t="s">
        <v>136</v>
      </c>
      <c r="E609" s="181" t="s">
        <v>20</v>
      </c>
      <c r="F609" s="182" t="s">
        <v>1108</v>
      </c>
      <c r="H609" s="183">
        <v>180.351</v>
      </c>
      <c r="I609" s="184"/>
      <c r="L609" s="179"/>
      <c r="M609" s="185"/>
      <c r="N609" s="186"/>
      <c r="O609" s="186"/>
      <c r="P609" s="186"/>
      <c r="Q609" s="186"/>
      <c r="R609" s="186"/>
      <c r="S609" s="186"/>
      <c r="T609" s="187"/>
      <c r="AT609" s="188" t="s">
        <v>136</v>
      </c>
      <c r="AU609" s="188" t="s">
        <v>83</v>
      </c>
      <c r="AV609" s="11" t="s">
        <v>83</v>
      </c>
      <c r="AW609" s="11" t="s">
        <v>39</v>
      </c>
      <c r="AX609" s="11" t="s">
        <v>22</v>
      </c>
      <c r="AY609" s="188" t="s">
        <v>124</v>
      </c>
    </row>
    <row r="610" spans="2:65" s="1" customFormat="1" ht="22.5" customHeight="1">
      <c r="B610" s="163"/>
      <c r="C610" s="164" t="s">
        <v>1125</v>
      </c>
      <c r="D610" s="164" t="s">
        <v>125</v>
      </c>
      <c r="E610" s="165" t="s">
        <v>1126</v>
      </c>
      <c r="F610" s="166" t="s">
        <v>1127</v>
      </c>
      <c r="G610" s="167" t="s">
        <v>939</v>
      </c>
      <c r="H610" s="168">
        <v>185.4</v>
      </c>
      <c r="I610" s="169"/>
      <c r="J610" s="170">
        <f>ROUND(I610*H610,2)</f>
        <v>0</v>
      </c>
      <c r="K610" s="166" t="s">
        <v>258</v>
      </c>
      <c r="L610" s="35"/>
      <c r="M610" s="171" t="s">
        <v>20</v>
      </c>
      <c r="N610" s="172" t="s">
        <v>46</v>
      </c>
      <c r="O610" s="36"/>
      <c r="P610" s="173">
        <f>O610*H610</f>
        <v>0</v>
      </c>
      <c r="Q610" s="173">
        <v>0</v>
      </c>
      <c r="R610" s="173">
        <f>Q610*H610</f>
        <v>0</v>
      </c>
      <c r="S610" s="173">
        <v>0</v>
      </c>
      <c r="T610" s="174">
        <f>S610*H610</f>
        <v>0</v>
      </c>
      <c r="AR610" s="18" t="s">
        <v>130</v>
      </c>
      <c r="AT610" s="18" t="s">
        <v>125</v>
      </c>
      <c r="AU610" s="18" t="s">
        <v>83</v>
      </c>
      <c r="AY610" s="18" t="s">
        <v>124</v>
      </c>
      <c r="BE610" s="175">
        <f>IF(N610="základní",J610,0)</f>
        <v>0</v>
      </c>
      <c r="BF610" s="175">
        <f>IF(N610="snížená",J610,0)</f>
        <v>0</v>
      </c>
      <c r="BG610" s="175">
        <f>IF(N610="zákl. přenesená",J610,0)</f>
        <v>0</v>
      </c>
      <c r="BH610" s="175">
        <f>IF(N610="sníž. přenesená",J610,0)</f>
        <v>0</v>
      </c>
      <c r="BI610" s="175">
        <f>IF(N610="nulová",J610,0)</f>
        <v>0</v>
      </c>
      <c r="BJ610" s="18" t="s">
        <v>22</v>
      </c>
      <c r="BK610" s="175">
        <f>ROUND(I610*H610,2)</f>
        <v>0</v>
      </c>
      <c r="BL610" s="18" t="s">
        <v>130</v>
      </c>
      <c r="BM610" s="18" t="s">
        <v>1128</v>
      </c>
    </row>
    <row r="611" spans="2:47" s="1" customFormat="1" ht="22.5" customHeight="1">
      <c r="B611" s="35"/>
      <c r="D611" s="176" t="s">
        <v>132</v>
      </c>
      <c r="F611" s="177" t="s">
        <v>1129</v>
      </c>
      <c r="I611" s="139"/>
      <c r="L611" s="35"/>
      <c r="M611" s="64"/>
      <c r="N611" s="36"/>
      <c r="O611" s="36"/>
      <c r="P611" s="36"/>
      <c r="Q611" s="36"/>
      <c r="R611" s="36"/>
      <c r="S611" s="36"/>
      <c r="T611" s="65"/>
      <c r="AT611" s="18" t="s">
        <v>132</v>
      </c>
      <c r="AU611" s="18" t="s">
        <v>83</v>
      </c>
    </row>
    <row r="612" spans="2:51" s="11" customFormat="1" ht="22.5" customHeight="1">
      <c r="B612" s="179"/>
      <c r="D612" s="176" t="s">
        <v>136</v>
      </c>
      <c r="E612" s="188" t="s">
        <v>20</v>
      </c>
      <c r="F612" s="189" t="s">
        <v>1096</v>
      </c>
      <c r="H612" s="190">
        <v>185.4</v>
      </c>
      <c r="I612" s="184"/>
      <c r="L612" s="179"/>
      <c r="M612" s="185"/>
      <c r="N612" s="186"/>
      <c r="O612" s="186"/>
      <c r="P612" s="186"/>
      <c r="Q612" s="186"/>
      <c r="R612" s="186"/>
      <c r="S612" s="186"/>
      <c r="T612" s="187"/>
      <c r="AT612" s="188" t="s">
        <v>136</v>
      </c>
      <c r="AU612" s="188" t="s">
        <v>83</v>
      </c>
      <c r="AV612" s="11" t="s">
        <v>83</v>
      </c>
      <c r="AW612" s="11" t="s">
        <v>39</v>
      </c>
      <c r="AX612" s="11" t="s">
        <v>22</v>
      </c>
      <c r="AY612" s="188" t="s">
        <v>124</v>
      </c>
    </row>
    <row r="613" spans="2:63" s="10" customFormat="1" ht="29.25" customHeight="1">
      <c r="B613" s="151"/>
      <c r="D613" s="152" t="s">
        <v>74</v>
      </c>
      <c r="E613" s="234" t="s">
        <v>1130</v>
      </c>
      <c r="F613" s="234" t="s">
        <v>1131</v>
      </c>
      <c r="I613" s="154"/>
      <c r="J613" s="235">
        <f>BK613</f>
        <v>0</v>
      </c>
      <c r="L613" s="151"/>
      <c r="M613" s="156"/>
      <c r="N613" s="157"/>
      <c r="O613" s="157"/>
      <c r="P613" s="158">
        <f>SUM(P614:P628)</f>
        <v>0</v>
      </c>
      <c r="Q613" s="157"/>
      <c r="R613" s="158">
        <f>SUM(R614:R628)</f>
        <v>0</v>
      </c>
      <c r="S613" s="157"/>
      <c r="T613" s="159">
        <f>SUM(T614:T628)</f>
        <v>0</v>
      </c>
      <c r="AR613" s="160" t="s">
        <v>22</v>
      </c>
      <c r="AT613" s="161" t="s">
        <v>74</v>
      </c>
      <c r="AU613" s="161" t="s">
        <v>22</v>
      </c>
      <c r="AY613" s="160" t="s">
        <v>124</v>
      </c>
      <c r="BK613" s="162">
        <f>SUM(BK614:BK628)</f>
        <v>0</v>
      </c>
    </row>
    <row r="614" spans="2:65" s="1" customFormat="1" ht="31.5" customHeight="1">
      <c r="B614" s="163"/>
      <c r="C614" s="164" t="s">
        <v>1132</v>
      </c>
      <c r="D614" s="164" t="s">
        <v>125</v>
      </c>
      <c r="E614" s="165" t="s">
        <v>1133</v>
      </c>
      <c r="F614" s="166" t="s">
        <v>1134</v>
      </c>
      <c r="G614" s="167" t="s">
        <v>939</v>
      </c>
      <c r="H614" s="168">
        <v>173.08</v>
      </c>
      <c r="I614" s="169"/>
      <c r="J614" s="170">
        <f>ROUND(I614*H614,2)</f>
        <v>0</v>
      </c>
      <c r="K614" s="166" t="s">
        <v>258</v>
      </c>
      <c r="L614" s="35"/>
      <c r="M614" s="171" t="s">
        <v>20</v>
      </c>
      <c r="N614" s="172" t="s">
        <v>46</v>
      </c>
      <c r="O614" s="36"/>
      <c r="P614" s="173">
        <f>O614*H614</f>
        <v>0</v>
      </c>
      <c r="Q614" s="173">
        <v>0</v>
      </c>
      <c r="R614" s="173">
        <f>Q614*H614</f>
        <v>0</v>
      </c>
      <c r="S614" s="173">
        <v>0</v>
      </c>
      <c r="T614" s="174">
        <f>S614*H614</f>
        <v>0</v>
      </c>
      <c r="AR614" s="18" t="s">
        <v>130</v>
      </c>
      <c r="AT614" s="18" t="s">
        <v>125</v>
      </c>
      <c r="AU614" s="18" t="s">
        <v>83</v>
      </c>
      <c r="AY614" s="18" t="s">
        <v>124</v>
      </c>
      <c r="BE614" s="175">
        <f>IF(N614="základní",J614,0)</f>
        <v>0</v>
      </c>
      <c r="BF614" s="175">
        <f>IF(N614="snížená",J614,0)</f>
        <v>0</v>
      </c>
      <c r="BG614" s="175">
        <f>IF(N614="zákl. přenesená",J614,0)</f>
        <v>0</v>
      </c>
      <c r="BH614" s="175">
        <f>IF(N614="sníž. přenesená",J614,0)</f>
        <v>0</v>
      </c>
      <c r="BI614" s="175">
        <f>IF(N614="nulová",J614,0)</f>
        <v>0</v>
      </c>
      <c r="BJ614" s="18" t="s">
        <v>22</v>
      </c>
      <c r="BK614" s="175">
        <f>ROUND(I614*H614,2)</f>
        <v>0</v>
      </c>
      <c r="BL614" s="18" t="s">
        <v>130</v>
      </c>
      <c r="BM614" s="18" t="s">
        <v>1135</v>
      </c>
    </row>
    <row r="615" spans="2:47" s="1" customFormat="1" ht="30" customHeight="1">
      <c r="B615" s="35"/>
      <c r="D615" s="176" t="s">
        <v>132</v>
      </c>
      <c r="F615" s="177" t="s">
        <v>1136</v>
      </c>
      <c r="I615" s="139"/>
      <c r="L615" s="35"/>
      <c r="M615" s="64"/>
      <c r="N615" s="36"/>
      <c r="O615" s="36"/>
      <c r="P615" s="36"/>
      <c r="Q615" s="36"/>
      <c r="R615" s="36"/>
      <c r="S615" s="36"/>
      <c r="T615" s="65"/>
      <c r="AT615" s="18" t="s">
        <v>132</v>
      </c>
      <c r="AU615" s="18" t="s">
        <v>83</v>
      </c>
    </row>
    <row r="616" spans="2:51" s="11" customFormat="1" ht="22.5" customHeight="1">
      <c r="B616" s="179"/>
      <c r="D616" s="180" t="s">
        <v>136</v>
      </c>
      <c r="E616" s="181" t="s">
        <v>20</v>
      </c>
      <c r="F616" s="182" t="s">
        <v>1137</v>
      </c>
      <c r="H616" s="183">
        <v>173.08</v>
      </c>
      <c r="I616" s="184"/>
      <c r="L616" s="179"/>
      <c r="M616" s="185"/>
      <c r="N616" s="186"/>
      <c r="O616" s="186"/>
      <c r="P616" s="186"/>
      <c r="Q616" s="186"/>
      <c r="R616" s="186"/>
      <c r="S616" s="186"/>
      <c r="T616" s="187"/>
      <c r="AT616" s="188" t="s">
        <v>136</v>
      </c>
      <c r="AU616" s="188" t="s">
        <v>83</v>
      </c>
      <c r="AV616" s="11" t="s">
        <v>83</v>
      </c>
      <c r="AW616" s="11" t="s">
        <v>39</v>
      </c>
      <c r="AX616" s="11" t="s">
        <v>22</v>
      </c>
      <c r="AY616" s="188" t="s">
        <v>124</v>
      </c>
    </row>
    <row r="617" spans="2:65" s="1" customFormat="1" ht="31.5" customHeight="1">
      <c r="B617" s="163"/>
      <c r="C617" s="164" t="s">
        <v>1138</v>
      </c>
      <c r="D617" s="164" t="s">
        <v>125</v>
      </c>
      <c r="E617" s="165" t="s">
        <v>1139</v>
      </c>
      <c r="F617" s="166" t="s">
        <v>1140</v>
      </c>
      <c r="G617" s="167" t="s">
        <v>939</v>
      </c>
      <c r="H617" s="168">
        <v>173.08</v>
      </c>
      <c r="I617" s="169"/>
      <c r="J617" s="170">
        <f>ROUND(I617*H617,2)</f>
        <v>0</v>
      </c>
      <c r="K617" s="166" t="s">
        <v>258</v>
      </c>
      <c r="L617" s="35"/>
      <c r="M617" s="171" t="s">
        <v>20</v>
      </c>
      <c r="N617" s="172" t="s">
        <v>46</v>
      </c>
      <c r="O617" s="36"/>
      <c r="P617" s="173">
        <f>O617*H617</f>
        <v>0</v>
      </c>
      <c r="Q617" s="173">
        <v>0</v>
      </c>
      <c r="R617" s="173">
        <f>Q617*H617</f>
        <v>0</v>
      </c>
      <c r="S617" s="173">
        <v>0</v>
      </c>
      <c r="T617" s="174">
        <f>S617*H617</f>
        <v>0</v>
      </c>
      <c r="AR617" s="18" t="s">
        <v>130</v>
      </c>
      <c r="AT617" s="18" t="s">
        <v>125</v>
      </c>
      <c r="AU617" s="18" t="s">
        <v>83</v>
      </c>
      <c r="AY617" s="18" t="s">
        <v>124</v>
      </c>
      <c r="BE617" s="175">
        <f>IF(N617="základní",J617,0)</f>
        <v>0</v>
      </c>
      <c r="BF617" s="175">
        <f>IF(N617="snížená",J617,0)</f>
        <v>0</v>
      </c>
      <c r="BG617" s="175">
        <f>IF(N617="zákl. přenesená",J617,0)</f>
        <v>0</v>
      </c>
      <c r="BH617" s="175">
        <f>IF(N617="sníž. přenesená",J617,0)</f>
        <v>0</v>
      </c>
      <c r="BI617" s="175">
        <f>IF(N617="nulová",J617,0)</f>
        <v>0</v>
      </c>
      <c r="BJ617" s="18" t="s">
        <v>22</v>
      </c>
      <c r="BK617" s="175">
        <f>ROUND(I617*H617,2)</f>
        <v>0</v>
      </c>
      <c r="BL617" s="18" t="s">
        <v>130</v>
      </c>
      <c r="BM617" s="18" t="s">
        <v>1141</v>
      </c>
    </row>
    <row r="618" spans="2:47" s="1" customFormat="1" ht="30" customHeight="1">
      <c r="B618" s="35"/>
      <c r="D618" s="176" t="s">
        <v>132</v>
      </c>
      <c r="F618" s="177" t="s">
        <v>1142</v>
      </c>
      <c r="I618" s="139"/>
      <c r="L618" s="35"/>
      <c r="M618" s="64"/>
      <c r="N618" s="36"/>
      <c r="O618" s="36"/>
      <c r="P618" s="36"/>
      <c r="Q618" s="36"/>
      <c r="R618" s="36"/>
      <c r="S618" s="36"/>
      <c r="T618" s="65"/>
      <c r="AT618" s="18" t="s">
        <v>132</v>
      </c>
      <c r="AU618" s="18" t="s">
        <v>83</v>
      </c>
    </row>
    <row r="619" spans="2:51" s="11" customFormat="1" ht="22.5" customHeight="1">
      <c r="B619" s="179"/>
      <c r="D619" s="180" t="s">
        <v>136</v>
      </c>
      <c r="E619" s="181" t="s">
        <v>20</v>
      </c>
      <c r="F619" s="182" t="s">
        <v>1137</v>
      </c>
      <c r="H619" s="183">
        <v>173.08</v>
      </c>
      <c r="I619" s="184"/>
      <c r="L619" s="179"/>
      <c r="M619" s="185"/>
      <c r="N619" s="186"/>
      <c r="O619" s="186"/>
      <c r="P619" s="186"/>
      <c r="Q619" s="186"/>
      <c r="R619" s="186"/>
      <c r="S619" s="186"/>
      <c r="T619" s="187"/>
      <c r="AT619" s="188" t="s">
        <v>136</v>
      </c>
      <c r="AU619" s="188" t="s">
        <v>83</v>
      </c>
      <c r="AV619" s="11" t="s">
        <v>83</v>
      </c>
      <c r="AW619" s="11" t="s">
        <v>39</v>
      </c>
      <c r="AX619" s="11" t="s">
        <v>22</v>
      </c>
      <c r="AY619" s="188" t="s">
        <v>124</v>
      </c>
    </row>
    <row r="620" spans="2:65" s="1" customFormat="1" ht="31.5" customHeight="1">
      <c r="B620" s="163"/>
      <c r="C620" s="164" t="s">
        <v>1143</v>
      </c>
      <c r="D620" s="164" t="s">
        <v>125</v>
      </c>
      <c r="E620" s="165" t="s">
        <v>1144</v>
      </c>
      <c r="F620" s="166" t="s">
        <v>1145</v>
      </c>
      <c r="G620" s="167" t="s">
        <v>939</v>
      </c>
      <c r="H620" s="168">
        <v>173.08</v>
      </c>
      <c r="I620" s="169"/>
      <c r="J620" s="170">
        <f>ROUND(I620*H620,2)</f>
        <v>0</v>
      </c>
      <c r="K620" s="166" t="s">
        <v>258</v>
      </c>
      <c r="L620" s="35"/>
      <c r="M620" s="171" t="s">
        <v>20</v>
      </c>
      <c r="N620" s="172" t="s">
        <v>46</v>
      </c>
      <c r="O620" s="36"/>
      <c r="P620" s="173">
        <f>O620*H620</f>
        <v>0</v>
      </c>
      <c r="Q620" s="173">
        <v>0</v>
      </c>
      <c r="R620" s="173">
        <f>Q620*H620</f>
        <v>0</v>
      </c>
      <c r="S620" s="173">
        <v>0</v>
      </c>
      <c r="T620" s="174">
        <f>S620*H620</f>
        <v>0</v>
      </c>
      <c r="AR620" s="18" t="s">
        <v>130</v>
      </c>
      <c r="AT620" s="18" t="s">
        <v>125</v>
      </c>
      <c r="AU620" s="18" t="s">
        <v>83</v>
      </c>
      <c r="AY620" s="18" t="s">
        <v>124</v>
      </c>
      <c r="BE620" s="175">
        <f>IF(N620="základní",J620,0)</f>
        <v>0</v>
      </c>
      <c r="BF620" s="175">
        <f>IF(N620="snížená",J620,0)</f>
        <v>0</v>
      </c>
      <c r="BG620" s="175">
        <f>IF(N620="zákl. přenesená",J620,0)</f>
        <v>0</v>
      </c>
      <c r="BH620" s="175">
        <f>IF(N620="sníž. přenesená",J620,0)</f>
        <v>0</v>
      </c>
      <c r="BI620" s="175">
        <f>IF(N620="nulová",J620,0)</f>
        <v>0</v>
      </c>
      <c r="BJ620" s="18" t="s">
        <v>22</v>
      </c>
      <c r="BK620" s="175">
        <f>ROUND(I620*H620,2)</f>
        <v>0</v>
      </c>
      <c r="BL620" s="18" t="s">
        <v>130</v>
      </c>
      <c r="BM620" s="18" t="s">
        <v>1146</v>
      </c>
    </row>
    <row r="621" spans="2:47" s="1" customFormat="1" ht="42" customHeight="1">
      <c r="B621" s="35"/>
      <c r="D621" s="176" t="s">
        <v>132</v>
      </c>
      <c r="F621" s="177" t="s">
        <v>1147</v>
      </c>
      <c r="I621" s="139"/>
      <c r="L621" s="35"/>
      <c r="M621" s="64"/>
      <c r="N621" s="36"/>
      <c r="O621" s="36"/>
      <c r="P621" s="36"/>
      <c r="Q621" s="36"/>
      <c r="R621" s="36"/>
      <c r="S621" s="36"/>
      <c r="T621" s="65"/>
      <c r="AT621" s="18" t="s">
        <v>132</v>
      </c>
      <c r="AU621" s="18" t="s">
        <v>83</v>
      </c>
    </row>
    <row r="622" spans="2:51" s="11" customFormat="1" ht="22.5" customHeight="1">
      <c r="B622" s="179"/>
      <c r="D622" s="180" t="s">
        <v>136</v>
      </c>
      <c r="E622" s="181" t="s">
        <v>20</v>
      </c>
      <c r="F622" s="182" t="s">
        <v>1137</v>
      </c>
      <c r="H622" s="183">
        <v>173.08</v>
      </c>
      <c r="I622" s="184"/>
      <c r="L622" s="179"/>
      <c r="M622" s="185"/>
      <c r="N622" s="186"/>
      <c r="O622" s="186"/>
      <c r="P622" s="186"/>
      <c r="Q622" s="186"/>
      <c r="R622" s="186"/>
      <c r="S622" s="186"/>
      <c r="T622" s="187"/>
      <c r="AT622" s="188" t="s">
        <v>136</v>
      </c>
      <c r="AU622" s="188" t="s">
        <v>83</v>
      </c>
      <c r="AV622" s="11" t="s">
        <v>83</v>
      </c>
      <c r="AW622" s="11" t="s">
        <v>39</v>
      </c>
      <c r="AX622" s="11" t="s">
        <v>22</v>
      </c>
      <c r="AY622" s="188" t="s">
        <v>124</v>
      </c>
    </row>
    <row r="623" spans="2:65" s="1" customFormat="1" ht="22.5" customHeight="1">
      <c r="B623" s="163"/>
      <c r="C623" s="164" t="s">
        <v>1148</v>
      </c>
      <c r="D623" s="164" t="s">
        <v>125</v>
      </c>
      <c r="E623" s="165" t="s">
        <v>1149</v>
      </c>
      <c r="F623" s="166" t="s">
        <v>1150</v>
      </c>
      <c r="G623" s="167" t="s">
        <v>939</v>
      </c>
      <c r="H623" s="168">
        <v>1.562</v>
      </c>
      <c r="I623" s="169"/>
      <c r="J623" s="170">
        <f>ROUND(I623*H623,2)</f>
        <v>0</v>
      </c>
      <c r="K623" s="166" t="s">
        <v>258</v>
      </c>
      <c r="L623" s="35"/>
      <c r="M623" s="171" t="s">
        <v>20</v>
      </c>
      <c r="N623" s="172" t="s">
        <v>46</v>
      </c>
      <c r="O623" s="36"/>
      <c r="P623" s="173">
        <f>O623*H623</f>
        <v>0</v>
      </c>
      <c r="Q623" s="173">
        <v>0</v>
      </c>
      <c r="R623" s="173">
        <f>Q623*H623</f>
        <v>0</v>
      </c>
      <c r="S623" s="173">
        <v>0</v>
      </c>
      <c r="T623" s="174">
        <f>S623*H623</f>
        <v>0</v>
      </c>
      <c r="AR623" s="18" t="s">
        <v>130</v>
      </c>
      <c r="AT623" s="18" t="s">
        <v>125</v>
      </c>
      <c r="AU623" s="18" t="s">
        <v>83</v>
      </c>
      <c r="AY623" s="18" t="s">
        <v>124</v>
      </c>
      <c r="BE623" s="175">
        <f>IF(N623="základní",J623,0)</f>
        <v>0</v>
      </c>
      <c r="BF623" s="175">
        <f>IF(N623="snížená",J623,0)</f>
        <v>0</v>
      </c>
      <c r="BG623" s="175">
        <f>IF(N623="zákl. přenesená",J623,0)</f>
        <v>0</v>
      </c>
      <c r="BH623" s="175">
        <f>IF(N623="sníž. přenesená",J623,0)</f>
        <v>0</v>
      </c>
      <c r="BI623" s="175">
        <f>IF(N623="nulová",J623,0)</f>
        <v>0</v>
      </c>
      <c r="BJ623" s="18" t="s">
        <v>22</v>
      </c>
      <c r="BK623" s="175">
        <f>ROUND(I623*H623,2)</f>
        <v>0</v>
      </c>
      <c r="BL623" s="18" t="s">
        <v>130</v>
      </c>
      <c r="BM623" s="18" t="s">
        <v>1151</v>
      </c>
    </row>
    <row r="624" spans="2:47" s="1" customFormat="1" ht="30" customHeight="1">
      <c r="B624" s="35"/>
      <c r="D624" s="176" t="s">
        <v>132</v>
      </c>
      <c r="F624" s="177" t="s">
        <v>1152</v>
      </c>
      <c r="I624" s="139"/>
      <c r="L624" s="35"/>
      <c r="M624" s="64"/>
      <c r="N624" s="36"/>
      <c r="O624" s="36"/>
      <c r="P624" s="36"/>
      <c r="Q624" s="36"/>
      <c r="R624" s="36"/>
      <c r="S624" s="36"/>
      <c r="T624" s="65"/>
      <c r="AT624" s="18" t="s">
        <v>132</v>
      </c>
      <c r="AU624" s="18" t="s">
        <v>83</v>
      </c>
    </row>
    <row r="625" spans="2:51" s="11" customFormat="1" ht="22.5" customHeight="1">
      <c r="B625" s="179"/>
      <c r="D625" s="180" t="s">
        <v>136</v>
      </c>
      <c r="E625" s="181" t="s">
        <v>20</v>
      </c>
      <c r="F625" s="182" t="s">
        <v>1153</v>
      </c>
      <c r="H625" s="183">
        <v>1.562</v>
      </c>
      <c r="I625" s="184"/>
      <c r="L625" s="179"/>
      <c r="M625" s="185"/>
      <c r="N625" s="186"/>
      <c r="O625" s="186"/>
      <c r="P625" s="186"/>
      <c r="Q625" s="186"/>
      <c r="R625" s="186"/>
      <c r="S625" s="186"/>
      <c r="T625" s="187"/>
      <c r="AT625" s="188" t="s">
        <v>136</v>
      </c>
      <c r="AU625" s="188" t="s">
        <v>83</v>
      </c>
      <c r="AV625" s="11" t="s">
        <v>83</v>
      </c>
      <c r="AW625" s="11" t="s">
        <v>39</v>
      </c>
      <c r="AX625" s="11" t="s">
        <v>22</v>
      </c>
      <c r="AY625" s="188" t="s">
        <v>124</v>
      </c>
    </row>
    <row r="626" spans="2:65" s="1" customFormat="1" ht="31.5" customHeight="1">
      <c r="B626" s="163"/>
      <c r="C626" s="164" t="s">
        <v>642</v>
      </c>
      <c r="D626" s="164" t="s">
        <v>125</v>
      </c>
      <c r="E626" s="165" t="s">
        <v>1154</v>
      </c>
      <c r="F626" s="166" t="s">
        <v>1155</v>
      </c>
      <c r="G626" s="167" t="s">
        <v>939</v>
      </c>
      <c r="H626" s="168">
        <v>1.562</v>
      </c>
      <c r="I626" s="169"/>
      <c r="J626" s="170">
        <f>ROUND(I626*H626,2)</f>
        <v>0</v>
      </c>
      <c r="K626" s="166" t="s">
        <v>258</v>
      </c>
      <c r="L626" s="35"/>
      <c r="M626" s="171" t="s">
        <v>20</v>
      </c>
      <c r="N626" s="172" t="s">
        <v>46</v>
      </c>
      <c r="O626" s="36"/>
      <c r="P626" s="173">
        <f>O626*H626</f>
        <v>0</v>
      </c>
      <c r="Q626" s="173">
        <v>0</v>
      </c>
      <c r="R626" s="173">
        <f>Q626*H626</f>
        <v>0</v>
      </c>
      <c r="S626" s="173">
        <v>0</v>
      </c>
      <c r="T626" s="174">
        <f>S626*H626</f>
        <v>0</v>
      </c>
      <c r="AR626" s="18" t="s">
        <v>130</v>
      </c>
      <c r="AT626" s="18" t="s">
        <v>125</v>
      </c>
      <c r="AU626" s="18" t="s">
        <v>83</v>
      </c>
      <c r="AY626" s="18" t="s">
        <v>124</v>
      </c>
      <c r="BE626" s="175">
        <f>IF(N626="základní",J626,0)</f>
        <v>0</v>
      </c>
      <c r="BF626" s="175">
        <f>IF(N626="snížená",J626,0)</f>
        <v>0</v>
      </c>
      <c r="BG626" s="175">
        <f>IF(N626="zákl. přenesená",J626,0)</f>
        <v>0</v>
      </c>
      <c r="BH626" s="175">
        <f>IF(N626="sníž. přenesená",J626,0)</f>
        <v>0</v>
      </c>
      <c r="BI626" s="175">
        <f>IF(N626="nulová",J626,0)</f>
        <v>0</v>
      </c>
      <c r="BJ626" s="18" t="s">
        <v>22</v>
      </c>
      <c r="BK626" s="175">
        <f>ROUND(I626*H626,2)</f>
        <v>0</v>
      </c>
      <c r="BL626" s="18" t="s">
        <v>130</v>
      </c>
      <c r="BM626" s="18" t="s">
        <v>1156</v>
      </c>
    </row>
    <row r="627" spans="2:47" s="1" customFormat="1" ht="30" customHeight="1">
      <c r="B627" s="35"/>
      <c r="D627" s="176" t="s">
        <v>132</v>
      </c>
      <c r="F627" s="177" t="s">
        <v>1157</v>
      </c>
      <c r="I627" s="139"/>
      <c r="L627" s="35"/>
      <c r="M627" s="64"/>
      <c r="N627" s="36"/>
      <c r="O627" s="36"/>
      <c r="P627" s="36"/>
      <c r="Q627" s="36"/>
      <c r="R627" s="36"/>
      <c r="S627" s="36"/>
      <c r="T627" s="65"/>
      <c r="AT627" s="18" t="s">
        <v>132</v>
      </c>
      <c r="AU627" s="18" t="s">
        <v>83</v>
      </c>
    </row>
    <row r="628" spans="2:51" s="11" customFormat="1" ht="22.5" customHeight="1">
      <c r="B628" s="179"/>
      <c r="D628" s="176" t="s">
        <v>136</v>
      </c>
      <c r="E628" s="188" t="s">
        <v>20</v>
      </c>
      <c r="F628" s="189" t="s">
        <v>1153</v>
      </c>
      <c r="H628" s="190">
        <v>1.562</v>
      </c>
      <c r="I628" s="184"/>
      <c r="L628" s="179"/>
      <c r="M628" s="191"/>
      <c r="N628" s="192"/>
      <c r="O628" s="192"/>
      <c r="P628" s="192"/>
      <c r="Q628" s="192"/>
      <c r="R628" s="192"/>
      <c r="S628" s="192"/>
      <c r="T628" s="193"/>
      <c r="AT628" s="188" t="s">
        <v>136</v>
      </c>
      <c r="AU628" s="188" t="s">
        <v>83</v>
      </c>
      <c r="AV628" s="11" t="s">
        <v>83</v>
      </c>
      <c r="AW628" s="11" t="s">
        <v>39</v>
      </c>
      <c r="AX628" s="11" t="s">
        <v>22</v>
      </c>
      <c r="AY628" s="188" t="s">
        <v>124</v>
      </c>
    </row>
    <row r="629" spans="2:12" s="1" customFormat="1" ht="6.75" customHeight="1">
      <c r="B629" s="50"/>
      <c r="C629" s="51"/>
      <c r="D629" s="51"/>
      <c r="E629" s="51"/>
      <c r="F629" s="51"/>
      <c r="G629" s="51"/>
      <c r="H629" s="51"/>
      <c r="I629" s="124"/>
      <c r="J629" s="51"/>
      <c r="K629" s="51"/>
      <c r="L629" s="35"/>
    </row>
    <row r="630" ht="13.5">
      <c r="AT630" s="194"/>
    </row>
  </sheetData>
  <sheetProtection password="CC35" sheet="1" objects="1" scenarios="1" formatColumns="0" formatRows="0" sort="0" autoFilter="0"/>
  <autoFilter ref="C89:K89"/>
  <mergeCells count="12">
    <mergeCell ref="E51:H51"/>
    <mergeCell ref="E78:H78"/>
    <mergeCell ref="E80:H80"/>
    <mergeCell ref="E82:H82"/>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8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63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100"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83"/>
      <c r="C1" s="283"/>
      <c r="D1" s="282" t="s">
        <v>1</v>
      </c>
      <c r="E1" s="283"/>
      <c r="F1" s="284" t="s">
        <v>1358</v>
      </c>
      <c r="G1" s="289" t="s">
        <v>1359</v>
      </c>
      <c r="H1" s="289"/>
      <c r="I1" s="290"/>
      <c r="J1" s="284" t="s">
        <v>1360</v>
      </c>
      <c r="K1" s="282" t="s">
        <v>97</v>
      </c>
      <c r="L1" s="284" t="s">
        <v>1361</v>
      </c>
      <c r="M1" s="284"/>
      <c r="N1" s="284"/>
      <c r="O1" s="284"/>
      <c r="P1" s="284"/>
      <c r="Q1" s="284"/>
      <c r="R1" s="284"/>
      <c r="S1" s="284"/>
      <c r="T1" s="284"/>
      <c r="U1" s="280"/>
      <c r="V1" s="280"/>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56" ht="36.75" customHeight="1">
      <c r="L2" s="237"/>
      <c r="M2" s="237"/>
      <c r="N2" s="237"/>
      <c r="O2" s="237"/>
      <c r="P2" s="237"/>
      <c r="Q2" s="237"/>
      <c r="R2" s="237"/>
      <c r="S2" s="237"/>
      <c r="T2" s="237"/>
      <c r="U2" s="237"/>
      <c r="V2" s="237"/>
      <c r="AT2" s="18" t="s">
        <v>96</v>
      </c>
      <c r="AZ2" s="18" t="s">
        <v>1158</v>
      </c>
      <c r="BA2" s="18" t="s">
        <v>1158</v>
      </c>
      <c r="BB2" s="18" t="s">
        <v>20</v>
      </c>
      <c r="BC2" s="18" t="s">
        <v>1159</v>
      </c>
      <c r="BD2" s="18" t="s">
        <v>83</v>
      </c>
    </row>
    <row r="3" spans="2:46" ht="6.75" customHeight="1">
      <c r="B3" s="19"/>
      <c r="C3" s="20"/>
      <c r="D3" s="20"/>
      <c r="E3" s="20"/>
      <c r="F3" s="20"/>
      <c r="G3" s="20"/>
      <c r="H3" s="20"/>
      <c r="I3" s="101"/>
      <c r="J3" s="20"/>
      <c r="K3" s="21"/>
      <c r="AT3" s="18" t="s">
        <v>83</v>
      </c>
    </row>
    <row r="4" spans="2:46" ht="36.75" customHeight="1">
      <c r="B4" s="22"/>
      <c r="C4" s="23"/>
      <c r="D4" s="24" t="s">
        <v>98</v>
      </c>
      <c r="E4" s="23"/>
      <c r="F4" s="23"/>
      <c r="G4" s="23"/>
      <c r="H4" s="23"/>
      <c r="I4" s="102"/>
      <c r="J4" s="23"/>
      <c r="K4" s="25"/>
      <c r="M4" s="26" t="s">
        <v>10</v>
      </c>
      <c r="AT4" s="18" t="s">
        <v>4</v>
      </c>
    </row>
    <row r="5" spans="2:11" ht="6.75" customHeight="1">
      <c r="B5" s="22"/>
      <c r="C5" s="23"/>
      <c r="D5" s="23"/>
      <c r="E5" s="23"/>
      <c r="F5" s="23"/>
      <c r="G5" s="23"/>
      <c r="H5" s="23"/>
      <c r="I5" s="102"/>
      <c r="J5" s="23"/>
      <c r="K5" s="25"/>
    </row>
    <row r="6" spans="2:11" ht="15">
      <c r="B6" s="22"/>
      <c r="C6" s="23"/>
      <c r="D6" s="31" t="s">
        <v>16</v>
      </c>
      <c r="E6" s="23"/>
      <c r="F6" s="23"/>
      <c r="G6" s="23"/>
      <c r="H6" s="23"/>
      <c r="I6" s="102"/>
      <c r="J6" s="23"/>
      <c r="K6" s="25"/>
    </row>
    <row r="7" spans="2:11" ht="22.5" customHeight="1">
      <c r="B7" s="22"/>
      <c r="C7" s="23"/>
      <c r="D7" s="23"/>
      <c r="E7" s="276" t="str">
        <f>'Rekapitulace stavby'!K6</f>
        <v>Revitalizace ulice Nová, Ústí nad Labem Střekov, 2. etapa</v>
      </c>
      <c r="F7" s="241"/>
      <c r="G7" s="241"/>
      <c r="H7" s="241"/>
      <c r="I7" s="102"/>
      <c r="J7" s="23"/>
      <c r="K7" s="25"/>
    </row>
    <row r="8" spans="2:11" ht="15">
      <c r="B8" s="22"/>
      <c r="C8" s="23"/>
      <c r="D8" s="31" t="s">
        <v>99</v>
      </c>
      <c r="E8" s="23"/>
      <c r="F8" s="23"/>
      <c r="G8" s="23"/>
      <c r="H8" s="23"/>
      <c r="I8" s="102"/>
      <c r="J8" s="23"/>
      <c r="K8" s="25"/>
    </row>
    <row r="9" spans="2:11" s="1" customFormat="1" ht="22.5" customHeight="1">
      <c r="B9" s="35"/>
      <c r="C9" s="36"/>
      <c r="D9" s="36"/>
      <c r="E9" s="276" t="s">
        <v>1160</v>
      </c>
      <c r="F9" s="248"/>
      <c r="G9" s="248"/>
      <c r="H9" s="248"/>
      <c r="I9" s="103"/>
      <c r="J9" s="36"/>
      <c r="K9" s="39"/>
    </row>
    <row r="10" spans="2:11" s="1" customFormat="1" ht="15">
      <c r="B10" s="35"/>
      <c r="C10" s="36"/>
      <c r="D10" s="31" t="s">
        <v>101</v>
      </c>
      <c r="E10" s="36"/>
      <c r="F10" s="36"/>
      <c r="G10" s="36"/>
      <c r="H10" s="36"/>
      <c r="I10" s="103"/>
      <c r="J10" s="36"/>
      <c r="K10" s="39"/>
    </row>
    <row r="11" spans="2:11" s="1" customFormat="1" ht="36.75" customHeight="1">
      <c r="B11" s="35"/>
      <c r="C11" s="36"/>
      <c r="D11" s="36"/>
      <c r="E11" s="277" t="s">
        <v>1161</v>
      </c>
      <c r="F11" s="248"/>
      <c r="G11" s="248"/>
      <c r="H11" s="248"/>
      <c r="I11" s="103"/>
      <c r="J11" s="36"/>
      <c r="K11" s="39"/>
    </row>
    <row r="12" spans="2:11" s="1" customFormat="1" ht="13.5">
      <c r="B12" s="35"/>
      <c r="C12" s="36"/>
      <c r="D12" s="36"/>
      <c r="E12" s="36"/>
      <c r="F12" s="36"/>
      <c r="G12" s="36"/>
      <c r="H12" s="36"/>
      <c r="I12" s="103"/>
      <c r="J12" s="36"/>
      <c r="K12" s="39"/>
    </row>
    <row r="13" spans="2:11" s="1" customFormat="1" ht="14.25" customHeight="1">
      <c r="B13" s="35"/>
      <c r="C13" s="36"/>
      <c r="D13" s="31" t="s">
        <v>19</v>
      </c>
      <c r="E13" s="36"/>
      <c r="F13" s="29" t="s">
        <v>20</v>
      </c>
      <c r="G13" s="36"/>
      <c r="H13" s="36"/>
      <c r="I13" s="104" t="s">
        <v>21</v>
      </c>
      <c r="J13" s="29" t="s">
        <v>20</v>
      </c>
      <c r="K13" s="39"/>
    </row>
    <row r="14" spans="2:11" s="1" customFormat="1" ht="14.25" customHeight="1">
      <c r="B14" s="35"/>
      <c r="C14" s="36"/>
      <c r="D14" s="31" t="s">
        <v>23</v>
      </c>
      <c r="E14" s="36"/>
      <c r="F14" s="29" t="s">
        <v>24</v>
      </c>
      <c r="G14" s="36"/>
      <c r="H14" s="36"/>
      <c r="I14" s="104" t="s">
        <v>25</v>
      </c>
      <c r="J14" s="105" t="str">
        <f>'Rekapitulace stavby'!AN8</f>
        <v>25.04.2021</v>
      </c>
      <c r="K14" s="39"/>
    </row>
    <row r="15" spans="2:11" s="1" customFormat="1" ht="10.5" customHeight="1">
      <c r="B15" s="35"/>
      <c r="C15" s="36"/>
      <c r="D15" s="36"/>
      <c r="E15" s="36"/>
      <c r="F15" s="36"/>
      <c r="G15" s="36"/>
      <c r="H15" s="36"/>
      <c r="I15" s="103"/>
      <c r="J15" s="36"/>
      <c r="K15" s="39"/>
    </row>
    <row r="16" spans="2:11" s="1" customFormat="1" ht="14.25" customHeight="1">
      <c r="B16" s="35"/>
      <c r="C16" s="36"/>
      <c r="D16" s="31" t="s">
        <v>29</v>
      </c>
      <c r="E16" s="36"/>
      <c r="F16" s="36"/>
      <c r="G16" s="36"/>
      <c r="H16" s="36"/>
      <c r="I16" s="104" t="s">
        <v>30</v>
      </c>
      <c r="J16" s="29" t="s">
        <v>31</v>
      </c>
      <c r="K16" s="39"/>
    </row>
    <row r="17" spans="2:11" s="1" customFormat="1" ht="18" customHeight="1">
      <c r="B17" s="35"/>
      <c r="C17" s="36"/>
      <c r="D17" s="36"/>
      <c r="E17" s="29" t="s">
        <v>32</v>
      </c>
      <c r="F17" s="36"/>
      <c r="G17" s="36"/>
      <c r="H17" s="36"/>
      <c r="I17" s="104" t="s">
        <v>33</v>
      </c>
      <c r="J17" s="29" t="s">
        <v>34</v>
      </c>
      <c r="K17" s="39"/>
    </row>
    <row r="18" spans="2:11" s="1" customFormat="1" ht="6.75" customHeight="1">
      <c r="B18" s="35"/>
      <c r="C18" s="36"/>
      <c r="D18" s="36"/>
      <c r="E18" s="36"/>
      <c r="F18" s="36"/>
      <c r="G18" s="36"/>
      <c r="H18" s="36"/>
      <c r="I18" s="103"/>
      <c r="J18" s="36"/>
      <c r="K18" s="39"/>
    </row>
    <row r="19" spans="2:11" s="1" customFormat="1" ht="14.25" customHeight="1">
      <c r="B19" s="35"/>
      <c r="C19" s="36"/>
      <c r="D19" s="31" t="s">
        <v>35</v>
      </c>
      <c r="E19" s="36"/>
      <c r="F19" s="36"/>
      <c r="G19" s="36"/>
      <c r="H19" s="36"/>
      <c r="I19" s="104" t="s">
        <v>30</v>
      </c>
      <c r="J19" s="29">
        <f>IF('Rekapitulace stavby'!AN13="Vyplň údaj","",IF('Rekapitulace stavby'!AN13="","",'Rekapitulace stavby'!AN13))</f>
      </c>
      <c r="K19" s="39"/>
    </row>
    <row r="20" spans="2:11" s="1" customFormat="1" ht="18" customHeight="1">
      <c r="B20" s="35"/>
      <c r="C20" s="36"/>
      <c r="D20" s="36"/>
      <c r="E20" s="29">
        <f>IF('Rekapitulace stavby'!E14="Vyplň údaj","",IF('Rekapitulace stavby'!E14="","",'Rekapitulace stavby'!E14))</f>
      </c>
      <c r="F20" s="36"/>
      <c r="G20" s="36"/>
      <c r="H20" s="36"/>
      <c r="I20" s="104" t="s">
        <v>33</v>
      </c>
      <c r="J20" s="29">
        <f>IF('Rekapitulace stavby'!AN14="Vyplň údaj","",IF('Rekapitulace stavby'!AN14="","",'Rekapitulace stavby'!AN14))</f>
      </c>
      <c r="K20" s="39"/>
    </row>
    <row r="21" spans="2:11" s="1" customFormat="1" ht="6.75" customHeight="1">
      <c r="B21" s="35"/>
      <c r="C21" s="36"/>
      <c r="D21" s="36"/>
      <c r="E21" s="36"/>
      <c r="F21" s="36"/>
      <c r="G21" s="36"/>
      <c r="H21" s="36"/>
      <c r="I21" s="103"/>
      <c r="J21" s="36"/>
      <c r="K21" s="39"/>
    </row>
    <row r="22" spans="2:11" s="1" customFormat="1" ht="14.25" customHeight="1">
      <c r="B22" s="35"/>
      <c r="C22" s="36"/>
      <c r="D22" s="31" t="s">
        <v>37</v>
      </c>
      <c r="E22" s="36"/>
      <c r="F22" s="36"/>
      <c r="G22" s="36"/>
      <c r="H22" s="36"/>
      <c r="I22" s="104" t="s">
        <v>30</v>
      </c>
      <c r="J22" s="29" t="s">
        <v>20</v>
      </c>
      <c r="K22" s="39"/>
    </row>
    <row r="23" spans="2:11" s="1" customFormat="1" ht="18" customHeight="1">
      <c r="B23" s="35"/>
      <c r="C23" s="36"/>
      <c r="D23" s="36"/>
      <c r="E23" s="29" t="s">
        <v>38</v>
      </c>
      <c r="F23" s="36"/>
      <c r="G23" s="36"/>
      <c r="H23" s="36"/>
      <c r="I23" s="104" t="s">
        <v>33</v>
      </c>
      <c r="J23" s="29" t="s">
        <v>20</v>
      </c>
      <c r="K23" s="39"/>
    </row>
    <row r="24" spans="2:11" s="1" customFormat="1" ht="6.75" customHeight="1">
      <c r="B24" s="35"/>
      <c r="C24" s="36"/>
      <c r="D24" s="36"/>
      <c r="E24" s="36"/>
      <c r="F24" s="36"/>
      <c r="G24" s="36"/>
      <c r="H24" s="36"/>
      <c r="I24" s="103"/>
      <c r="J24" s="36"/>
      <c r="K24" s="39"/>
    </row>
    <row r="25" spans="2:11" s="1" customFormat="1" ht="14.25" customHeight="1">
      <c r="B25" s="35"/>
      <c r="C25" s="36"/>
      <c r="D25" s="31" t="s">
        <v>40</v>
      </c>
      <c r="E25" s="36"/>
      <c r="F25" s="36"/>
      <c r="G25" s="36"/>
      <c r="H25" s="36"/>
      <c r="I25" s="103"/>
      <c r="J25" s="36"/>
      <c r="K25" s="39"/>
    </row>
    <row r="26" spans="2:11" s="7" customFormat="1" ht="22.5" customHeight="1">
      <c r="B26" s="106"/>
      <c r="C26" s="107"/>
      <c r="D26" s="107"/>
      <c r="E26" s="244" t="s">
        <v>20</v>
      </c>
      <c r="F26" s="278"/>
      <c r="G26" s="278"/>
      <c r="H26" s="278"/>
      <c r="I26" s="108"/>
      <c r="J26" s="107"/>
      <c r="K26" s="109"/>
    </row>
    <row r="27" spans="2:11" s="1" customFormat="1" ht="6.75" customHeight="1">
      <c r="B27" s="35"/>
      <c r="C27" s="36"/>
      <c r="D27" s="36"/>
      <c r="E27" s="36"/>
      <c r="F27" s="36"/>
      <c r="G27" s="36"/>
      <c r="H27" s="36"/>
      <c r="I27" s="103"/>
      <c r="J27" s="36"/>
      <c r="K27" s="39"/>
    </row>
    <row r="28" spans="2:11" s="1" customFormat="1" ht="6.75" customHeight="1">
      <c r="B28" s="35"/>
      <c r="C28" s="36"/>
      <c r="D28" s="62"/>
      <c r="E28" s="62"/>
      <c r="F28" s="62"/>
      <c r="G28" s="62"/>
      <c r="H28" s="62"/>
      <c r="I28" s="110"/>
      <c r="J28" s="62"/>
      <c r="K28" s="111"/>
    </row>
    <row r="29" spans="2:11" s="1" customFormat="1" ht="24.75" customHeight="1">
      <c r="B29" s="35"/>
      <c r="C29" s="36"/>
      <c r="D29" s="112" t="s">
        <v>41</v>
      </c>
      <c r="E29" s="36"/>
      <c r="F29" s="36"/>
      <c r="G29" s="36"/>
      <c r="H29" s="36"/>
      <c r="I29" s="103"/>
      <c r="J29" s="113">
        <f>ROUND(J92,2)</f>
        <v>0</v>
      </c>
      <c r="K29" s="39"/>
    </row>
    <row r="30" spans="2:11" s="1" customFormat="1" ht="6.75" customHeight="1">
      <c r="B30" s="35"/>
      <c r="C30" s="36"/>
      <c r="D30" s="62"/>
      <c r="E30" s="62"/>
      <c r="F30" s="62"/>
      <c r="G30" s="62"/>
      <c r="H30" s="62"/>
      <c r="I30" s="110"/>
      <c r="J30" s="62"/>
      <c r="K30" s="111"/>
    </row>
    <row r="31" spans="2:11" s="1" customFormat="1" ht="14.25" customHeight="1">
      <c r="B31" s="35"/>
      <c r="C31" s="36"/>
      <c r="D31" s="36"/>
      <c r="E31" s="36"/>
      <c r="F31" s="40" t="s">
        <v>43</v>
      </c>
      <c r="G31" s="36"/>
      <c r="H31" s="36"/>
      <c r="I31" s="114" t="s">
        <v>42</v>
      </c>
      <c r="J31" s="40" t="s">
        <v>44</v>
      </c>
      <c r="K31" s="39"/>
    </row>
    <row r="32" spans="2:11" s="1" customFormat="1" ht="14.25" customHeight="1">
      <c r="B32" s="35"/>
      <c r="C32" s="36"/>
      <c r="D32" s="43" t="s">
        <v>45</v>
      </c>
      <c r="E32" s="43" t="s">
        <v>46</v>
      </c>
      <c r="F32" s="115">
        <f>ROUND(SUM(BE92:BE261),2)</f>
        <v>0</v>
      </c>
      <c r="G32" s="36"/>
      <c r="H32" s="36"/>
      <c r="I32" s="116">
        <v>0.21</v>
      </c>
      <c r="J32" s="115">
        <f>ROUND(ROUND((SUM(BE92:BE261)),2)*I32,2)</f>
        <v>0</v>
      </c>
      <c r="K32" s="39"/>
    </row>
    <row r="33" spans="2:11" s="1" customFormat="1" ht="14.25" customHeight="1">
      <c r="B33" s="35"/>
      <c r="C33" s="36"/>
      <c r="D33" s="36"/>
      <c r="E33" s="43" t="s">
        <v>47</v>
      </c>
      <c r="F33" s="115">
        <f>ROUND(SUM(BF92:BF261),2)</f>
        <v>0</v>
      </c>
      <c r="G33" s="36"/>
      <c r="H33" s="36"/>
      <c r="I33" s="116">
        <v>0.15</v>
      </c>
      <c r="J33" s="115">
        <f>ROUND(ROUND((SUM(BF92:BF261)),2)*I33,2)</f>
        <v>0</v>
      </c>
      <c r="K33" s="39"/>
    </row>
    <row r="34" spans="2:11" s="1" customFormat="1" ht="14.25" customHeight="1" hidden="1">
      <c r="B34" s="35"/>
      <c r="C34" s="36"/>
      <c r="D34" s="36"/>
      <c r="E34" s="43" t="s">
        <v>48</v>
      </c>
      <c r="F34" s="115">
        <f>ROUND(SUM(BG92:BG261),2)</f>
        <v>0</v>
      </c>
      <c r="G34" s="36"/>
      <c r="H34" s="36"/>
      <c r="I34" s="116">
        <v>0.21</v>
      </c>
      <c r="J34" s="115">
        <v>0</v>
      </c>
      <c r="K34" s="39"/>
    </row>
    <row r="35" spans="2:11" s="1" customFormat="1" ht="14.25" customHeight="1" hidden="1">
      <c r="B35" s="35"/>
      <c r="C35" s="36"/>
      <c r="D35" s="36"/>
      <c r="E35" s="43" t="s">
        <v>49</v>
      </c>
      <c r="F35" s="115">
        <f>ROUND(SUM(BH92:BH261),2)</f>
        <v>0</v>
      </c>
      <c r="G35" s="36"/>
      <c r="H35" s="36"/>
      <c r="I35" s="116">
        <v>0.15</v>
      </c>
      <c r="J35" s="115">
        <v>0</v>
      </c>
      <c r="K35" s="39"/>
    </row>
    <row r="36" spans="2:11" s="1" customFormat="1" ht="14.25" customHeight="1" hidden="1">
      <c r="B36" s="35"/>
      <c r="C36" s="36"/>
      <c r="D36" s="36"/>
      <c r="E36" s="43" t="s">
        <v>50</v>
      </c>
      <c r="F36" s="115">
        <f>ROUND(SUM(BI92:BI261),2)</f>
        <v>0</v>
      </c>
      <c r="G36" s="36"/>
      <c r="H36" s="36"/>
      <c r="I36" s="116">
        <v>0</v>
      </c>
      <c r="J36" s="115">
        <v>0</v>
      </c>
      <c r="K36" s="39"/>
    </row>
    <row r="37" spans="2:11" s="1" customFormat="1" ht="6.75" customHeight="1">
      <c r="B37" s="35"/>
      <c r="C37" s="36"/>
      <c r="D37" s="36"/>
      <c r="E37" s="36"/>
      <c r="F37" s="36"/>
      <c r="G37" s="36"/>
      <c r="H37" s="36"/>
      <c r="I37" s="103"/>
      <c r="J37" s="36"/>
      <c r="K37" s="39"/>
    </row>
    <row r="38" spans="2:11" s="1" customFormat="1" ht="24.75" customHeight="1">
      <c r="B38" s="35"/>
      <c r="C38" s="117"/>
      <c r="D38" s="118" t="s">
        <v>51</v>
      </c>
      <c r="E38" s="66"/>
      <c r="F38" s="66"/>
      <c r="G38" s="119" t="s">
        <v>52</v>
      </c>
      <c r="H38" s="120" t="s">
        <v>53</v>
      </c>
      <c r="I38" s="121"/>
      <c r="J38" s="122">
        <f>SUM(J29:J36)</f>
        <v>0</v>
      </c>
      <c r="K38" s="123"/>
    </row>
    <row r="39" spans="2:11" s="1" customFormat="1" ht="14.25" customHeight="1">
      <c r="B39" s="50"/>
      <c r="C39" s="51"/>
      <c r="D39" s="51"/>
      <c r="E39" s="51"/>
      <c r="F39" s="51"/>
      <c r="G39" s="51"/>
      <c r="H39" s="51"/>
      <c r="I39" s="124"/>
      <c r="J39" s="51"/>
      <c r="K39" s="52"/>
    </row>
    <row r="43" spans="2:11" s="1" customFormat="1" ht="6.75" customHeight="1">
      <c r="B43" s="53"/>
      <c r="C43" s="54"/>
      <c r="D43" s="54"/>
      <c r="E43" s="54"/>
      <c r="F43" s="54"/>
      <c r="G43" s="54"/>
      <c r="H43" s="54"/>
      <c r="I43" s="125"/>
      <c r="J43" s="54"/>
      <c r="K43" s="126"/>
    </row>
    <row r="44" spans="2:11" s="1" customFormat="1" ht="36.75" customHeight="1">
      <c r="B44" s="35"/>
      <c r="C44" s="24" t="s">
        <v>103</v>
      </c>
      <c r="D44" s="36"/>
      <c r="E44" s="36"/>
      <c r="F44" s="36"/>
      <c r="G44" s="36"/>
      <c r="H44" s="36"/>
      <c r="I44" s="103"/>
      <c r="J44" s="36"/>
      <c r="K44" s="39"/>
    </row>
    <row r="45" spans="2:11" s="1" customFormat="1" ht="6.75" customHeight="1">
      <c r="B45" s="35"/>
      <c r="C45" s="36"/>
      <c r="D45" s="36"/>
      <c r="E45" s="36"/>
      <c r="F45" s="36"/>
      <c r="G45" s="36"/>
      <c r="H45" s="36"/>
      <c r="I45" s="103"/>
      <c r="J45" s="36"/>
      <c r="K45" s="39"/>
    </row>
    <row r="46" spans="2:11" s="1" customFormat="1" ht="14.25" customHeight="1">
      <c r="B46" s="35"/>
      <c r="C46" s="31" t="s">
        <v>16</v>
      </c>
      <c r="D46" s="36"/>
      <c r="E46" s="36"/>
      <c r="F46" s="36"/>
      <c r="G46" s="36"/>
      <c r="H46" s="36"/>
      <c r="I46" s="103"/>
      <c r="J46" s="36"/>
      <c r="K46" s="39"/>
    </row>
    <row r="47" spans="2:11" s="1" customFormat="1" ht="22.5" customHeight="1">
      <c r="B47" s="35"/>
      <c r="C47" s="36"/>
      <c r="D47" s="36"/>
      <c r="E47" s="276" t="str">
        <f>E7</f>
        <v>Revitalizace ulice Nová, Ústí nad Labem Střekov, 2. etapa</v>
      </c>
      <c r="F47" s="248"/>
      <c r="G47" s="248"/>
      <c r="H47" s="248"/>
      <c r="I47" s="103"/>
      <c r="J47" s="36"/>
      <c r="K47" s="39"/>
    </row>
    <row r="48" spans="2:11" ht="15">
      <c r="B48" s="22"/>
      <c r="C48" s="31" t="s">
        <v>99</v>
      </c>
      <c r="D48" s="23"/>
      <c r="E48" s="23"/>
      <c r="F48" s="23"/>
      <c r="G48" s="23"/>
      <c r="H48" s="23"/>
      <c r="I48" s="102"/>
      <c r="J48" s="23"/>
      <c r="K48" s="25"/>
    </row>
    <row r="49" spans="2:11" s="1" customFormat="1" ht="22.5" customHeight="1">
      <c r="B49" s="35"/>
      <c r="C49" s="36"/>
      <c r="D49" s="36"/>
      <c r="E49" s="276" t="s">
        <v>1160</v>
      </c>
      <c r="F49" s="248"/>
      <c r="G49" s="248"/>
      <c r="H49" s="248"/>
      <c r="I49" s="103"/>
      <c r="J49" s="36"/>
      <c r="K49" s="39"/>
    </row>
    <row r="50" spans="2:11" s="1" customFormat="1" ht="14.25" customHeight="1">
      <c r="B50" s="35"/>
      <c r="C50" s="31" t="s">
        <v>101</v>
      </c>
      <c r="D50" s="36"/>
      <c r="E50" s="36"/>
      <c r="F50" s="36"/>
      <c r="G50" s="36"/>
      <c r="H50" s="36"/>
      <c r="I50" s="103"/>
      <c r="J50" s="36"/>
      <c r="K50" s="39"/>
    </row>
    <row r="51" spans="2:11" s="1" customFormat="1" ht="23.25" customHeight="1">
      <c r="B51" s="35"/>
      <c r="C51" s="36"/>
      <c r="D51" s="36"/>
      <c r="E51" s="277" t="str">
        <f>E11</f>
        <v>401 - VEŘEJNÉ OSVĚTLENÍ</v>
      </c>
      <c r="F51" s="248"/>
      <c r="G51" s="248"/>
      <c r="H51" s="248"/>
      <c r="I51" s="103"/>
      <c r="J51" s="36"/>
      <c r="K51" s="39"/>
    </row>
    <row r="52" spans="2:11" s="1" customFormat="1" ht="6.75" customHeight="1">
      <c r="B52" s="35"/>
      <c r="C52" s="36"/>
      <c r="D52" s="36"/>
      <c r="E52" s="36"/>
      <c r="F52" s="36"/>
      <c r="G52" s="36"/>
      <c r="H52" s="36"/>
      <c r="I52" s="103"/>
      <c r="J52" s="36"/>
      <c r="K52" s="39"/>
    </row>
    <row r="53" spans="2:11" s="1" customFormat="1" ht="18" customHeight="1">
      <c r="B53" s="35"/>
      <c r="C53" s="31" t="s">
        <v>23</v>
      </c>
      <c r="D53" s="36"/>
      <c r="E53" s="36"/>
      <c r="F53" s="29" t="str">
        <f>F14</f>
        <v>ulice Nová</v>
      </c>
      <c r="G53" s="36"/>
      <c r="H53" s="36"/>
      <c r="I53" s="104" t="s">
        <v>25</v>
      </c>
      <c r="J53" s="105" t="str">
        <f>IF(J14="","",J14)</f>
        <v>25.04.2021</v>
      </c>
      <c r="K53" s="39"/>
    </row>
    <row r="54" spans="2:11" s="1" customFormat="1" ht="6.75" customHeight="1">
      <c r="B54" s="35"/>
      <c r="C54" s="36"/>
      <c r="D54" s="36"/>
      <c r="E54" s="36"/>
      <c r="F54" s="36"/>
      <c r="G54" s="36"/>
      <c r="H54" s="36"/>
      <c r="I54" s="103"/>
      <c r="J54" s="36"/>
      <c r="K54" s="39"/>
    </row>
    <row r="55" spans="2:11" s="1" customFormat="1" ht="15">
      <c r="B55" s="35"/>
      <c r="C55" s="31" t="s">
        <v>29</v>
      </c>
      <c r="D55" s="36"/>
      <c r="E55" s="36"/>
      <c r="F55" s="29" t="str">
        <f>E17</f>
        <v>Statutární město Ústí nad Labem</v>
      </c>
      <c r="G55" s="36"/>
      <c r="H55" s="36"/>
      <c r="I55" s="104" t="s">
        <v>37</v>
      </c>
      <c r="J55" s="29" t="str">
        <f>E23</f>
        <v>Valbek, spol. s r.o.</v>
      </c>
      <c r="K55" s="39"/>
    </row>
    <row r="56" spans="2:11" s="1" customFormat="1" ht="14.25" customHeight="1">
      <c r="B56" s="35"/>
      <c r="C56" s="31" t="s">
        <v>35</v>
      </c>
      <c r="D56" s="36"/>
      <c r="E56" s="36"/>
      <c r="F56" s="29">
        <f>IF(E20="","",E20)</f>
      </c>
      <c r="G56" s="36"/>
      <c r="H56" s="36"/>
      <c r="I56" s="103"/>
      <c r="J56" s="36"/>
      <c r="K56" s="39"/>
    </row>
    <row r="57" spans="2:11" s="1" customFormat="1" ht="9.75" customHeight="1">
      <c r="B57" s="35"/>
      <c r="C57" s="36"/>
      <c r="D57" s="36"/>
      <c r="E57" s="36"/>
      <c r="F57" s="36"/>
      <c r="G57" s="36"/>
      <c r="H57" s="36"/>
      <c r="I57" s="103"/>
      <c r="J57" s="36"/>
      <c r="K57" s="39"/>
    </row>
    <row r="58" spans="2:11" s="1" customFormat="1" ht="29.25" customHeight="1">
      <c r="B58" s="35"/>
      <c r="C58" s="127" t="s">
        <v>104</v>
      </c>
      <c r="D58" s="117"/>
      <c r="E58" s="117"/>
      <c r="F58" s="117"/>
      <c r="G58" s="117"/>
      <c r="H58" s="117"/>
      <c r="I58" s="128"/>
      <c r="J58" s="129" t="s">
        <v>105</v>
      </c>
      <c r="K58" s="130"/>
    </row>
    <row r="59" spans="2:11" s="1" customFormat="1" ht="9.75" customHeight="1">
      <c r="B59" s="35"/>
      <c r="C59" s="36"/>
      <c r="D59" s="36"/>
      <c r="E59" s="36"/>
      <c r="F59" s="36"/>
      <c r="G59" s="36"/>
      <c r="H59" s="36"/>
      <c r="I59" s="103"/>
      <c r="J59" s="36"/>
      <c r="K59" s="39"/>
    </row>
    <row r="60" spans="2:47" s="1" customFormat="1" ht="29.25" customHeight="1">
      <c r="B60" s="35"/>
      <c r="C60" s="131" t="s">
        <v>106</v>
      </c>
      <c r="D60" s="36"/>
      <c r="E60" s="36"/>
      <c r="F60" s="36"/>
      <c r="G60" s="36"/>
      <c r="H60" s="36"/>
      <c r="I60" s="103"/>
      <c r="J60" s="113">
        <f>J92</f>
        <v>0</v>
      </c>
      <c r="K60" s="39"/>
      <c r="AU60" s="18" t="s">
        <v>107</v>
      </c>
    </row>
    <row r="61" spans="2:11" s="8" customFormat="1" ht="24.75" customHeight="1">
      <c r="B61" s="132"/>
      <c r="C61" s="133"/>
      <c r="D61" s="134" t="s">
        <v>108</v>
      </c>
      <c r="E61" s="135"/>
      <c r="F61" s="135"/>
      <c r="G61" s="135"/>
      <c r="H61" s="135"/>
      <c r="I61" s="136"/>
      <c r="J61" s="137">
        <f>J93</f>
        <v>0</v>
      </c>
      <c r="K61" s="138"/>
    </row>
    <row r="62" spans="2:11" s="8" customFormat="1" ht="24.75" customHeight="1">
      <c r="B62" s="132"/>
      <c r="C62" s="133"/>
      <c r="D62" s="134" t="s">
        <v>246</v>
      </c>
      <c r="E62" s="135"/>
      <c r="F62" s="135"/>
      <c r="G62" s="135"/>
      <c r="H62" s="135"/>
      <c r="I62" s="136"/>
      <c r="J62" s="137">
        <f>J98</f>
        <v>0</v>
      </c>
      <c r="K62" s="138"/>
    </row>
    <row r="63" spans="2:11" s="8" customFormat="1" ht="24.75" customHeight="1">
      <c r="B63" s="132"/>
      <c r="C63" s="133"/>
      <c r="D63" s="134" t="s">
        <v>247</v>
      </c>
      <c r="E63" s="135"/>
      <c r="F63" s="135"/>
      <c r="G63" s="135"/>
      <c r="H63" s="135"/>
      <c r="I63" s="136"/>
      <c r="J63" s="137">
        <f>J140</f>
        <v>0</v>
      </c>
      <c r="K63" s="138"/>
    </row>
    <row r="64" spans="2:11" s="8" customFormat="1" ht="24.75" customHeight="1">
      <c r="B64" s="132"/>
      <c r="C64" s="133"/>
      <c r="D64" s="134" t="s">
        <v>249</v>
      </c>
      <c r="E64" s="135"/>
      <c r="F64" s="135"/>
      <c r="G64" s="135"/>
      <c r="H64" s="135"/>
      <c r="I64" s="136"/>
      <c r="J64" s="137">
        <f>J145</f>
        <v>0</v>
      </c>
      <c r="K64" s="138"/>
    </row>
    <row r="65" spans="2:11" s="8" customFormat="1" ht="24.75" customHeight="1">
      <c r="B65" s="132"/>
      <c r="C65" s="133"/>
      <c r="D65" s="134" t="s">
        <v>1162</v>
      </c>
      <c r="E65" s="135"/>
      <c r="F65" s="135"/>
      <c r="G65" s="135"/>
      <c r="H65" s="135"/>
      <c r="I65" s="136"/>
      <c r="J65" s="137">
        <f>J153</f>
        <v>0</v>
      </c>
      <c r="K65" s="138"/>
    </row>
    <row r="66" spans="2:11" s="8" customFormat="1" ht="24.75" customHeight="1">
      <c r="B66" s="132"/>
      <c r="C66" s="133"/>
      <c r="D66" s="134" t="s">
        <v>248</v>
      </c>
      <c r="E66" s="135"/>
      <c r="F66" s="135"/>
      <c r="G66" s="135"/>
      <c r="H66" s="135"/>
      <c r="I66" s="136"/>
      <c r="J66" s="137">
        <f>J166</f>
        <v>0</v>
      </c>
      <c r="K66" s="138"/>
    </row>
    <row r="67" spans="2:11" s="8" customFormat="1" ht="24.75" customHeight="1">
      <c r="B67" s="132"/>
      <c r="C67" s="133"/>
      <c r="D67" s="134" t="s">
        <v>251</v>
      </c>
      <c r="E67" s="135"/>
      <c r="F67" s="135"/>
      <c r="G67" s="135"/>
      <c r="H67" s="135"/>
      <c r="I67" s="136"/>
      <c r="J67" s="137">
        <f>J174</f>
        <v>0</v>
      </c>
      <c r="K67" s="138"/>
    </row>
    <row r="68" spans="2:11" s="12" customFormat="1" ht="19.5" customHeight="1">
      <c r="B68" s="196"/>
      <c r="C68" s="197"/>
      <c r="D68" s="198" t="s">
        <v>252</v>
      </c>
      <c r="E68" s="199"/>
      <c r="F68" s="199"/>
      <c r="G68" s="199"/>
      <c r="H68" s="199"/>
      <c r="I68" s="200"/>
      <c r="J68" s="201">
        <f>J175</f>
        <v>0</v>
      </c>
      <c r="K68" s="202"/>
    </row>
    <row r="69" spans="2:11" s="8" customFormat="1" ht="24.75" customHeight="1">
      <c r="B69" s="132"/>
      <c r="C69" s="133"/>
      <c r="D69" s="134" t="s">
        <v>1163</v>
      </c>
      <c r="E69" s="135"/>
      <c r="F69" s="135"/>
      <c r="G69" s="135"/>
      <c r="H69" s="135"/>
      <c r="I69" s="136"/>
      <c r="J69" s="137">
        <f>J190</f>
        <v>0</v>
      </c>
      <c r="K69" s="138"/>
    </row>
    <row r="70" spans="2:11" s="8" customFormat="1" ht="24.75" customHeight="1">
      <c r="B70" s="132"/>
      <c r="C70" s="133"/>
      <c r="D70" s="134" t="s">
        <v>250</v>
      </c>
      <c r="E70" s="135"/>
      <c r="F70" s="135"/>
      <c r="G70" s="135"/>
      <c r="H70" s="135"/>
      <c r="I70" s="136"/>
      <c r="J70" s="137">
        <f>J257</f>
        <v>0</v>
      </c>
      <c r="K70" s="138"/>
    </row>
    <row r="71" spans="2:11" s="1" customFormat="1" ht="21.75" customHeight="1">
      <c r="B71" s="35"/>
      <c r="C71" s="36"/>
      <c r="D71" s="36"/>
      <c r="E71" s="36"/>
      <c r="F71" s="36"/>
      <c r="G71" s="36"/>
      <c r="H71" s="36"/>
      <c r="I71" s="103"/>
      <c r="J71" s="36"/>
      <c r="K71" s="39"/>
    </row>
    <row r="72" spans="2:11" s="1" customFormat="1" ht="6.75" customHeight="1">
      <c r="B72" s="50"/>
      <c r="C72" s="51"/>
      <c r="D72" s="51"/>
      <c r="E72" s="51"/>
      <c r="F72" s="51"/>
      <c r="G72" s="51"/>
      <c r="H72" s="51"/>
      <c r="I72" s="124"/>
      <c r="J72" s="51"/>
      <c r="K72" s="52"/>
    </row>
    <row r="76" spans="2:12" s="1" customFormat="1" ht="6.75" customHeight="1">
      <c r="B76" s="53"/>
      <c r="C76" s="54"/>
      <c r="D76" s="54"/>
      <c r="E76" s="54"/>
      <c r="F76" s="54"/>
      <c r="G76" s="54"/>
      <c r="H76" s="54"/>
      <c r="I76" s="125"/>
      <c r="J76" s="54"/>
      <c r="K76" s="54"/>
      <c r="L76" s="35"/>
    </row>
    <row r="77" spans="2:12" s="1" customFormat="1" ht="36.75" customHeight="1">
      <c r="B77" s="35"/>
      <c r="C77" s="55" t="s">
        <v>109</v>
      </c>
      <c r="I77" s="139"/>
      <c r="L77" s="35"/>
    </row>
    <row r="78" spans="2:12" s="1" customFormat="1" ht="6.75" customHeight="1">
      <c r="B78" s="35"/>
      <c r="I78" s="139"/>
      <c r="L78" s="35"/>
    </row>
    <row r="79" spans="2:12" s="1" customFormat="1" ht="14.25" customHeight="1">
      <c r="B79" s="35"/>
      <c r="C79" s="57" t="s">
        <v>16</v>
      </c>
      <c r="I79" s="139"/>
      <c r="L79" s="35"/>
    </row>
    <row r="80" spans="2:12" s="1" customFormat="1" ht="22.5" customHeight="1">
      <c r="B80" s="35"/>
      <c r="E80" s="279" t="str">
        <f>E7</f>
        <v>Revitalizace ulice Nová, Ústí nad Labem Střekov, 2. etapa</v>
      </c>
      <c r="F80" s="238"/>
      <c r="G80" s="238"/>
      <c r="H80" s="238"/>
      <c r="I80" s="139"/>
      <c r="L80" s="35"/>
    </row>
    <row r="81" spans="2:12" ht="15">
      <c r="B81" s="22"/>
      <c r="C81" s="57" t="s">
        <v>99</v>
      </c>
      <c r="L81" s="22"/>
    </row>
    <row r="82" spans="2:12" s="1" customFormat="1" ht="22.5" customHeight="1">
      <c r="B82" s="35"/>
      <c r="E82" s="279" t="s">
        <v>1160</v>
      </c>
      <c r="F82" s="238"/>
      <c r="G82" s="238"/>
      <c r="H82" s="238"/>
      <c r="I82" s="139"/>
      <c r="L82" s="35"/>
    </row>
    <row r="83" spans="2:12" s="1" customFormat="1" ht="14.25" customHeight="1">
      <c r="B83" s="35"/>
      <c r="C83" s="57" t="s">
        <v>101</v>
      </c>
      <c r="I83" s="139"/>
      <c r="L83" s="35"/>
    </row>
    <row r="84" spans="2:12" s="1" customFormat="1" ht="23.25" customHeight="1">
      <c r="B84" s="35"/>
      <c r="E84" s="256" t="str">
        <f>E11</f>
        <v>401 - VEŘEJNÉ OSVĚTLENÍ</v>
      </c>
      <c r="F84" s="238"/>
      <c r="G84" s="238"/>
      <c r="H84" s="238"/>
      <c r="I84" s="139"/>
      <c r="L84" s="35"/>
    </row>
    <row r="85" spans="2:12" s="1" customFormat="1" ht="6.75" customHeight="1">
      <c r="B85" s="35"/>
      <c r="I85" s="139"/>
      <c r="L85" s="35"/>
    </row>
    <row r="86" spans="2:12" s="1" customFormat="1" ht="18" customHeight="1">
      <c r="B86" s="35"/>
      <c r="C86" s="57" t="s">
        <v>23</v>
      </c>
      <c r="F86" s="140" t="str">
        <f>F14</f>
        <v>ulice Nová</v>
      </c>
      <c r="I86" s="141" t="s">
        <v>25</v>
      </c>
      <c r="J86" s="61" t="str">
        <f>IF(J14="","",J14)</f>
        <v>25.04.2021</v>
      </c>
      <c r="L86" s="35"/>
    </row>
    <row r="87" spans="2:12" s="1" customFormat="1" ht="6.75" customHeight="1">
      <c r="B87" s="35"/>
      <c r="I87" s="139"/>
      <c r="L87" s="35"/>
    </row>
    <row r="88" spans="2:12" s="1" customFormat="1" ht="15">
      <c r="B88" s="35"/>
      <c r="C88" s="57" t="s">
        <v>29</v>
      </c>
      <c r="F88" s="140" t="str">
        <f>E17</f>
        <v>Statutární město Ústí nad Labem</v>
      </c>
      <c r="I88" s="141" t="s">
        <v>37</v>
      </c>
      <c r="J88" s="140" t="str">
        <f>E23</f>
        <v>Valbek, spol. s r.o.</v>
      </c>
      <c r="L88" s="35"/>
    </row>
    <row r="89" spans="2:12" s="1" customFormat="1" ht="14.25" customHeight="1">
      <c r="B89" s="35"/>
      <c r="C89" s="57" t="s">
        <v>35</v>
      </c>
      <c r="F89" s="140">
        <f>IF(E20="","",E20)</f>
      </c>
      <c r="I89" s="139"/>
      <c r="L89" s="35"/>
    </row>
    <row r="90" spans="2:12" s="1" customFormat="1" ht="9.75" customHeight="1">
      <c r="B90" s="35"/>
      <c r="I90" s="139"/>
      <c r="L90" s="35"/>
    </row>
    <row r="91" spans="2:20" s="9" customFormat="1" ht="29.25" customHeight="1">
      <c r="B91" s="142"/>
      <c r="C91" s="143" t="s">
        <v>110</v>
      </c>
      <c r="D91" s="144" t="s">
        <v>60</v>
      </c>
      <c r="E91" s="144" t="s">
        <v>56</v>
      </c>
      <c r="F91" s="144" t="s">
        <v>111</v>
      </c>
      <c r="G91" s="144" t="s">
        <v>112</v>
      </c>
      <c r="H91" s="144" t="s">
        <v>113</v>
      </c>
      <c r="I91" s="145" t="s">
        <v>114</v>
      </c>
      <c r="J91" s="144" t="s">
        <v>105</v>
      </c>
      <c r="K91" s="146" t="s">
        <v>115</v>
      </c>
      <c r="L91" s="142"/>
      <c r="M91" s="68" t="s">
        <v>116</v>
      </c>
      <c r="N91" s="69" t="s">
        <v>45</v>
      </c>
      <c r="O91" s="69" t="s">
        <v>117</v>
      </c>
      <c r="P91" s="69" t="s">
        <v>118</v>
      </c>
      <c r="Q91" s="69" t="s">
        <v>119</v>
      </c>
      <c r="R91" s="69" t="s">
        <v>120</v>
      </c>
      <c r="S91" s="69" t="s">
        <v>121</v>
      </c>
      <c r="T91" s="70" t="s">
        <v>122</v>
      </c>
    </row>
    <row r="92" spans="2:63" s="1" customFormat="1" ht="29.25" customHeight="1">
      <c r="B92" s="35"/>
      <c r="C92" s="72" t="s">
        <v>106</v>
      </c>
      <c r="I92" s="139"/>
      <c r="J92" s="147">
        <f>BK92</f>
        <v>0</v>
      </c>
      <c r="L92" s="35"/>
      <c r="M92" s="71"/>
      <c r="N92" s="62"/>
      <c r="O92" s="62"/>
      <c r="P92" s="148">
        <f>P93+P98+P140+P145+P153+P166+P174+P190+P257</f>
        <v>0</v>
      </c>
      <c r="Q92" s="62"/>
      <c r="R92" s="148">
        <f>R93+R98+R140+R145+R153+R166+R174+R190+R257</f>
        <v>16.155119999999997</v>
      </c>
      <c r="S92" s="62"/>
      <c r="T92" s="149">
        <f>T93+T98+T140+T145+T153+T166+T174+T190+T257</f>
        <v>0.675</v>
      </c>
      <c r="AT92" s="18" t="s">
        <v>74</v>
      </c>
      <c r="AU92" s="18" t="s">
        <v>107</v>
      </c>
      <c r="BK92" s="150">
        <f>BK93+BK98+BK140+BK145+BK153+BK166+BK174+BK190+BK257</f>
        <v>0</v>
      </c>
    </row>
    <row r="93" spans="2:63" s="10" customFormat="1" ht="36.75" customHeight="1">
      <c r="B93" s="151"/>
      <c r="D93" s="152" t="s">
        <v>74</v>
      </c>
      <c r="E93" s="153" t="s">
        <v>75</v>
      </c>
      <c r="F93" s="153" t="s">
        <v>123</v>
      </c>
      <c r="I93" s="154"/>
      <c r="J93" s="155">
        <f>BK93</f>
        <v>0</v>
      </c>
      <c r="L93" s="151"/>
      <c r="M93" s="156"/>
      <c r="N93" s="157"/>
      <c r="O93" s="157"/>
      <c r="P93" s="158">
        <f>SUM(P94:P97)</f>
        <v>0</v>
      </c>
      <c r="Q93" s="157"/>
      <c r="R93" s="158">
        <f>SUM(R94:R97)</f>
        <v>0</v>
      </c>
      <c r="S93" s="157"/>
      <c r="T93" s="159">
        <f>SUM(T94:T97)</f>
        <v>0</v>
      </c>
      <c r="AR93" s="160" t="s">
        <v>22</v>
      </c>
      <c r="AT93" s="161" t="s">
        <v>74</v>
      </c>
      <c r="AU93" s="161" t="s">
        <v>75</v>
      </c>
      <c r="AY93" s="160" t="s">
        <v>124</v>
      </c>
      <c r="BK93" s="162">
        <f>SUM(BK94:BK97)</f>
        <v>0</v>
      </c>
    </row>
    <row r="94" spans="2:65" s="1" customFormat="1" ht="22.5" customHeight="1">
      <c r="B94" s="163"/>
      <c r="C94" s="164" t="s">
        <v>22</v>
      </c>
      <c r="D94" s="164" t="s">
        <v>125</v>
      </c>
      <c r="E94" s="165" t="s">
        <v>1164</v>
      </c>
      <c r="F94" s="166" t="s">
        <v>1165</v>
      </c>
      <c r="G94" s="167" t="s">
        <v>257</v>
      </c>
      <c r="H94" s="168">
        <v>1</v>
      </c>
      <c r="I94" s="169"/>
      <c r="J94" s="170">
        <f>ROUND(I94*H94,2)</f>
        <v>0</v>
      </c>
      <c r="K94" s="166" t="s">
        <v>258</v>
      </c>
      <c r="L94" s="35"/>
      <c r="M94" s="171" t="s">
        <v>20</v>
      </c>
      <c r="N94" s="172" t="s">
        <v>46</v>
      </c>
      <c r="O94" s="36"/>
      <c r="P94" s="173">
        <f>O94*H94</f>
        <v>0</v>
      </c>
      <c r="Q94" s="173">
        <v>0</v>
      </c>
      <c r="R94" s="173">
        <f>Q94*H94</f>
        <v>0</v>
      </c>
      <c r="S94" s="173">
        <v>0</v>
      </c>
      <c r="T94" s="174">
        <f>S94*H94</f>
        <v>0</v>
      </c>
      <c r="AR94" s="18" t="s">
        <v>130</v>
      </c>
      <c r="AT94" s="18" t="s">
        <v>125</v>
      </c>
      <c r="AU94" s="18" t="s">
        <v>22</v>
      </c>
      <c r="AY94" s="18" t="s">
        <v>124</v>
      </c>
      <c r="BE94" s="175">
        <f>IF(N94="základní",J94,0)</f>
        <v>0</v>
      </c>
      <c r="BF94" s="175">
        <f>IF(N94="snížená",J94,0)</f>
        <v>0</v>
      </c>
      <c r="BG94" s="175">
        <f>IF(N94="zákl. přenesená",J94,0)</f>
        <v>0</v>
      </c>
      <c r="BH94" s="175">
        <f>IF(N94="sníž. přenesená",J94,0)</f>
        <v>0</v>
      </c>
      <c r="BI94" s="175">
        <f>IF(N94="nulová",J94,0)</f>
        <v>0</v>
      </c>
      <c r="BJ94" s="18" t="s">
        <v>22</v>
      </c>
      <c r="BK94" s="175">
        <f>ROUND(I94*H94,2)</f>
        <v>0</v>
      </c>
      <c r="BL94" s="18" t="s">
        <v>130</v>
      </c>
      <c r="BM94" s="18" t="s">
        <v>1166</v>
      </c>
    </row>
    <row r="95" spans="2:47" s="1" customFormat="1" ht="30" customHeight="1">
      <c r="B95" s="35"/>
      <c r="D95" s="176" t="s">
        <v>132</v>
      </c>
      <c r="F95" s="177" t="s">
        <v>1167</v>
      </c>
      <c r="I95" s="139"/>
      <c r="L95" s="35"/>
      <c r="M95" s="64"/>
      <c r="N95" s="36"/>
      <c r="O95" s="36"/>
      <c r="P95" s="36"/>
      <c r="Q95" s="36"/>
      <c r="R95" s="36"/>
      <c r="S95" s="36"/>
      <c r="T95" s="65"/>
      <c r="AT95" s="18" t="s">
        <v>132</v>
      </c>
      <c r="AU95" s="18" t="s">
        <v>22</v>
      </c>
    </row>
    <row r="96" spans="2:47" s="1" customFormat="1" ht="42" customHeight="1">
      <c r="B96" s="35"/>
      <c r="D96" s="176" t="s">
        <v>134</v>
      </c>
      <c r="F96" s="178" t="s">
        <v>1168</v>
      </c>
      <c r="I96" s="139"/>
      <c r="L96" s="35"/>
      <c r="M96" s="64"/>
      <c r="N96" s="36"/>
      <c r="O96" s="36"/>
      <c r="P96" s="36"/>
      <c r="Q96" s="36"/>
      <c r="R96" s="36"/>
      <c r="S96" s="36"/>
      <c r="T96" s="65"/>
      <c r="AT96" s="18" t="s">
        <v>134</v>
      </c>
      <c r="AU96" s="18" t="s">
        <v>22</v>
      </c>
    </row>
    <row r="97" spans="2:51" s="11" customFormat="1" ht="22.5" customHeight="1">
      <c r="B97" s="179"/>
      <c r="D97" s="176" t="s">
        <v>136</v>
      </c>
      <c r="E97" s="188" t="s">
        <v>149</v>
      </c>
      <c r="F97" s="189" t="s">
        <v>515</v>
      </c>
      <c r="H97" s="190">
        <v>1</v>
      </c>
      <c r="I97" s="184"/>
      <c r="L97" s="179"/>
      <c r="M97" s="185"/>
      <c r="N97" s="186"/>
      <c r="O97" s="186"/>
      <c r="P97" s="186"/>
      <c r="Q97" s="186"/>
      <c r="R97" s="186"/>
      <c r="S97" s="186"/>
      <c r="T97" s="187"/>
      <c r="AT97" s="188" t="s">
        <v>136</v>
      </c>
      <c r="AU97" s="188" t="s">
        <v>22</v>
      </c>
      <c r="AV97" s="11" t="s">
        <v>83</v>
      </c>
      <c r="AW97" s="11" t="s">
        <v>39</v>
      </c>
      <c r="AX97" s="11" t="s">
        <v>22</v>
      </c>
      <c r="AY97" s="188" t="s">
        <v>124</v>
      </c>
    </row>
    <row r="98" spans="2:63" s="10" customFormat="1" ht="36.75" customHeight="1">
      <c r="B98" s="151"/>
      <c r="D98" s="152" t="s">
        <v>74</v>
      </c>
      <c r="E98" s="153" t="s">
        <v>22</v>
      </c>
      <c r="F98" s="153" t="s">
        <v>254</v>
      </c>
      <c r="I98" s="154"/>
      <c r="J98" s="155">
        <f>BK98</f>
        <v>0</v>
      </c>
      <c r="L98" s="151"/>
      <c r="M98" s="156"/>
      <c r="N98" s="157"/>
      <c r="O98" s="157"/>
      <c r="P98" s="158">
        <f>SUM(P99:P139)</f>
        <v>0</v>
      </c>
      <c r="Q98" s="157"/>
      <c r="R98" s="158">
        <f>SUM(R99:R139)</f>
        <v>0</v>
      </c>
      <c r="S98" s="157"/>
      <c r="T98" s="159">
        <f>SUM(T99:T139)</f>
        <v>0.675</v>
      </c>
      <c r="AR98" s="160" t="s">
        <v>22</v>
      </c>
      <c r="AT98" s="161" t="s">
        <v>74</v>
      </c>
      <c r="AU98" s="161" t="s">
        <v>75</v>
      </c>
      <c r="AY98" s="160" t="s">
        <v>124</v>
      </c>
      <c r="BK98" s="162">
        <f>SUM(BK99:BK139)</f>
        <v>0</v>
      </c>
    </row>
    <row r="99" spans="2:65" s="1" customFormat="1" ht="22.5" customHeight="1">
      <c r="B99" s="163"/>
      <c r="C99" s="164" t="s">
        <v>83</v>
      </c>
      <c r="D99" s="164" t="s">
        <v>125</v>
      </c>
      <c r="E99" s="165" t="s">
        <v>1169</v>
      </c>
      <c r="F99" s="166" t="s">
        <v>1170</v>
      </c>
      <c r="G99" s="167" t="s">
        <v>266</v>
      </c>
      <c r="H99" s="168">
        <v>3</v>
      </c>
      <c r="I99" s="169"/>
      <c r="J99" s="170">
        <f>ROUND(I99*H99,2)</f>
        <v>0</v>
      </c>
      <c r="K99" s="166" t="s">
        <v>258</v>
      </c>
      <c r="L99" s="35"/>
      <c r="M99" s="171" t="s">
        <v>20</v>
      </c>
      <c r="N99" s="172" t="s">
        <v>46</v>
      </c>
      <c r="O99" s="36"/>
      <c r="P99" s="173">
        <f>O99*H99</f>
        <v>0</v>
      </c>
      <c r="Q99" s="173">
        <v>0</v>
      </c>
      <c r="R99" s="173">
        <f>Q99*H99</f>
        <v>0</v>
      </c>
      <c r="S99" s="173">
        <v>0.225</v>
      </c>
      <c r="T99" s="174">
        <f>S99*H99</f>
        <v>0.675</v>
      </c>
      <c r="AR99" s="18" t="s">
        <v>130</v>
      </c>
      <c r="AT99" s="18" t="s">
        <v>125</v>
      </c>
      <c r="AU99" s="18" t="s">
        <v>22</v>
      </c>
      <c r="AY99" s="18" t="s">
        <v>124</v>
      </c>
      <c r="BE99" s="175">
        <f>IF(N99="základní",J99,0)</f>
        <v>0</v>
      </c>
      <c r="BF99" s="175">
        <f>IF(N99="snížená",J99,0)</f>
        <v>0</v>
      </c>
      <c r="BG99" s="175">
        <f>IF(N99="zákl. přenesená",J99,0)</f>
        <v>0</v>
      </c>
      <c r="BH99" s="175">
        <f>IF(N99="sníž. přenesená",J99,0)</f>
        <v>0</v>
      </c>
      <c r="BI99" s="175">
        <f>IF(N99="nulová",J99,0)</f>
        <v>0</v>
      </c>
      <c r="BJ99" s="18" t="s">
        <v>22</v>
      </c>
      <c r="BK99" s="175">
        <f>ROUND(I99*H99,2)</f>
        <v>0</v>
      </c>
      <c r="BL99" s="18" t="s">
        <v>130</v>
      </c>
      <c r="BM99" s="18" t="s">
        <v>1171</v>
      </c>
    </row>
    <row r="100" spans="2:47" s="1" customFormat="1" ht="42" customHeight="1">
      <c r="B100" s="35"/>
      <c r="D100" s="176" t="s">
        <v>132</v>
      </c>
      <c r="F100" s="177" t="s">
        <v>1172</v>
      </c>
      <c r="I100" s="139"/>
      <c r="L100" s="35"/>
      <c r="M100" s="64"/>
      <c r="N100" s="36"/>
      <c r="O100" s="36"/>
      <c r="P100" s="36"/>
      <c r="Q100" s="36"/>
      <c r="R100" s="36"/>
      <c r="S100" s="36"/>
      <c r="T100" s="65"/>
      <c r="AT100" s="18" t="s">
        <v>132</v>
      </c>
      <c r="AU100" s="18" t="s">
        <v>22</v>
      </c>
    </row>
    <row r="101" spans="2:47" s="1" customFormat="1" ht="234" customHeight="1">
      <c r="B101" s="35"/>
      <c r="D101" s="176" t="s">
        <v>134</v>
      </c>
      <c r="F101" s="178" t="s">
        <v>330</v>
      </c>
      <c r="I101" s="139"/>
      <c r="L101" s="35"/>
      <c r="M101" s="64"/>
      <c r="N101" s="36"/>
      <c r="O101" s="36"/>
      <c r="P101" s="36"/>
      <c r="Q101" s="36"/>
      <c r="R101" s="36"/>
      <c r="S101" s="36"/>
      <c r="T101" s="65"/>
      <c r="AT101" s="18" t="s">
        <v>134</v>
      </c>
      <c r="AU101" s="18" t="s">
        <v>22</v>
      </c>
    </row>
    <row r="102" spans="2:51" s="11" customFormat="1" ht="22.5" customHeight="1">
      <c r="B102" s="179"/>
      <c r="D102" s="180" t="s">
        <v>136</v>
      </c>
      <c r="E102" s="181" t="s">
        <v>156</v>
      </c>
      <c r="F102" s="182" t="s">
        <v>1173</v>
      </c>
      <c r="H102" s="183">
        <v>3</v>
      </c>
      <c r="I102" s="184"/>
      <c r="L102" s="179"/>
      <c r="M102" s="185"/>
      <c r="N102" s="186"/>
      <c r="O102" s="186"/>
      <c r="P102" s="186"/>
      <c r="Q102" s="186"/>
      <c r="R102" s="186"/>
      <c r="S102" s="186"/>
      <c r="T102" s="187"/>
      <c r="AT102" s="188" t="s">
        <v>136</v>
      </c>
      <c r="AU102" s="188" t="s">
        <v>22</v>
      </c>
      <c r="AV102" s="11" t="s">
        <v>83</v>
      </c>
      <c r="AW102" s="11" t="s">
        <v>39</v>
      </c>
      <c r="AX102" s="11" t="s">
        <v>22</v>
      </c>
      <c r="AY102" s="188" t="s">
        <v>124</v>
      </c>
    </row>
    <row r="103" spans="2:65" s="1" customFormat="1" ht="22.5" customHeight="1">
      <c r="B103" s="163"/>
      <c r="C103" s="164" t="s">
        <v>144</v>
      </c>
      <c r="D103" s="164" t="s">
        <v>125</v>
      </c>
      <c r="E103" s="165" t="s">
        <v>1174</v>
      </c>
      <c r="F103" s="166" t="s">
        <v>1175</v>
      </c>
      <c r="G103" s="167" t="s">
        <v>289</v>
      </c>
      <c r="H103" s="168">
        <v>6</v>
      </c>
      <c r="I103" s="169"/>
      <c r="J103" s="170">
        <f>ROUND(I103*H103,2)</f>
        <v>0</v>
      </c>
      <c r="K103" s="166" t="s">
        <v>258</v>
      </c>
      <c r="L103" s="35"/>
      <c r="M103" s="171" t="s">
        <v>20</v>
      </c>
      <c r="N103" s="172" t="s">
        <v>46</v>
      </c>
      <c r="O103" s="36"/>
      <c r="P103" s="173">
        <f>O103*H103</f>
        <v>0</v>
      </c>
      <c r="Q103" s="173">
        <v>0</v>
      </c>
      <c r="R103" s="173">
        <f>Q103*H103</f>
        <v>0</v>
      </c>
      <c r="S103" s="173">
        <v>0</v>
      </c>
      <c r="T103" s="174">
        <f>S103*H103</f>
        <v>0</v>
      </c>
      <c r="AR103" s="18" t="s">
        <v>130</v>
      </c>
      <c r="AT103" s="18" t="s">
        <v>125</v>
      </c>
      <c r="AU103" s="18" t="s">
        <v>22</v>
      </c>
      <c r="AY103" s="18" t="s">
        <v>124</v>
      </c>
      <c r="BE103" s="175">
        <f>IF(N103="základní",J103,0)</f>
        <v>0</v>
      </c>
      <c r="BF103" s="175">
        <f>IF(N103="snížená",J103,0)</f>
        <v>0</v>
      </c>
      <c r="BG103" s="175">
        <f>IF(N103="zákl. přenesená",J103,0)</f>
        <v>0</v>
      </c>
      <c r="BH103" s="175">
        <f>IF(N103="sníž. přenesená",J103,0)</f>
        <v>0</v>
      </c>
      <c r="BI103" s="175">
        <f>IF(N103="nulová",J103,0)</f>
        <v>0</v>
      </c>
      <c r="BJ103" s="18" t="s">
        <v>22</v>
      </c>
      <c r="BK103" s="175">
        <f>ROUND(I103*H103,2)</f>
        <v>0</v>
      </c>
      <c r="BL103" s="18" t="s">
        <v>130</v>
      </c>
      <c r="BM103" s="18" t="s">
        <v>1176</v>
      </c>
    </row>
    <row r="104" spans="2:47" s="1" customFormat="1" ht="30" customHeight="1">
      <c r="B104" s="35"/>
      <c r="D104" s="176" t="s">
        <v>132</v>
      </c>
      <c r="F104" s="177" t="s">
        <v>1177</v>
      </c>
      <c r="I104" s="139"/>
      <c r="L104" s="35"/>
      <c r="M104" s="64"/>
      <c r="N104" s="36"/>
      <c r="O104" s="36"/>
      <c r="P104" s="36"/>
      <c r="Q104" s="36"/>
      <c r="R104" s="36"/>
      <c r="S104" s="36"/>
      <c r="T104" s="65"/>
      <c r="AT104" s="18" t="s">
        <v>132</v>
      </c>
      <c r="AU104" s="18" t="s">
        <v>22</v>
      </c>
    </row>
    <row r="105" spans="2:47" s="1" customFormat="1" ht="186" customHeight="1">
      <c r="B105" s="35"/>
      <c r="D105" s="176" t="s">
        <v>134</v>
      </c>
      <c r="F105" s="178" t="s">
        <v>1178</v>
      </c>
      <c r="I105" s="139"/>
      <c r="L105" s="35"/>
      <c r="M105" s="64"/>
      <c r="N105" s="36"/>
      <c r="O105" s="36"/>
      <c r="P105" s="36"/>
      <c r="Q105" s="36"/>
      <c r="R105" s="36"/>
      <c r="S105" s="36"/>
      <c r="T105" s="65"/>
      <c r="AT105" s="18" t="s">
        <v>134</v>
      </c>
      <c r="AU105" s="18" t="s">
        <v>22</v>
      </c>
    </row>
    <row r="106" spans="2:51" s="11" customFormat="1" ht="22.5" customHeight="1">
      <c r="B106" s="179"/>
      <c r="D106" s="180" t="s">
        <v>136</v>
      </c>
      <c r="E106" s="181" t="s">
        <v>168</v>
      </c>
      <c r="F106" s="182" t="s">
        <v>1179</v>
      </c>
      <c r="H106" s="183">
        <v>6</v>
      </c>
      <c r="I106" s="184"/>
      <c r="L106" s="179"/>
      <c r="M106" s="185"/>
      <c r="N106" s="186"/>
      <c r="O106" s="186"/>
      <c r="P106" s="186"/>
      <c r="Q106" s="186"/>
      <c r="R106" s="186"/>
      <c r="S106" s="186"/>
      <c r="T106" s="187"/>
      <c r="AT106" s="188" t="s">
        <v>136</v>
      </c>
      <c r="AU106" s="188" t="s">
        <v>22</v>
      </c>
      <c r="AV106" s="11" t="s">
        <v>83</v>
      </c>
      <c r="AW106" s="11" t="s">
        <v>39</v>
      </c>
      <c r="AX106" s="11" t="s">
        <v>22</v>
      </c>
      <c r="AY106" s="188" t="s">
        <v>124</v>
      </c>
    </row>
    <row r="107" spans="2:65" s="1" customFormat="1" ht="22.5" customHeight="1">
      <c r="B107" s="163"/>
      <c r="C107" s="164" t="s">
        <v>130</v>
      </c>
      <c r="D107" s="164" t="s">
        <v>125</v>
      </c>
      <c r="E107" s="165" t="s">
        <v>299</v>
      </c>
      <c r="F107" s="166" t="s">
        <v>300</v>
      </c>
      <c r="G107" s="167" t="s">
        <v>289</v>
      </c>
      <c r="H107" s="168">
        <v>23.17</v>
      </c>
      <c r="I107" s="169"/>
      <c r="J107" s="170">
        <f>ROUND(I107*H107,2)</f>
        <v>0</v>
      </c>
      <c r="K107" s="166" t="s">
        <v>258</v>
      </c>
      <c r="L107" s="35"/>
      <c r="M107" s="171" t="s">
        <v>20</v>
      </c>
      <c r="N107" s="172" t="s">
        <v>46</v>
      </c>
      <c r="O107" s="36"/>
      <c r="P107" s="173">
        <f>O107*H107</f>
        <v>0</v>
      </c>
      <c r="Q107" s="173">
        <v>0</v>
      </c>
      <c r="R107" s="173">
        <f>Q107*H107</f>
        <v>0</v>
      </c>
      <c r="S107" s="173">
        <v>0</v>
      </c>
      <c r="T107" s="174">
        <f>S107*H107</f>
        <v>0</v>
      </c>
      <c r="AR107" s="18" t="s">
        <v>130</v>
      </c>
      <c r="AT107" s="18" t="s">
        <v>125</v>
      </c>
      <c r="AU107" s="18" t="s">
        <v>22</v>
      </c>
      <c r="AY107" s="18" t="s">
        <v>124</v>
      </c>
      <c r="BE107" s="175">
        <f>IF(N107="základní",J107,0)</f>
        <v>0</v>
      </c>
      <c r="BF107" s="175">
        <f>IF(N107="snížená",J107,0)</f>
        <v>0</v>
      </c>
      <c r="BG107" s="175">
        <f>IF(N107="zákl. přenesená",J107,0)</f>
        <v>0</v>
      </c>
      <c r="BH107" s="175">
        <f>IF(N107="sníž. přenesená",J107,0)</f>
        <v>0</v>
      </c>
      <c r="BI107" s="175">
        <f>IF(N107="nulová",J107,0)</f>
        <v>0</v>
      </c>
      <c r="BJ107" s="18" t="s">
        <v>22</v>
      </c>
      <c r="BK107" s="175">
        <f>ROUND(I107*H107,2)</f>
        <v>0</v>
      </c>
      <c r="BL107" s="18" t="s">
        <v>130</v>
      </c>
      <c r="BM107" s="18" t="s">
        <v>1180</v>
      </c>
    </row>
    <row r="108" spans="2:47" s="1" customFormat="1" ht="30" customHeight="1">
      <c r="B108" s="35"/>
      <c r="D108" s="176" t="s">
        <v>132</v>
      </c>
      <c r="F108" s="177" t="s">
        <v>302</v>
      </c>
      <c r="I108" s="139"/>
      <c r="L108" s="35"/>
      <c r="M108" s="64"/>
      <c r="N108" s="36"/>
      <c r="O108" s="36"/>
      <c r="P108" s="36"/>
      <c r="Q108" s="36"/>
      <c r="R108" s="36"/>
      <c r="S108" s="36"/>
      <c r="T108" s="65"/>
      <c r="AT108" s="18" t="s">
        <v>132</v>
      </c>
      <c r="AU108" s="18" t="s">
        <v>22</v>
      </c>
    </row>
    <row r="109" spans="2:47" s="1" customFormat="1" ht="186" customHeight="1">
      <c r="B109" s="35"/>
      <c r="D109" s="176" t="s">
        <v>134</v>
      </c>
      <c r="F109" s="178" t="s">
        <v>303</v>
      </c>
      <c r="I109" s="139"/>
      <c r="L109" s="35"/>
      <c r="M109" s="64"/>
      <c r="N109" s="36"/>
      <c r="O109" s="36"/>
      <c r="P109" s="36"/>
      <c r="Q109" s="36"/>
      <c r="R109" s="36"/>
      <c r="S109" s="36"/>
      <c r="T109" s="65"/>
      <c r="AT109" s="18" t="s">
        <v>134</v>
      </c>
      <c r="AU109" s="18" t="s">
        <v>22</v>
      </c>
    </row>
    <row r="110" spans="2:51" s="11" customFormat="1" ht="22.5" customHeight="1">
      <c r="B110" s="179"/>
      <c r="D110" s="176" t="s">
        <v>136</v>
      </c>
      <c r="E110" s="188" t="s">
        <v>162</v>
      </c>
      <c r="F110" s="189" t="s">
        <v>1181</v>
      </c>
      <c r="H110" s="190">
        <v>15.75</v>
      </c>
      <c r="I110" s="184"/>
      <c r="L110" s="179"/>
      <c r="M110" s="185"/>
      <c r="N110" s="186"/>
      <c r="O110" s="186"/>
      <c r="P110" s="186"/>
      <c r="Q110" s="186"/>
      <c r="R110" s="186"/>
      <c r="S110" s="186"/>
      <c r="T110" s="187"/>
      <c r="AT110" s="188" t="s">
        <v>136</v>
      </c>
      <c r="AU110" s="188" t="s">
        <v>22</v>
      </c>
      <c r="AV110" s="11" t="s">
        <v>83</v>
      </c>
      <c r="AW110" s="11" t="s">
        <v>39</v>
      </c>
      <c r="AX110" s="11" t="s">
        <v>75</v>
      </c>
      <c r="AY110" s="188" t="s">
        <v>124</v>
      </c>
    </row>
    <row r="111" spans="2:51" s="11" customFormat="1" ht="22.5" customHeight="1">
      <c r="B111" s="179"/>
      <c r="D111" s="176" t="s">
        <v>136</v>
      </c>
      <c r="E111" s="188" t="s">
        <v>1158</v>
      </c>
      <c r="F111" s="189" t="s">
        <v>1182</v>
      </c>
      <c r="H111" s="190">
        <v>7.42</v>
      </c>
      <c r="I111" s="184"/>
      <c r="L111" s="179"/>
      <c r="M111" s="185"/>
      <c r="N111" s="186"/>
      <c r="O111" s="186"/>
      <c r="P111" s="186"/>
      <c r="Q111" s="186"/>
      <c r="R111" s="186"/>
      <c r="S111" s="186"/>
      <c r="T111" s="187"/>
      <c r="AT111" s="188" t="s">
        <v>136</v>
      </c>
      <c r="AU111" s="188" t="s">
        <v>22</v>
      </c>
      <c r="AV111" s="11" t="s">
        <v>83</v>
      </c>
      <c r="AW111" s="11" t="s">
        <v>39</v>
      </c>
      <c r="AX111" s="11" t="s">
        <v>75</v>
      </c>
      <c r="AY111" s="188" t="s">
        <v>124</v>
      </c>
    </row>
    <row r="112" spans="2:51" s="11" customFormat="1" ht="22.5" customHeight="1">
      <c r="B112" s="179"/>
      <c r="D112" s="180" t="s">
        <v>136</v>
      </c>
      <c r="E112" s="181" t="s">
        <v>1183</v>
      </c>
      <c r="F112" s="182" t="s">
        <v>1184</v>
      </c>
      <c r="H112" s="183">
        <v>23.17</v>
      </c>
      <c r="I112" s="184"/>
      <c r="L112" s="179"/>
      <c r="M112" s="185"/>
      <c r="N112" s="186"/>
      <c r="O112" s="186"/>
      <c r="P112" s="186"/>
      <c r="Q112" s="186"/>
      <c r="R112" s="186"/>
      <c r="S112" s="186"/>
      <c r="T112" s="187"/>
      <c r="AT112" s="188" t="s">
        <v>136</v>
      </c>
      <c r="AU112" s="188" t="s">
        <v>22</v>
      </c>
      <c r="AV112" s="11" t="s">
        <v>83</v>
      </c>
      <c r="AW112" s="11" t="s">
        <v>39</v>
      </c>
      <c r="AX112" s="11" t="s">
        <v>22</v>
      </c>
      <c r="AY112" s="188" t="s">
        <v>124</v>
      </c>
    </row>
    <row r="113" spans="2:65" s="1" customFormat="1" ht="22.5" customHeight="1">
      <c r="B113" s="163"/>
      <c r="C113" s="164" t="s">
        <v>163</v>
      </c>
      <c r="D113" s="164" t="s">
        <v>125</v>
      </c>
      <c r="E113" s="165" t="s">
        <v>1185</v>
      </c>
      <c r="F113" s="166" t="s">
        <v>1186</v>
      </c>
      <c r="G113" s="167" t="s">
        <v>289</v>
      </c>
      <c r="H113" s="168">
        <v>12.65</v>
      </c>
      <c r="I113" s="169"/>
      <c r="J113" s="170">
        <f>ROUND(I113*H113,2)</f>
        <v>0</v>
      </c>
      <c r="K113" s="166" t="s">
        <v>258</v>
      </c>
      <c r="L113" s="35"/>
      <c r="M113" s="171" t="s">
        <v>20</v>
      </c>
      <c r="N113" s="172" t="s">
        <v>46</v>
      </c>
      <c r="O113" s="36"/>
      <c r="P113" s="173">
        <f>O113*H113</f>
        <v>0</v>
      </c>
      <c r="Q113" s="173">
        <v>0</v>
      </c>
      <c r="R113" s="173">
        <f>Q113*H113</f>
        <v>0</v>
      </c>
      <c r="S113" s="173">
        <v>0</v>
      </c>
      <c r="T113" s="174">
        <f>S113*H113</f>
        <v>0</v>
      </c>
      <c r="AR113" s="18" t="s">
        <v>130</v>
      </c>
      <c r="AT113" s="18" t="s">
        <v>125</v>
      </c>
      <c r="AU113" s="18" t="s">
        <v>22</v>
      </c>
      <c r="AY113" s="18" t="s">
        <v>124</v>
      </c>
      <c r="BE113" s="175">
        <f>IF(N113="základní",J113,0)</f>
        <v>0</v>
      </c>
      <c r="BF113" s="175">
        <f>IF(N113="snížená",J113,0)</f>
        <v>0</v>
      </c>
      <c r="BG113" s="175">
        <f>IF(N113="zákl. přenesená",J113,0)</f>
        <v>0</v>
      </c>
      <c r="BH113" s="175">
        <f>IF(N113="sníž. přenesená",J113,0)</f>
        <v>0</v>
      </c>
      <c r="BI113" s="175">
        <f>IF(N113="nulová",J113,0)</f>
        <v>0</v>
      </c>
      <c r="BJ113" s="18" t="s">
        <v>22</v>
      </c>
      <c r="BK113" s="175">
        <f>ROUND(I113*H113,2)</f>
        <v>0</v>
      </c>
      <c r="BL113" s="18" t="s">
        <v>130</v>
      </c>
      <c r="BM113" s="18" t="s">
        <v>1187</v>
      </c>
    </row>
    <row r="114" spans="2:47" s="1" customFormat="1" ht="42" customHeight="1">
      <c r="B114" s="35"/>
      <c r="D114" s="176" t="s">
        <v>132</v>
      </c>
      <c r="F114" s="177" t="s">
        <v>1188</v>
      </c>
      <c r="I114" s="139"/>
      <c r="L114" s="35"/>
      <c r="M114" s="64"/>
      <c r="N114" s="36"/>
      <c r="O114" s="36"/>
      <c r="P114" s="36"/>
      <c r="Q114" s="36"/>
      <c r="R114" s="36"/>
      <c r="S114" s="36"/>
      <c r="T114" s="65"/>
      <c r="AT114" s="18" t="s">
        <v>132</v>
      </c>
      <c r="AU114" s="18" t="s">
        <v>22</v>
      </c>
    </row>
    <row r="115" spans="2:51" s="13" customFormat="1" ht="22.5" customHeight="1">
      <c r="B115" s="204"/>
      <c r="D115" s="176" t="s">
        <v>136</v>
      </c>
      <c r="E115" s="205" t="s">
        <v>20</v>
      </c>
      <c r="F115" s="206" t="s">
        <v>1189</v>
      </c>
      <c r="H115" s="207" t="s">
        <v>20</v>
      </c>
      <c r="I115" s="208"/>
      <c r="L115" s="204"/>
      <c r="M115" s="209"/>
      <c r="N115" s="210"/>
      <c r="O115" s="210"/>
      <c r="P115" s="210"/>
      <c r="Q115" s="210"/>
      <c r="R115" s="210"/>
      <c r="S115" s="210"/>
      <c r="T115" s="211"/>
      <c r="AT115" s="207" t="s">
        <v>136</v>
      </c>
      <c r="AU115" s="207" t="s">
        <v>22</v>
      </c>
      <c r="AV115" s="13" t="s">
        <v>22</v>
      </c>
      <c r="AW115" s="13" t="s">
        <v>39</v>
      </c>
      <c r="AX115" s="13" t="s">
        <v>75</v>
      </c>
      <c r="AY115" s="207" t="s">
        <v>124</v>
      </c>
    </row>
    <row r="116" spans="2:51" s="11" customFormat="1" ht="22.5" customHeight="1">
      <c r="B116" s="179"/>
      <c r="D116" s="180" t="s">
        <v>136</v>
      </c>
      <c r="E116" s="181" t="s">
        <v>20</v>
      </c>
      <c r="F116" s="182" t="s">
        <v>1190</v>
      </c>
      <c r="H116" s="183">
        <v>12.65</v>
      </c>
      <c r="I116" s="184"/>
      <c r="L116" s="179"/>
      <c r="M116" s="185"/>
      <c r="N116" s="186"/>
      <c r="O116" s="186"/>
      <c r="P116" s="186"/>
      <c r="Q116" s="186"/>
      <c r="R116" s="186"/>
      <c r="S116" s="186"/>
      <c r="T116" s="187"/>
      <c r="AT116" s="188" t="s">
        <v>136</v>
      </c>
      <c r="AU116" s="188" t="s">
        <v>22</v>
      </c>
      <c r="AV116" s="11" t="s">
        <v>83</v>
      </c>
      <c r="AW116" s="11" t="s">
        <v>39</v>
      </c>
      <c r="AX116" s="11" t="s">
        <v>22</v>
      </c>
      <c r="AY116" s="188" t="s">
        <v>124</v>
      </c>
    </row>
    <row r="117" spans="2:65" s="1" customFormat="1" ht="31.5" customHeight="1">
      <c r="B117" s="163"/>
      <c r="C117" s="164" t="s">
        <v>157</v>
      </c>
      <c r="D117" s="164" t="s">
        <v>125</v>
      </c>
      <c r="E117" s="165" t="s">
        <v>1191</v>
      </c>
      <c r="F117" s="166" t="s">
        <v>1192</v>
      </c>
      <c r="G117" s="167" t="s">
        <v>289</v>
      </c>
      <c r="H117" s="168">
        <v>50.6</v>
      </c>
      <c r="I117" s="169"/>
      <c r="J117" s="170">
        <f>ROUND(I117*H117,2)</f>
        <v>0</v>
      </c>
      <c r="K117" s="166" t="s">
        <v>258</v>
      </c>
      <c r="L117" s="35"/>
      <c r="M117" s="171" t="s">
        <v>20</v>
      </c>
      <c r="N117" s="172" t="s">
        <v>46</v>
      </c>
      <c r="O117" s="36"/>
      <c r="P117" s="173">
        <f>O117*H117</f>
        <v>0</v>
      </c>
      <c r="Q117" s="173">
        <v>0</v>
      </c>
      <c r="R117" s="173">
        <f>Q117*H117</f>
        <v>0</v>
      </c>
      <c r="S117" s="173">
        <v>0</v>
      </c>
      <c r="T117" s="174">
        <f>S117*H117</f>
        <v>0</v>
      </c>
      <c r="AR117" s="18" t="s">
        <v>130</v>
      </c>
      <c r="AT117" s="18" t="s">
        <v>125</v>
      </c>
      <c r="AU117" s="18" t="s">
        <v>22</v>
      </c>
      <c r="AY117" s="18" t="s">
        <v>124</v>
      </c>
      <c r="BE117" s="175">
        <f>IF(N117="základní",J117,0)</f>
        <v>0</v>
      </c>
      <c r="BF117" s="175">
        <f>IF(N117="snížená",J117,0)</f>
        <v>0</v>
      </c>
      <c r="BG117" s="175">
        <f>IF(N117="zákl. přenesená",J117,0)</f>
        <v>0</v>
      </c>
      <c r="BH117" s="175">
        <f>IF(N117="sníž. přenesená",J117,0)</f>
        <v>0</v>
      </c>
      <c r="BI117" s="175">
        <f>IF(N117="nulová",J117,0)</f>
        <v>0</v>
      </c>
      <c r="BJ117" s="18" t="s">
        <v>22</v>
      </c>
      <c r="BK117" s="175">
        <f>ROUND(I117*H117,2)</f>
        <v>0</v>
      </c>
      <c r="BL117" s="18" t="s">
        <v>130</v>
      </c>
      <c r="BM117" s="18" t="s">
        <v>1193</v>
      </c>
    </row>
    <row r="118" spans="2:47" s="1" customFormat="1" ht="42" customHeight="1">
      <c r="B118" s="35"/>
      <c r="D118" s="176" t="s">
        <v>132</v>
      </c>
      <c r="F118" s="177" t="s">
        <v>1194</v>
      </c>
      <c r="I118" s="139"/>
      <c r="L118" s="35"/>
      <c r="M118" s="64"/>
      <c r="N118" s="36"/>
      <c r="O118" s="36"/>
      <c r="P118" s="36"/>
      <c r="Q118" s="36"/>
      <c r="R118" s="36"/>
      <c r="S118" s="36"/>
      <c r="T118" s="65"/>
      <c r="AT118" s="18" t="s">
        <v>132</v>
      </c>
      <c r="AU118" s="18" t="s">
        <v>22</v>
      </c>
    </row>
    <row r="119" spans="2:51" s="11" customFormat="1" ht="22.5" customHeight="1">
      <c r="B119" s="179"/>
      <c r="D119" s="180" t="s">
        <v>136</v>
      </c>
      <c r="E119" s="181" t="s">
        <v>20</v>
      </c>
      <c r="F119" s="182" t="s">
        <v>1195</v>
      </c>
      <c r="H119" s="183">
        <v>50.6</v>
      </c>
      <c r="I119" s="184"/>
      <c r="L119" s="179"/>
      <c r="M119" s="185"/>
      <c r="N119" s="186"/>
      <c r="O119" s="186"/>
      <c r="P119" s="186"/>
      <c r="Q119" s="186"/>
      <c r="R119" s="186"/>
      <c r="S119" s="186"/>
      <c r="T119" s="187"/>
      <c r="AT119" s="188" t="s">
        <v>136</v>
      </c>
      <c r="AU119" s="188" t="s">
        <v>22</v>
      </c>
      <c r="AV119" s="11" t="s">
        <v>83</v>
      </c>
      <c r="AW119" s="11" t="s">
        <v>39</v>
      </c>
      <c r="AX119" s="11" t="s">
        <v>22</v>
      </c>
      <c r="AY119" s="188" t="s">
        <v>124</v>
      </c>
    </row>
    <row r="120" spans="2:65" s="1" customFormat="1" ht="22.5" customHeight="1">
      <c r="B120" s="163"/>
      <c r="C120" s="164" t="s">
        <v>298</v>
      </c>
      <c r="D120" s="164" t="s">
        <v>125</v>
      </c>
      <c r="E120" s="165" t="s">
        <v>1196</v>
      </c>
      <c r="F120" s="166" t="s">
        <v>1197</v>
      </c>
      <c r="G120" s="167" t="s">
        <v>939</v>
      </c>
      <c r="H120" s="168">
        <v>22.77</v>
      </c>
      <c r="I120" s="169"/>
      <c r="J120" s="170">
        <f>ROUND(I120*H120,2)</f>
        <v>0</v>
      </c>
      <c r="K120" s="166" t="s">
        <v>258</v>
      </c>
      <c r="L120" s="35"/>
      <c r="M120" s="171" t="s">
        <v>20</v>
      </c>
      <c r="N120" s="172" t="s">
        <v>46</v>
      </c>
      <c r="O120" s="36"/>
      <c r="P120" s="173">
        <f>O120*H120</f>
        <v>0</v>
      </c>
      <c r="Q120" s="173">
        <v>0</v>
      </c>
      <c r="R120" s="173">
        <f>Q120*H120</f>
        <v>0</v>
      </c>
      <c r="S120" s="173">
        <v>0</v>
      </c>
      <c r="T120" s="174">
        <f>S120*H120</f>
        <v>0</v>
      </c>
      <c r="AR120" s="18" t="s">
        <v>130</v>
      </c>
      <c r="AT120" s="18" t="s">
        <v>125</v>
      </c>
      <c r="AU120" s="18" t="s">
        <v>22</v>
      </c>
      <c r="AY120" s="18" t="s">
        <v>124</v>
      </c>
      <c r="BE120" s="175">
        <f>IF(N120="základní",J120,0)</f>
        <v>0</v>
      </c>
      <c r="BF120" s="175">
        <f>IF(N120="snížená",J120,0)</f>
        <v>0</v>
      </c>
      <c r="BG120" s="175">
        <f>IF(N120="zákl. přenesená",J120,0)</f>
        <v>0</v>
      </c>
      <c r="BH120" s="175">
        <f>IF(N120="sníž. přenesená",J120,0)</f>
        <v>0</v>
      </c>
      <c r="BI120" s="175">
        <f>IF(N120="nulová",J120,0)</f>
        <v>0</v>
      </c>
      <c r="BJ120" s="18" t="s">
        <v>22</v>
      </c>
      <c r="BK120" s="175">
        <f>ROUND(I120*H120,2)</f>
        <v>0</v>
      </c>
      <c r="BL120" s="18" t="s">
        <v>130</v>
      </c>
      <c r="BM120" s="18" t="s">
        <v>1198</v>
      </c>
    </row>
    <row r="121" spans="2:47" s="1" customFormat="1" ht="22.5" customHeight="1">
      <c r="B121" s="35"/>
      <c r="D121" s="176" t="s">
        <v>132</v>
      </c>
      <c r="F121" s="177" t="s">
        <v>1199</v>
      </c>
      <c r="I121" s="139"/>
      <c r="L121" s="35"/>
      <c r="M121" s="64"/>
      <c r="N121" s="36"/>
      <c r="O121" s="36"/>
      <c r="P121" s="36"/>
      <c r="Q121" s="36"/>
      <c r="R121" s="36"/>
      <c r="S121" s="36"/>
      <c r="T121" s="65"/>
      <c r="AT121" s="18" t="s">
        <v>132</v>
      </c>
      <c r="AU121" s="18" t="s">
        <v>22</v>
      </c>
    </row>
    <row r="122" spans="2:51" s="11" customFormat="1" ht="22.5" customHeight="1">
      <c r="B122" s="179"/>
      <c r="D122" s="180" t="s">
        <v>136</v>
      </c>
      <c r="E122" s="181" t="s">
        <v>20</v>
      </c>
      <c r="F122" s="182" t="s">
        <v>1200</v>
      </c>
      <c r="H122" s="183">
        <v>22.77</v>
      </c>
      <c r="I122" s="184"/>
      <c r="L122" s="179"/>
      <c r="M122" s="185"/>
      <c r="N122" s="186"/>
      <c r="O122" s="186"/>
      <c r="P122" s="186"/>
      <c r="Q122" s="186"/>
      <c r="R122" s="186"/>
      <c r="S122" s="186"/>
      <c r="T122" s="187"/>
      <c r="AT122" s="188" t="s">
        <v>136</v>
      </c>
      <c r="AU122" s="188" t="s">
        <v>22</v>
      </c>
      <c r="AV122" s="11" t="s">
        <v>83</v>
      </c>
      <c r="AW122" s="11" t="s">
        <v>39</v>
      </c>
      <c r="AX122" s="11" t="s">
        <v>22</v>
      </c>
      <c r="AY122" s="188" t="s">
        <v>124</v>
      </c>
    </row>
    <row r="123" spans="2:65" s="1" customFormat="1" ht="22.5" customHeight="1">
      <c r="B123" s="163"/>
      <c r="C123" s="164" t="s">
        <v>306</v>
      </c>
      <c r="D123" s="164" t="s">
        <v>125</v>
      </c>
      <c r="E123" s="165" t="s">
        <v>460</v>
      </c>
      <c r="F123" s="166" t="s">
        <v>461</v>
      </c>
      <c r="G123" s="167" t="s">
        <v>289</v>
      </c>
      <c r="H123" s="168">
        <v>16.52</v>
      </c>
      <c r="I123" s="169"/>
      <c r="J123" s="170">
        <f>ROUND(I123*H123,2)</f>
        <v>0</v>
      </c>
      <c r="K123" s="166" t="s">
        <v>258</v>
      </c>
      <c r="L123" s="35"/>
      <c r="M123" s="171" t="s">
        <v>20</v>
      </c>
      <c r="N123" s="172" t="s">
        <v>46</v>
      </c>
      <c r="O123" s="36"/>
      <c r="P123" s="173">
        <f>O123*H123</f>
        <v>0</v>
      </c>
      <c r="Q123" s="173">
        <v>0</v>
      </c>
      <c r="R123" s="173">
        <f>Q123*H123</f>
        <v>0</v>
      </c>
      <c r="S123" s="173">
        <v>0</v>
      </c>
      <c r="T123" s="174">
        <f>S123*H123</f>
        <v>0</v>
      </c>
      <c r="AR123" s="18" t="s">
        <v>130</v>
      </c>
      <c r="AT123" s="18" t="s">
        <v>125</v>
      </c>
      <c r="AU123" s="18" t="s">
        <v>22</v>
      </c>
      <c r="AY123" s="18" t="s">
        <v>124</v>
      </c>
      <c r="BE123" s="175">
        <f>IF(N123="základní",J123,0)</f>
        <v>0</v>
      </c>
      <c r="BF123" s="175">
        <f>IF(N123="snížená",J123,0)</f>
        <v>0</v>
      </c>
      <c r="BG123" s="175">
        <f>IF(N123="zákl. přenesená",J123,0)</f>
        <v>0</v>
      </c>
      <c r="BH123" s="175">
        <f>IF(N123="sníž. přenesená",J123,0)</f>
        <v>0</v>
      </c>
      <c r="BI123" s="175">
        <f>IF(N123="nulová",J123,0)</f>
        <v>0</v>
      </c>
      <c r="BJ123" s="18" t="s">
        <v>22</v>
      </c>
      <c r="BK123" s="175">
        <f>ROUND(I123*H123,2)</f>
        <v>0</v>
      </c>
      <c r="BL123" s="18" t="s">
        <v>130</v>
      </c>
      <c r="BM123" s="18" t="s">
        <v>1201</v>
      </c>
    </row>
    <row r="124" spans="2:47" s="1" customFormat="1" ht="30" customHeight="1">
      <c r="B124" s="35"/>
      <c r="D124" s="176" t="s">
        <v>132</v>
      </c>
      <c r="F124" s="177" t="s">
        <v>463</v>
      </c>
      <c r="I124" s="139"/>
      <c r="L124" s="35"/>
      <c r="M124" s="64"/>
      <c r="N124" s="36"/>
      <c r="O124" s="36"/>
      <c r="P124" s="36"/>
      <c r="Q124" s="36"/>
      <c r="R124" s="36"/>
      <c r="S124" s="36"/>
      <c r="T124" s="65"/>
      <c r="AT124" s="18" t="s">
        <v>132</v>
      </c>
      <c r="AU124" s="18" t="s">
        <v>22</v>
      </c>
    </row>
    <row r="125" spans="2:47" s="1" customFormat="1" ht="402" customHeight="1">
      <c r="B125" s="35"/>
      <c r="D125" s="176" t="s">
        <v>134</v>
      </c>
      <c r="F125" s="178" t="s">
        <v>464</v>
      </c>
      <c r="I125" s="139"/>
      <c r="L125" s="35"/>
      <c r="M125" s="64"/>
      <c r="N125" s="36"/>
      <c r="O125" s="36"/>
      <c r="P125" s="36"/>
      <c r="Q125" s="36"/>
      <c r="R125" s="36"/>
      <c r="S125" s="36"/>
      <c r="T125" s="65"/>
      <c r="AT125" s="18" t="s">
        <v>134</v>
      </c>
      <c r="AU125" s="18" t="s">
        <v>22</v>
      </c>
    </row>
    <row r="126" spans="2:51" s="11" customFormat="1" ht="22.5" customHeight="1">
      <c r="B126" s="179"/>
      <c r="D126" s="180" t="s">
        <v>136</v>
      </c>
      <c r="E126" s="181" t="s">
        <v>277</v>
      </c>
      <c r="F126" s="182" t="s">
        <v>1202</v>
      </c>
      <c r="H126" s="183">
        <v>16.52</v>
      </c>
      <c r="I126" s="184"/>
      <c r="L126" s="179"/>
      <c r="M126" s="185"/>
      <c r="N126" s="186"/>
      <c r="O126" s="186"/>
      <c r="P126" s="186"/>
      <c r="Q126" s="186"/>
      <c r="R126" s="186"/>
      <c r="S126" s="186"/>
      <c r="T126" s="187"/>
      <c r="AT126" s="188" t="s">
        <v>136</v>
      </c>
      <c r="AU126" s="188" t="s">
        <v>22</v>
      </c>
      <c r="AV126" s="11" t="s">
        <v>83</v>
      </c>
      <c r="AW126" s="11" t="s">
        <v>39</v>
      </c>
      <c r="AX126" s="11" t="s">
        <v>22</v>
      </c>
      <c r="AY126" s="188" t="s">
        <v>124</v>
      </c>
    </row>
    <row r="127" spans="2:65" s="1" customFormat="1" ht="22.5" customHeight="1">
      <c r="B127" s="163"/>
      <c r="C127" s="164" t="s">
        <v>318</v>
      </c>
      <c r="D127" s="164" t="s">
        <v>125</v>
      </c>
      <c r="E127" s="165" t="s">
        <v>1203</v>
      </c>
      <c r="F127" s="166" t="s">
        <v>1204</v>
      </c>
      <c r="G127" s="167" t="s">
        <v>289</v>
      </c>
      <c r="H127" s="168">
        <v>12.65</v>
      </c>
      <c r="I127" s="169"/>
      <c r="J127" s="170">
        <f>ROUND(I127*H127,2)</f>
        <v>0</v>
      </c>
      <c r="K127" s="166" t="s">
        <v>258</v>
      </c>
      <c r="L127" s="35"/>
      <c r="M127" s="171" t="s">
        <v>20</v>
      </c>
      <c r="N127" s="172" t="s">
        <v>46</v>
      </c>
      <c r="O127" s="36"/>
      <c r="P127" s="173">
        <f>O127*H127</f>
        <v>0</v>
      </c>
      <c r="Q127" s="173">
        <v>0</v>
      </c>
      <c r="R127" s="173">
        <f>Q127*H127</f>
        <v>0</v>
      </c>
      <c r="S127" s="173">
        <v>0</v>
      </c>
      <c r="T127" s="174">
        <f>S127*H127</f>
        <v>0</v>
      </c>
      <c r="AR127" s="18" t="s">
        <v>130</v>
      </c>
      <c r="AT127" s="18" t="s">
        <v>125</v>
      </c>
      <c r="AU127" s="18" t="s">
        <v>22</v>
      </c>
      <c r="AY127" s="18" t="s">
        <v>124</v>
      </c>
      <c r="BE127" s="175">
        <f>IF(N127="základní",J127,0)</f>
        <v>0</v>
      </c>
      <c r="BF127" s="175">
        <f>IF(N127="snížená",J127,0)</f>
        <v>0</v>
      </c>
      <c r="BG127" s="175">
        <f>IF(N127="zákl. přenesená",J127,0)</f>
        <v>0</v>
      </c>
      <c r="BH127" s="175">
        <f>IF(N127="sníž. přenesená",J127,0)</f>
        <v>0</v>
      </c>
      <c r="BI127" s="175">
        <f>IF(N127="nulová",J127,0)</f>
        <v>0</v>
      </c>
      <c r="BJ127" s="18" t="s">
        <v>22</v>
      </c>
      <c r="BK127" s="175">
        <f>ROUND(I127*H127,2)</f>
        <v>0</v>
      </c>
      <c r="BL127" s="18" t="s">
        <v>130</v>
      </c>
      <c r="BM127" s="18" t="s">
        <v>1205</v>
      </c>
    </row>
    <row r="128" spans="2:47" s="1" customFormat="1" ht="22.5" customHeight="1">
      <c r="B128" s="35"/>
      <c r="D128" s="176" t="s">
        <v>132</v>
      </c>
      <c r="F128" s="177" t="s">
        <v>1204</v>
      </c>
      <c r="I128" s="139"/>
      <c r="L128" s="35"/>
      <c r="M128" s="64"/>
      <c r="N128" s="36"/>
      <c r="O128" s="36"/>
      <c r="P128" s="36"/>
      <c r="Q128" s="36"/>
      <c r="R128" s="36"/>
      <c r="S128" s="36"/>
      <c r="T128" s="65"/>
      <c r="AT128" s="18" t="s">
        <v>132</v>
      </c>
      <c r="AU128" s="18" t="s">
        <v>22</v>
      </c>
    </row>
    <row r="129" spans="2:47" s="1" customFormat="1" ht="270" customHeight="1">
      <c r="B129" s="35"/>
      <c r="D129" s="176" t="s">
        <v>134</v>
      </c>
      <c r="F129" s="178" t="s">
        <v>1206</v>
      </c>
      <c r="I129" s="139"/>
      <c r="L129" s="35"/>
      <c r="M129" s="64"/>
      <c r="N129" s="36"/>
      <c r="O129" s="36"/>
      <c r="P129" s="36"/>
      <c r="Q129" s="36"/>
      <c r="R129" s="36"/>
      <c r="S129" s="36"/>
      <c r="T129" s="65"/>
      <c r="AT129" s="18" t="s">
        <v>134</v>
      </c>
      <c r="AU129" s="18" t="s">
        <v>22</v>
      </c>
    </row>
    <row r="130" spans="2:51" s="13" customFormat="1" ht="22.5" customHeight="1">
      <c r="B130" s="204"/>
      <c r="D130" s="176" t="s">
        <v>136</v>
      </c>
      <c r="E130" s="205" t="s">
        <v>20</v>
      </c>
      <c r="F130" s="206" t="s">
        <v>1189</v>
      </c>
      <c r="H130" s="207" t="s">
        <v>20</v>
      </c>
      <c r="I130" s="208"/>
      <c r="L130" s="204"/>
      <c r="M130" s="209"/>
      <c r="N130" s="210"/>
      <c r="O130" s="210"/>
      <c r="P130" s="210"/>
      <c r="Q130" s="210"/>
      <c r="R130" s="210"/>
      <c r="S130" s="210"/>
      <c r="T130" s="211"/>
      <c r="AT130" s="207" t="s">
        <v>136</v>
      </c>
      <c r="AU130" s="207" t="s">
        <v>22</v>
      </c>
      <c r="AV130" s="13" t="s">
        <v>22</v>
      </c>
      <c r="AW130" s="13" t="s">
        <v>39</v>
      </c>
      <c r="AX130" s="13" t="s">
        <v>75</v>
      </c>
      <c r="AY130" s="207" t="s">
        <v>124</v>
      </c>
    </row>
    <row r="131" spans="2:51" s="11" customFormat="1" ht="22.5" customHeight="1">
      <c r="B131" s="179"/>
      <c r="D131" s="180" t="s">
        <v>136</v>
      </c>
      <c r="E131" s="181" t="s">
        <v>270</v>
      </c>
      <c r="F131" s="182" t="s">
        <v>1190</v>
      </c>
      <c r="H131" s="183">
        <v>12.65</v>
      </c>
      <c r="I131" s="184"/>
      <c r="L131" s="179"/>
      <c r="M131" s="185"/>
      <c r="N131" s="186"/>
      <c r="O131" s="186"/>
      <c r="P131" s="186"/>
      <c r="Q131" s="186"/>
      <c r="R131" s="186"/>
      <c r="S131" s="186"/>
      <c r="T131" s="187"/>
      <c r="AT131" s="188" t="s">
        <v>136</v>
      </c>
      <c r="AU131" s="188" t="s">
        <v>22</v>
      </c>
      <c r="AV131" s="11" t="s">
        <v>83</v>
      </c>
      <c r="AW131" s="11" t="s">
        <v>39</v>
      </c>
      <c r="AX131" s="11" t="s">
        <v>22</v>
      </c>
      <c r="AY131" s="188" t="s">
        <v>124</v>
      </c>
    </row>
    <row r="132" spans="2:65" s="1" customFormat="1" ht="22.5" customHeight="1">
      <c r="B132" s="163"/>
      <c r="C132" s="164" t="s">
        <v>27</v>
      </c>
      <c r="D132" s="164" t="s">
        <v>125</v>
      </c>
      <c r="E132" s="165" t="s">
        <v>502</v>
      </c>
      <c r="F132" s="166" t="s">
        <v>503</v>
      </c>
      <c r="G132" s="167" t="s">
        <v>266</v>
      </c>
      <c r="H132" s="168">
        <v>20</v>
      </c>
      <c r="I132" s="169"/>
      <c r="J132" s="170">
        <f>ROUND(I132*H132,2)</f>
        <v>0</v>
      </c>
      <c r="K132" s="166" t="s">
        <v>258</v>
      </c>
      <c r="L132" s="35"/>
      <c r="M132" s="171" t="s">
        <v>20</v>
      </c>
      <c r="N132" s="172" t="s">
        <v>46</v>
      </c>
      <c r="O132" s="36"/>
      <c r="P132" s="173">
        <f>O132*H132</f>
        <v>0</v>
      </c>
      <c r="Q132" s="173">
        <v>0</v>
      </c>
      <c r="R132" s="173">
        <f>Q132*H132</f>
        <v>0</v>
      </c>
      <c r="S132" s="173">
        <v>0</v>
      </c>
      <c r="T132" s="174">
        <f>S132*H132</f>
        <v>0</v>
      </c>
      <c r="AR132" s="18" t="s">
        <v>130</v>
      </c>
      <c r="AT132" s="18" t="s">
        <v>125</v>
      </c>
      <c r="AU132" s="18" t="s">
        <v>22</v>
      </c>
      <c r="AY132" s="18" t="s">
        <v>124</v>
      </c>
      <c r="BE132" s="175">
        <f>IF(N132="základní",J132,0)</f>
        <v>0</v>
      </c>
      <c r="BF132" s="175">
        <f>IF(N132="snížená",J132,0)</f>
        <v>0</v>
      </c>
      <c r="BG132" s="175">
        <f>IF(N132="zákl. přenesená",J132,0)</f>
        <v>0</v>
      </c>
      <c r="BH132" s="175">
        <f>IF(N132="sníž. přenesená",J132,0)</f>
        <v>0</v>
      </c>
      <c r="BI132" s="175">
        <f>IF(N132="nulová",J132,0)</f>
        <v>0</v>
      </c>
      <c r="BJ132" s="18" t="s">
        <v>22</v>
      </c>
      <c r="BK132" s="175">
        <f>ROUND(I132*H132,2)</f>
        <v>0</v>
      </c>
      <c r="BL132" s="18" t="s">
        <v>130</v>
      </c>
      <c r="BM132" s="18" t="s">
        <v>1207</v>
      </c>
    </row>
    <row r="133" spans="2:47" s="1" customFormat="1" ht="30" customHeight="1">
      <c r="B133" s="35"/>
      <c r="D133" s="176" t="s">
        <v>132</v>
      </c>
      <c r="F133" s="177" t="s">
        <v>505</v>
      </c>
      <c r="I133" s="139"/>
      <c r="L133" s="35"/>
      <c r="M133" s="64"/>
      <c r="N133" s="36"/>
      <c r="O133" s="36"/>
      <c r="P133" s="36"/>
      <c r="Q133" s="36"/>
      <c r="R133" s="36"/>
      <c r="S133" s="36"/>
      <c r="T133" s="65"/>
      <c r="AT133" s="18" t="s">
        <v>132</v>
      </c>
      <c r="AU133" s="18" t="s">
        <v>22</v>
      </c>
    </row>
    <row r="134" spans="2:47" s="1" customFormat="1" ht="114" customHeight="1">
      <c r="B134" s="35"/>
      <c r="D134" s="176" t="s">
        <v>134</v>
      </c>
      <c r="F134" s="178" t="s">
        <v>506</v>
      </c>
      <c r="I134" s="139"/>
      <c r="L134" s="35"/>
      <c r="M134" s="64"/>
      <c r="N134" s="36"/>
      <c r="O134" s="36"/>
      <c r="P134" s="36"/>
      <c r="Q134" s="36"/>
      <c r="R134" s="36"/>
      <c r="S134" s="36"/>
      <c r="T134" s="65"/>
      <c r="AT134" s="18" t="s">
        <v>134</v>
      </c>
      <c r="AU134" s="18" t="s">
        <v>22</v>
      </c>
    </row>
    <row r="135" spans="2:51" s="11" customFormat="1" ht="22.5" customHeight="1">
      <c r="B135" s="179"/>
      <c r="D135" s="180" t="s">
        <v>136</v>
      </c>
      <c r="E135" s="181" t="s">
        <v>514</v>
      </c>
      <c r="F135" s="182" t="s">
        <v>1208</v>
      </c>
      <c r="H135" s="183">
        <v>20</v>
      </c>
      <c r="I135" s="184"/>
      <c r="L135" s="179"/>
      <c r="M135" s="185"/>
      <c r="N135" s="186"/>
      <c r="O135" s="186"/>
      <c r="P135" s="186"/>
      <c r="Q135" s="186"/>
      <c r="R135" s="186"/>
      <c r="S135" s="186"/>
      <c r="T135" s="187"/>
      <c r="AT135" s="188" t="s">
        <v>136</v>
      </c>
      <c r="AU135" s="188" t="s">
        <v>22</v>
      </c>
      <c r="AV135" s="11" t="s">
        <v>83</v>
      </c>
      <c r="AW135" s="11" t="s">
        <v>39</v>
      </c>
      <c r="AX135" s="11" t="s">
        <v>22</v>
      </c>
      <c r="AY135" s="188" t="s">
        <v>124</v>
      </c>
    </row>
    <row r="136" spans="2:65" s="1" customFormat="1" ht="22.5" customHeight="1">
      <c r="B136" s="163"/>
      <c r="C136" s="164" t="s">
        <v>216</v>
      </c>
      <c r="D136" s="164" t="s">
        <v>125</v>
      </c>
      <c r="E136" s="165" t="s">
        <v>390</v>
      </c>
      <c r="F136" s="166" t="s">
        <v>391</v>
      </c>
      <c r="G136" s="167" t="s">
        <v>266</v>
      </c>
      <c r="H136" s="168">
        <v>3</v>
      </c>
      <c r="I136" s="169"/>
      <c r="J136" s="170">
        <f>ROUND(I136*H136,2)</f>
        <v>0</v>
      </c>
      <c r="K136" s="166" t="s">
        <v>258</v>
      </c>
      <c r="L136" s="35"/>
      <c r="M136" s="171" t="s">
        <v>20</v>
      </c>
      <c r="N136" s="172" t="s">
        <v>46</v>
      </c>
      <c r="O136" s="36"/>
      <c r="P136" s="173">
        <f>O136*H136</f>
        <v>0</v>
      </c>
      <c r="Q136" s="173">
        <v>0</v>
      </c>
      <c r="R136" s="173">
        <f>Q136*H136</f>
        <v>0</v>
      </c>
      <c r="S136" s="173">
        <v>0</v>
      </c>
      <c r="T136" s="174">
        <f>S136*H136</f>
        <v>0</v>
      </c>
      <c r="AR136" s="18" t="s">
        <v>130</v>
      </c>
      <c r="AT136" s="18" t="s">
        <v>125</v>
      </c>
      <c r="AU136" s="18" t="s">
        <v>22</v>
      </c>
      <c r="AY136" s="18" t="s">
        <v>124</v>
      </c>
      <c r="BE136" s="175">
        <f>IF(N136="základní",J136,0)</f>
        <v>0</v>
      </c>
      <c r="BF136" s="175">
        <f>IF(N136="snížená",J136,0)</f>
        <v>0</v>
      </c>
      <c r="BG136" s="175">
        <f>IF(N136="zákl. přenesená",J136,0)</f>
        <v>0</v>
      </c>
      <c r="BH136" s="175">
        <f>IF(N136="sníž. přenesená",J136,0)</f>
        <v>0</v>
      </c>
      <c r="BI136" s="175">
        <f>IF(N136="nulová",J136,0)</f>
        <v>0</v>
      </c>
      <c r="BJ136" s="18" t="s">
        <v>22</v>
      </c>
      <c r="BK136" s="175">
        <f>ROUND(I136*H136,2)</f>
        <v>0</v>
      </c>
      <c r="BL136" s="18" t="s">
        <v>130</v>
      </c>
      <c r="BM136" s="18" t="s">
        <v>1209</v>
      </c>
    </row>
    <row r="137" spans="2:47" s="1" customFormat="1" ht="22.5" customHeight="1">
      <c r="B137" s="35"/>
      <c r="D137" s="176" t="s">
        <v>132</v>
      </c>
      <c r="F137" s="177" t="s">
        <v>393</v>
      </c>
      <c r="I137" s="139"/>
      <c r="L137" s="35"/>
      <c r="M137" s="64"/>
      <c r="N137" s="36"/>
      <c r="O137" s="36"/>
      <c r="P137" s="36"/>
      <c r="Q137" s="36"/>
      <c r="R137" s="36"/>
      <c r="S137" s="36"/>
      <c r="T137" s="65"/>
      <c r="AT137" s="18" t="s">
        <v>132</v>
      </c>
      <c r="AU137" s="18" t="s">
        <v>22</v>
      </c>
    </row>
    <row r="138" spans="2:47" s="1" customFormat="1" ht="150" customHeight="1">
      <c r="B138" s="35"/>
      <c r="D138" s="176" t="s">
        <v>134</v>
      </c>
      <c r="F138" s="178" t="s">
        <v>394</v>
      </c>
      <c r="I138" s="139"/>
      <c r="L138" s="35"/>
      <c r="M138" s="64"/>
      <c r="N138" s="36"/>
      <c r="O138" s="36"/>
      <c r="P138" s="36"/>
      <c r="Q138" s="36"/>
      <c r="R138" s="36"/>
      <c r="S138" s="36"/>
      <c r="T138" s="65"/>
      <c r="AT138" s="18" t="s">
        <v>134</v>
      </c>
      <c r="AU138" s="18" t="s">
        <v>22</v>
      </c>
    </row>
    <row r="139" spans="2:51" s="11" customFormat="1" ht="22.5" customHeight="1">
      <c r="B139" s="179"/>
      <c r="D139" s="176" t="s">
        <v>136</v>
      </c>
      <c r="E139" s="188" t="s">
        <v>262</v>
      </c>
      <c r="F139" s="189" t="s">
        <v>1173</v>
      </c>
      <c r="H139" s="190">
        <v>3</v>
      </c>
      <c r="I139" s="184"/>
      <c r="L139" s="179"/>
      <c r="M139" s="185"/>
      <c r="N139" s="186"/>
      <c r="O139" s="186"/>
      <c r="P139" s="186"/>
      <c r="Q139" s="186"/>
      <c r="R139" s="186"/>
      <c r="S139" s="186"/>
      <c r="T139" s="187"/>
      <c r="AT139" s="188" t="s">
        <v>136</v>
      </c>
      <c r="AU139" s="188" t="s">
        <v>22</v>
      </c>
      <c r="AV139" s="11" t="s">
        <v>83</v>
      </c>
      <c r="AW139" s="11" t="s">
        <v>39</v>
      </c>
      <c r="AX139" s="11" t="s">
        <v>22</v>
      </c>
      <c r="AY139" s="188" t="s">
        <v>124</v>
      </c>
    </row>
    <row r="140" spans="2:63" s="10" customFormat="1" ht="36.75" customHeight="1">
      <c r="B140" s="151"/>
      <c r="D140" s="152" t="s">
        <v>74</v>
      </c>
      <c r="E140" s="153" t="s">
        <v>318</v>
      </c>
      <c r="F140" s="153" t="s">
        <v>516</v>
      </c>
      <c r="I140" s="154"/>
      <c r="J140" s="155">
        <f>BK140</f>
        <v>0</v>
      </c>
      <c r="L140" s="151"/>
      <c r="M140" s="156"/>
      <c r="N140" s="157"/>
      <c r="O140" s="157"/>
      <c r="P140" s="158">
        <f>SUM(P141:P144)</f>
        <v>0</v>
      </c>
      <c r="Q140" s="157"/>
      <c r="R140" s="158">
        <f>SUM(R141:R144)</f>
        <v>0.00036</v>
      </c>
      <c r="S140" s="157"/>
      <c r="T140" s="159">
        <f>SUM(T141:T144)</f>
        <v>0</v>
      </c>
      <c r="AR140" s="160" t="s">
        <v>22</v>
      </c>
      <c r="AT140" s="161" t="s">
        <v>74</v>
      </c>
      <c r="AU140" s="161" t="s">
        <v>75</v>
      </c>
      <c r="AY140" s="160" t="s">
        <v>124</v>
      </c>
      <c r="BK140" s="162">
        <f>SUM(BK141:BK144)</f>
        <v>0</v>
      </c>
    </row>
    <row r="141" spans="2:65" s="1" customFormat="1" ht="22.5" customHeight="1">
      <c r="B141" s="163"/>
      <c r="C141" s="164" t="s">
        <v>341</v>
      </c>
      <c r="D141" s="164" t="s">
        <v>125</v>
      </c>
      <c r="E141" s="165" t="s">
        <v>1210</v>
      </c>
      <c r="F141" s="166" t="s">
        <v>1211</v>
      </c>
      <c r="G141" s="167" t="s">
        <v>370</v>
      </c>
      <c r="H141" s="168">
        <v>12</v>
      </c>
      <c r="I141" s="169"/>
      <c r="J141" s="170">
        <f>ROUND(I141*H141,2)</f>
        <v>0</v>
      </c>
      <c r="K141" s="166" t="s">
        <v>258</v>
      </c>
      <c r="L141" s="35"/>
      <c r="M141" s="171" t="s">
        <v>20</v>
      </c>
      <c r="N141" s="172" t="s">
        <v>46</v>
      </c>
      <c r="O141" s="36"/>
      <c r="P141" s="173">
        <f>O141*H141</f>
        <v>0</v>
      </c>
      <c r="Q141" s="173">
        <v>3E-05</v>
      </c>
      <c r="R141" s="173">
        <f>Q141*H141</f>
        <v>0.00036</v>
      </c>
      <c r="S141" s="173">
        <v>0</v>
      </c>
      <c r="T141" s="174">
        <f>S141*H141</f>
        <v>0</v>
      </c>
      <c r="AR141" s="18" t="s">
        <v>130</v>
      </c>
      <c r="AT141" s="18" t="s">
        <v>125</v>
      </c>
      <c r="AU141" s="18" t="s">
        <v>22</v>
      </c>
      <c r="AY141" s="18" t="s">
        <v>124</v>
      </c>
      <c r="BE141" s="175">
        <f>IF(N141="základní",J141,0)</f>
        <v>0</v>
      </c>
      <c r="BF141" s="175">
        <f>IF(N141="snížená",J141,0)</f>
        <v>0</v>
      </c>
      <c r="BG141" s="175">
        <f>IF(N141="zákl. přenesená",J141,0)</f>
        <v>0</v>
      </c>
      <c r="BH141" s="175">
        <f>IF(N141="sníž. přenesená",J141,0)</f>
        <v>0</v>
      </c>
      <c r="BI141" s="175">
        <f>IF(N141="nulová",J141,0)</f>
        <v>0</v>
      </c>
      <c r="BJ141" s="18" t="s">
        <v>22</v>
      </c>
      <c r="BK141" s="175">
        <f>ROUND(I141*H141,2)</f>
        <v>0</v>
      </c>
      <c r="BL141" s="18" t="s">
        <v>130</v>
      </c>
      <c r="BM141" s="18" t="s">
        <v>1212</v>
      </c>
    </row>
    <row r="142" spans="2:47" s="1" customFormat="1" ht="22.5" customHeight="1">
      <c r="B142" s="35"/>
      <c r="D142" s="176" t="s">
        <v>132</v>
      </c>
      <c r="F142" s="177" t="s">
        <v>1213</v>
      </c>
      <c r="I142" s="139"/>
      <c r="L142" s="35"/>
      <c r="M142" s="64"/>
      <c r="N142" s="36"/>
      <c r="O142" s="36"/>
      <c r="P142" s="36"/>
      <c r="Q142" s="36"/>
      <c r="R142" s="36"/>
      <c r="S142" s="36"/>
      <c r="T142" s="65"/>
      <c r="AT142" s="18" t="s">
        <v>132</v>
      </c>
      <c r="AU142" s="18" t="s">
        <v>22</v>
      </c>
    </row>
    <row r="143" spans="2:47" s="1" customFormat="1" ht="30" customHeight="1">
      <c r="B143" s="35"/>
      <c r="D143" s="176" t="s">
        <v>134</v>
      </c>
      <c r="F143" s="178" t="s">
        <v>603</v>
      </c>
      <c r="I143" s="139"/>
      <c r="L143" s="35"/>
      <c r="M143" s="64"/>
      <c r="N143" s="36"/>
      <c r="O143" s="36"/>
      <c r="P143" s="36"/>
      <c r="Q143" s="36"/>
      <c r="R143" s="36"/>
      <c r="S143" s="36"/>
      <c r="T143" s="65"/>
      <c r="AT143" s="18" t="s">
        <v>134</v>
      </c>
      <c r="AU143" s="18" t="s">
        <v>22</v>
      </c>
    </row>
    <row r="144" spans="2:51" s="11" customFormat="1" ht="22.5" customHeight="1">
      <c r="B144" s="179"/>
      <c r="D144" s="176" t="s">
        <v>136</v>
      </c>
      <c r="E144" s="188" t="s">
        <v>495</v>
      </c>
      <c r="F144" s="189" t="s">
        <v>1214</v>
      </c>
      <c r="H144" s="190">
        <v>12</v>
      </c>
      <c r="I144" s="184"/>
      <c r="L144" s="179"/>
      <c r="M144" s="185"/>
      <c r="N144" s="186"/>
      <c r="O144" s="186"/>
      <c r="P144" s="186"/>
      <c r="Q144" s="186"/>
      <c r="R144" s="186"/>
      <c r="S144" s="186"/>
      <c r="T144" s="187"/>
      <c r="AT144" s="188" t="s">
        <v>136</v>
      </c>
      <c r="AU144" s="188" t="s">
        <v>22</v>
      </c>
      <c r="AV144" s="11" t="s">
        <v>83</v>
      </c>
      <c r="AW144" s="11" t="s">
        <v>39</v>
      </c>
      <c r="AX144" s="11" t="s">
        <v>22</v>
      </c>
      <c r="AY144" s="188" t="s">
        <v>124</v>
      </c>
    </row>
    <row r="145" spans="2:63" s="10" customFormat="1" ht="36.75" customHeight="1">
      <c r="B145" s="151"/>
      <c r="D145" s="152" t="s">
        <v>74</v>
      </c>
      <c r="E145" s="153" t="s">
        <v>163</v>
      </c>
      <c r="F145" s="153" t="s">
        <v>871</v>
      </c>
      <c r="I145" s="154"/>
      <c r="J145" s="155">
        <f>BK145</f>
        <v>0</v>
      </c>
      <c r="L145" s="151"/>
      <c r="M145" s="156"/>
      <c r="N145" s="157"/>
      <c r="O145" s="157"/>
      <c r="P145" s="158">
        <f>SUM(P146:P152)</f>
        <v>0</v>
      </c>
      <c r="Q145" s="157"/>
      <c r="R145" s="158">
        <f>SUM(R146:R152)</f>
        <v>0</v>
      </c>
      <c r="S145" s="157"/>
      <c r="T145" s="159">
        <f>SUM(T146:T152)</f>
        <v>0</v>
      </c>
      <c r="AR145" s="160" t="s">
        <v>22</v>
      </c>
      <c r="AT145" s="161" t="s">
        <v>74</v>
      </c>
      <c r="AU145" s="161" t="s">
        <v>75</v>
      </c>
      <c r="AY145" s="160" t="s">
        <v>124</v>
      </c>
      <c r="BK145" s="162">
        <f>SUM(BK146:BK152)</f>
        <v>0</v>
      </c>
    </row>
    <row r="146" spans="2:65" s="1" customFormat="1" ht="22.5" customHeight="1">
      <c r="B146" s="163"/>
      <c r="C146" s="164" t="s">
        <v>348</v>
      </c>
      <c r="D146" s="164" t="s">
        <v>125</v>
      </c>
      <c r="E146" s="165" t="s">
        <v>1215</v>
      </c>
      <c r="F146" s="166" t="s">
        <v>1216</v>
      </c>
      <c r="G146" s="167" t="s">
        <v>266</v>
      </c>
      <c r="H146" s="168">
        <v>0.45</v>
      </c>
      <c r="I146" s="169"/>
      <c r="J146" s="170">
        <f>ROUND(I146*H146,2)</f>
        <v>0</v>
      </c>
      <c r="K146" s="166" t="s">
        <v>258</v>
      </c>
      <c r="L146" s="35"/>
      <c r="M146" s="171" t="s">
        <v>20</v>
      </c>
      <c r="N146" s="172" t="s">
        <v>46</v>
      </c>
      <c r="O146" s="36"/>
      <c r="P146" s="173">
        <f>O146*H146</f>
        <v>0</v>
      </c>
      <c r="Q146" s="173">
        <v>0</v>
      </c>
      <c r="R146" s="173">
        <f>Q146*H146</f>
        <v>0</v>
      </c>
      <c r="S146" s="173">
        <v>0</v>
      </c>
      <c r="T146" s="174">
        <f>S146*H146</f>
        <v>0</v>
      </c>
      <c r="AR146" s="18" t="s">
        <v>130</v>
      </c>
      <c r="AT146" s="18" t="s">
        <v>125</v>
      </c>
      <c r="AU146" s="18" t="s">
        <v>22</v>
      </c>
      <c r="AY146" s="18" t="s">
        <v>124</v>
      </c>
      <c r="BE146" s="175">
        <f>IF(N146="základní",J146,0)</f>
        <v>0</v>
      </c>
      <c r="BF146" s="175">
        <f>IF(N146="snížená",J146,0)</f>
        <v>0</v>
      </c>
      <c r="BG146" s="175">
        <f>IF(N146="zákl. přenesená",J146,0)</f>
        <v>0</v>
      </c>
      <c r="BH146" s="175">
        <f>IF(N146="sníž. přenesená",J146,0)</f>
        <v>0</v>
      </c>
      <c r="BI146" s="175">
        <f>IF(N146="nulová",J146,0)</f>
        <v>0</v>
      </c>
      <c r="BJ146" s="18" t="s">
        <v>22</v>
      </c>
      <c r="BK146" s="175">
        <f>ROUND(I146*H146,2)</f>
        <v>0</v>
      </c>
      <c r="BL146" s="18" t="s">
        <v>130</v>
      </c>
      <c r="BM146" s="18" t="s">
        <v>1217</v>
      </c>
    </row>
    <row r="147" spans="2:47" s="1" customFormat="1" ht="22.5" customHeight="1">
      <c r="B147" s="35"/>
      <c r="D147" s="176" t="s">
        <v>132</v>
      </c>
      <c r="F147" s="177" t="s">
        <v>1218</v>
      </c>
      <c r="I147" s="139"/>
      <c r="L147" s="35"/>
      <c r="M147" s="64"/>
      <c r="N147" s="36"/>
      <c r="O147" s="36"/>
      <c r="P147" s="36"/>
      <c r="Q147" s="36"/>
      <c r="R147" s="36"/>
      <c r="S147" s="36"/>
      <c r="T147" s="65"/>
      <c r="AT147" s="18" t="s">
        <v>132</v>
      </c>
      <c r="AU147" s="18" t="s">
        <v>22</v>
      </c>
    </row>
    <row r="148" spans="2:51" s="11" customFormat="1" ht="22.5" customHeight="1">
      <c r="B148" s="179"/>
      <c r="D148" s="180" t="s">
        <v>136</v>
      </c>
      <c r="E148" s="181" t="s">
        <v>338</v>
      </c>
      <c r="F148" s="182" t="s">
        <v>1219</v>
      </c>
      <c r="H148" s="183">
        <v>0.45</v>
      </c>
      <c r="I148" s="184"/>
      <c r="L148" s="179"/>
      <c r="M148" s="185"/>
      <c r="N148" s="186"/>
      <c r="O148" s="186"/>
      <c r="P148" s="186"/>
      <c r="Q148" s="186"/>
      <c r="R148" s="186"/>
      <c r="S148" s="186"/>
      <c r="T148" s="187"/>
      <c r="AT148" s="188" t="s">
        <v>136</v>
      </c>
      <c r="AU148" s="188" t="s">
        <v>22</v>
      </c>
      <c r="AV148" s="11" t="s">
        <v>83</v>
      </c>
      <c r="AW148" s="11" t="s">
        <v>39</v>
      </c>
      <c r="AX148" s="11" t="s">
        <v>22</v>
      </c>
      <c r="AY148" s="188" t="s">
        <v>124</v>
      </c>
    </row>
    <row r="149" spans="2:65" s="1" customFormat="1" ht="22.5" customHeight="1">
      <c r="B149" s="163"/>
      <c r="C149" s="164" t="s">
        <v>360</v>
      </c>
      <c r="D149" s="164" t="s">
        <v>125</v>
      </c>
      <c r="E149" s="165" t="s">
        <v>1220</v>
      </c>
      <c r="F149" s="166" t="s">
        <v>1221</v>
      </c>
      <c r="G149" s="167" t="s">
        <v>266</v>
      </c>
      <c r="H149" s="168">
        <v>0.45</v>
      </c>
      <c r="I149" s="169"/>
      <c r="J149" s="170">
        <f>ROUND(I149*H149,2)</f>
        <v>0</v>
      </c>
      <c r="K149" s="166" t="s">
        <v>258</v>
      </c>
      <c r="L149" s="35"/>
      <c r="M149" s="171" t="s">
        <v>20</v>
      </c>
      <c r="N149" s="172" t="s">
        <v>46</v>
      </c>
      <c r="O149" s="36"/>
      <c r="P149" s="173">
        <f>O149*H149</f>
        <v>0</v>
      </c>
      <c r="Q149" s="173">
        <v>0</v>
      </c>
      <c r="R149" s="173">
        <f>Q149*H149</f>
        <v>0</v>
      </c>
      <c r="S149" s="173">
        <v>0</v>
      </c>
      <c r="T149" s="174">
        <f>S149*H149</f>
        <v>0</v>
      </c>
      <c r="AR149" s="18" t="s">
        <v>130</v>
      </c>
      <c r="AT149" s="18" t="s">
        <v>125</v>
      </c>
      <c r="AU149" s="18" t="s">
        <v>22</v>
      </c>
      <c r="AY149" s="18" t="s">
        <v>124</v>
      </c>
      <c r="BE149" s="175">
        <f>IF(N149="základní",J149,0)</f>
        <v>0</v>
      </c>
      <c r="BF149" s="175">
        <f>IF(N149="snížená",J149,0)</f>
        <v>0</v>
      </c>
      <c r="BG149" s="175">
        <f>IF(N149="zákl. přenesená",J149,0)</f>
        <v>0</v>
      </c>
      <c r="BH149" s="175">
        <f>IF(N149="sníž. přenesená",J149,0)</f>
        <v>0</v>
      </c>
      <c r="BI149" s="175">
        <f>IF(N149="nulová",J149,0)</f>
        <v>0</v>
      </c>
      <c r="BJ149" s="18" t="s">
        <v>22</v>
      </c>
      <c r="BK149" s="175">
        <f>ROUND(I149*H149,2)</f>
        <v>0</v>
      </c>
      <c r="BL149" s="18" t="s">
        <v>130</v>
      </c>
      <c r="BM149" s="18" t="s">
        <v>1222</v>
      </c>
    </row>
    <row r="150" spans="2:47" s="1" customFormat="1" ht="30" customHeight="1">
      <c r="B150" s="35"/>
      <c r="D150" s="176" t="s">
        <v>132</v>
      </c>
      <c r="F150" s="177" t="s">
        <v>1223</v>
      </c>
      <c r="I150" s="139"/>
      <c r="L150" s="35"/>
      <c r="M150" s="64"/>
      <c r="N150" s="36"/>
      <c r="O150" s="36"/>
      <c r="P150" s="36"/>
      <c r="Q150" s="36"/>
      <c r="R150" s="36"/>
      <c r="S150" s="36"/>
      <c r="T150" s="65"/>
      <c r="AT150" s="18" t="s">
        <v>132</v>
      </c>
      <c r="AU150" s="18" t="s">
        <v>22</v>
      </c>
    </row>
    <row r="151" spans="2:47" s="1" customFormat="1" ht="30" customHeight="1">
      <c r="B151" s="35"/>
      <c r="D151" s="176" t="s">
        <v>134</v>
      </c>
      <c r="F151" s="178" t="s">
        <v>901</v>
      </c>
      <c r="I151" s="139"/>
      <c r="L151" s="35"/>
      <c r="M151" s="64"/>
      <c r="N151" s="36"/>
      <c r="O151" s="36"/>
      <c r="P151" s="36"/>
      <c r="Q151" s="36"/>
      <c r="R151" s="36"/>
      <c r="S151" s="36"/>
      <c r="T151" s="65"/>
      <c r="AT151" s="18" t="s">
        <v>134</v>
      </c>
      <c r="AU151" s="18" t="s">
        <v>22</v>
      </c>
    </row>
    <row r="152" spans="2:51" s="11" customFormat="1" ht="22.5" customHeight="1">
      <c r="B152" s="179"/>
      <c r="D152" s="176" t="s">
        <v>136</v>
      </c>
      <c r="E152" s="188" t="s">
        <v>354</v>
      </c>
      <c r="F152" s="189" t="s">
        <v>1219</v>
      </c>
      <c r="H152" s="190">
        <v>0.45</v>
      </c>
      <c r="I152" s="184"/>
      <c r="L152" s="179"/>
      <c r="M152" s="185"/>
      <c r="N152" s="186"/>
      <c r="O152" s="186"/>
      <c r="P152" s="186"/>
      <c r="Q152" s="186"/>
      <c r="R152" s="186"/>
      <c r="S152" s="186"/>
      <c r="T152" s="187"/>
      <c r="AT152" s="188" t="s">
        <v>136</v>
      </c>
      <c r="AU152" s="188" t="s">
        <v>22</v>
      </c>
      <c r="AV152" s="11" t="s">
        <v>83</v>
      </c>
      <c r="AW152" s="11" t="s">
        <v>39</v>
      </c>
      <c r="AX152" s="11" t="s">
        <v>22</v>
      </c>
      <c r="AY152" s="188" t="s">
        <v>124</v>
      </c>
    </row>
    <row r="153" spans="2:63" s="10" customFormat="1" ht="36.75" customHeight="1">
      <c r="B153" s="151"/>
      <c r="D153" s="152" t="s">
        <v>74</v>
      </c>
      <c r="E153" s="153" t="s">
        <v>83</v>
      </c>
      <c r="F153" s="153" t="s">
        <v>1224</v>
      </c>
      <c r="I153" s="154"/>
      <c r="J153" s="155">
        <f>BK153</f>
        <v>0</v>
      </c>
      <c r="L153" s="151"/>
      <c r="M153" s="156"/>
      <c r="N153" s="157"/>
      <c r="O153" s="157"/>
      <c r="P153" s="158">
        <f>SUM(P154:P165)</f>
        <v>0</v>
      </c>
      <c r="Q153" s="157"/>
      <c r="R153" s="158">
        <f>SUM(R154:R165)</f>
        <v>16.154759999999996</v>
      </c>
      <c r="S153" s="157"/>
      <c r="T153" s="159">
        <f>SUM(T154:T165)</f>
        <v>0</v>
      </c>
      <c r="AR153" s="160" t="s">
        <v>22</v>
      </c>
      <c r="AT153" s="161" t="s">
        <v>74</v>
      </c>
      <c r="AU153" s="161" t="s">
        <v>75</v>
      </c>
      <c r="AY153" s="160" t="s">
        <v>124</v>
      </c>
      <c r="BK153" s="162">
        <f>SUM(BK154:BK165)</f>
        <v>0</v>
      </c>
    </row>
    <row r="154" spans="2:65" s="1" customFormat="1" ht="22.5" customHeight="1">
      <c r="B154" s="163"/>
      <c r="C154" s="164" t="s">
        <v>8</v>
      </c>
      <c r="D154" s="164" t="s">
        <v>125</v>
      </c>
      <c r="E154" s="165" t="s">
        <v>1225</v>
      </c>
      <c r="F154" s="166" t="s">
        <v>1226</v>
      </c>
      <c r="G154" s="167" t="s">
        <v>289</v>
      </c>
      <c r="H154" s="168">
        <v>1.2</v>
      </c>
      <c r="I154" s="169"/>
      <c r="J154" s="170">
        <f>ROUND(I154*H154,2)</f>
        <v>0</v>
      </c>
      <c r="K154" s="166" t="s">
        <v>258</v>
      </c>
      <c r="L154" s="35"/>
      <c r="M154" s="171" t="s">
        <v>20</v>
      </c>
      <c r="N154" s="172" t="s">
        <v>46</v>
      </c>
      <c r="O154" s="36"/>
      <c r="P154" s="173">
        <f>O154*H154</f>
        <v>0</v>
      </c>
      <c r="Q154" s="173">
        <v>2.16</v>
      </c>
      <c r="R154" s="173">
        <f>Q154*H154</f>
        <v>2.592</v>
      </c>
      <c r="S154" s="173">
        <v>0</v>
      </c>
      <c r="T154" s="174">
        <f>S154*H154</f>
        <v>0</v>
      </c>
      <c r="AR154" s="18" t="s">
        <v>130</v>
      </c>
      <c r="AT154" s="18" t="s">
        <v>125</v>
      </c>
      <c r="AU154" s="18" t="s">
        <v>22</v>
      </c>
      <c r="AY154" s="18" t="s">
        <v>124</v>
      </c>
      <c r="BE154" s="175">
        <f>IF(N154="základní",J154,0)</f>
        <v>0</v>
      </c>
      <c r="BF154" s="175">
        <f>IF(N154="snížená",J154,0)</f>
        <v>0</v>
      </c>
      <c r="BG154" s="175">
        <f>IF(N154="zákl. přenesená",J154,0)</f>
        <v>0</v>
      </c>
      <c r="BH154" s="175">
        <f>IF(N154="sníž. přenesená",J154,0)</f>
        <v>0</v>
      </c>
      <c r="BI154" s="175">
        <f>IF(N154="nulová",J154,0)</f>
        <v>0</v>
      </c>
      <c r="BJ154" s="18" t="s">
        <v>22</v>
      </c>
      <c r="BK154" s="175">
        <f>ROUND(I154*H154,2)</f>
        <v>0</v>
      </c>
      <c r="BL154" s="18" t="s">
        <v>130</v>
      </c>
      <c r="BM154" s="18" t="s">
        <v>1227</v>
      </c>
    </row>
    <row r="155" spans="2:47" s="1" customFormat="1" ht="30" customHeight="1">
      <c r="B155" s="35"/>
      <c r="D155" s="176" t="s">
        <v>132</v>
      </c>
      <c r="F155" s="177" t="s">
        <v>1228</v>
      </c>
      <c r="I155" s="139"/>
      <c r="L155" s="35"/>
      <c r="M155" s="64"/>
      <c r="N155" s="36"/>
      <c r="O155" s="36"/>
      <c r="P155" s="36"/>
      <c r="Q155" s="36"/>
      <c r="R155" s="36"/>
      <c r="S155" s="36"/>
      <c r="T155" s="65"/>
      <c r="AT155" s="18" t="s">
        <v>132</v>
      </c>
      <c r="AU155" s="18" t="s">
        <v>22</v>
      </c>
    </row>
    <row r="156" spans="2:51" s="11" customFormat="1" ht="22.5" customHeight="1">
      <c r="B156" s="179"/>
      <c r="D156" s="180" t="s">
        <v>136</v>
      </c>
      <c r="E156" s="181" t="s">
        <v>20</v>
      </c>
      <c r="F156" s="182" t="s">
        <v>1229</v>
      </c>
      <c r="H156" s="183">
        <v>1.2</v>
      </c>
      <c r="I156" s="184"/>
      <c r="L156" s="179"/>
      <c r="M156" s="185"/>
      <c r="N156" s="186"/>
      <c r="O156" s="186"/>
      <c r="P156" s="186"/>
      <c r="Q156" s="186"/>
      <c r="R156" s="186"/>
      <c r="S156" s="186"/>
      <c r="T156" s="187"/>
      <c r="AT156" s="188" t="s">
        <v>136</v>
      </c>
      <c r="AU156" s="188" t="s">
        <v>22</v>
      </c>
      <c r="AV156" s="11" t="s">
        <v>83</v>
      </c>
      <c r="AW156" s="11" t="s">
        <v>39</v>
      </c>
      <c r="AX156" s="11" t="s">
        <v>22</v>
      </c>
      <c r="AY156" s="188" t="s">
        <v>124</v>
      </c>
    </row>
    <row r="157" spans="2:65" s="1" customFormat="1" ht="22.5" customHeight="1">
      <c r="B157" s="163"/>
      <c r="C157" s="164" t="s">
        <v>205</v>
      </c>
      <c r="D157" s="164" t="s">
        <v>125</v>
      </c>
      <c r="E157" s="165" t="s">
        <v>1230</v>
      </c>
      <c r="F157" s="166" t="s">
        <v>1231</v>
      </c>
      <c r="G157" s="167" t="s">
        <v>289</v>
      </c>
      <c r="H157" s="168">
        <v>6</v>
      </c>
      <c r="I157" s="169"/>
      <c r="J157" s="170">
        <f>ROUND(I157*H157,2)</f>
        <v>0</v>
      </c>
      <c r="K157" s="166" t="s">
        <v>258</v>
      </c>
      <c r="L157" s="35"/>
      <c r="M157" s="171" t="s">
        <v>20</v>
      </c>
      <c r="N157" s="172" t="s">
        <v>46</v>
      </c>
      <c r="O157" s="36"/>
      <c r="P157" s="173">
        <f>O157*H157</f>
        <v>0</v>
      </c>
      <c r="Q157" s="173">
        <v>2.25634</v>
      </c>
      <c r="R157" s="173">
        <f>Q157*H157</f>
        <v>13.538039999999999</v>
      </c>
      <c r="S157" s="173">
        <v>0</v>
      </c>
      <c r="T157" s="174">
        <f>S157*H157</f>
        <v>0</v>
      </c>
      <c r="AR157" s="18" t="s">
        <v>130</v>
      </c>
      <c r="AT157" s="18" t="s">
        <v>125</v>
      </c>
      <c r="AU157" s="18" t="s">
        <v>22</v>
      </c>
      <c r="AY157" s="18" t="s">
        <v>124</v>
      </c>
      <c r="BE157" s="175">
        <f>IF(N157="základní",J157,0)</f>
        <v>0</v>
      </c>
      <c r="BF157" s="175">
        <f>IF(N157="snížená",J157,0)</f>
        <v>0</v>
      </c>
      <c r="BG157" s="175">
        <f>IF(N157="zákl. přenesená",J157,0)</f>
        <v>0</v>
      </c>
      <c r="BH157" s="175">
        <f>IF(N157="sníž. přenesená",J157,0)</f>
        <v>0</v>
      </c>
      <c r="BI157" s="175">
        <f>IF(N157="nulová",J157,0)</f>
        <v>0</v>
      </c>
      <c r="BJ157" s="18" t="s">
        <v>22</v>
      </c>
      <c r="BK157" s="175">
        <f>ROUND(I157*H157,2)</f>
        <v>0</v>
      </c>
      <c r="BL157" s="18" t="s">
        <v>130</v>
      </c>
      <c r="BM157" s="18" t="s">
        <v>1232</v>
      </c>
    </row>
    <row r="158" spans="2:47" s="1" customFormat="1" ht="22.5" customHeight="1">
      <c r="B158" s="35"/>
      <c r="D158" s="176" t="s">
        <v>132</v>
      </c>
      <c r="F158" s="177" t="s">
        <v>1233</v>
      </c>
      <c r="I158" s="139"/>
      <c r="L158" s="35"/>
      <c r="M158" s="64"/>
      <c r="N158" s="36"/>
      <c r="O158" s="36"/>
      <c r="P158" s="36"/>
      <c r="Q158" s="36"/>
      <c r="R158" s="36"/>
      <c r="S158" s="36"/>
      <c r="T158" s="65"/>
      <c r="AT158" s="18" t="s">
        <v>132</v>
      </c>
      <c r="AU158" s="18" t="s">
        <v>22</v>
      </c>
    </row>
    <row r="159" spans="2:47" s="1" customFormat="1" ht="78" customHeight="1">
      <c r="B159" s="35"/>
      <c r="D159" s="176" t="s">
        <v>134</v>
      </c>
      <c r="F159" s="178" t="s">
        <v>1234</v>
      </c>
      <c r="I159" s="139"/>
      <c r="L159" s="35"/>
      <c r="M159" s="64"/>
      <c r="N159" s="36"/>
      <c r="O159" s="36"/>
      <c r="P159" s="36"/>
      <c r="Q159" s="36"/>
      <c r="R159" s="36"/>
      <c r="S159" s="36"/>
      <c r="T159" s="65"/>
      <c r="AT159" s="18" t="s">
        <v>134</v>
      </c>
      <c r="AU159" s="18" t="s">
        <v>22</v>
      </c>
    </row>
    <row r="160" spans="2:51" s="11" customFormat="1" ht="22.5" customHeight="1">
      <c r="B160" s="179"/>
      <c r="D160" s="180" t="s">
        <v>136</v>
      </c>
      <c r="E160" s="181" t="s">
        <v>331</v>
      </c>
      <c r="F160" s="182" t="s">
        <v>1235</v>
      </c>
      <c r="H160" s="183">
        <v>6</v>
      </c>
      <c r="I160" s="184"/>
      <c r="L160" s="179"/>
      <c r="M160" s="185"/>
      <c r="N160" s="186"/>
      <c r="O160" s="186"/>
      <c r="P160" s="186"/>
      <c r="Q160" s="186"/>
      <c r="R160" s="186"/>
      <c r="S160" s="186"/>
      <c r="T160" s="187"/>
      <c r="AT160" s="188" t="s">
        <v>136</v>
      </c>
      <c r="AU160" s="188" t="s">
        <v>22</v>
      </c>
      <c r="AV160" s="11" t="s">
        <v>83</v>
      </c>
      <c r="AW160" s="11" t="s">
        <v>39</v>
      </c>
      <c r="AX160" s="11" t="s">
        <v>22</v>
      </c>
      <c r="AY160" s="188" t="s">
        <v>124</v>
      </c>
    </row>
    <row r="161" spans="2:65" s="1" customFormat="1" ht="22.5" customHeight="1">
      <c r="B161" s="163"/>
      <c r="C161" s="164" t="s">
        <v>389</v>
      </c>
      <c r="D161" s="164" t="s">
        <v>125</v>
      </c>
      <c r="E161" s="165" t="s">
        <v>1236</v>
      </c>
      <c r="F161" s="166" t="s">
        <v>1237</v>
      </c>
      <c r="G161" s="167" t="s">
        <v>266</v>
      </c>
      <c r="H161" s="168">
        <v>24</v>
      </c>
      <c r="I161" s="169"/>
      <c r="J161" s="170">
        <f>ROUND(I161*H161,2)</f>
        <v>0</v>
      </c>
      <c r="K161" s="166" t="s">
        <v>258</v>
      </c>
      <c r="L161" s="35"/>
      <c r="M161" s="171" t="s">
        <v>20</v>
      </c>
      <c r="N161" s="172" t="s">
        <v>46</v>
      </c>
      <c r="O161" s="36"/>
      <c r="P161" s="173">
        <f>O161*H161</f>
        <v>0</v>
      </c>
      <c r="Q161" s="173">
        <v>0.00103</v>
      </c>
      <c r="R161" s="173">
        <f>Q161*H161</f>
        <v>0.024720000000000002</v>
      </c>
      <c r="S161" s="173">
        <v>0</v>
      </c>
      <c r="T161" s="174">
        <f>S161*H161</f>
        <v>0</v>
      </c>
      <c r="AR161" s="18" t="s">
        <v>130</v>
      </c>
      <c r="AT161" s="18" t="s">
        <v>125</v>
      </c>
      <c r="AU161" s="18" t="s">
        <v>22</v>
      </c>
      <c r="AY161" s="18" t="s">
        <v>124</v>
      </c>
      <c r="BE161" s="175">
        <f>IF(N161="základní",J161,0)</f>
        <v>0</v>
      </c>
      <c r="BF161" s="175">
        <f>IF(N161="snížená",J161,0)</f>
        <v>0</v>
      </c>
      <c r="BG161" s="175">
        <f>IF(N161="zákl. přenesená",J161,0)</f>
        <v>0</v>
      </c>
      <c r="BH161" s="175">
        <f>IF(N161="sníž. přenesená",J161,0)</f>
        <v>0</v>
      </c>
      <c r="BI161" s="175">
        <f>IF(N161="nulová",J161,0)</f>
        <v>0</v>
      </c>
      <c r="BJ161" s="18" t="s">
        <v>22</v>
      </c>
      <c r="BK161" s="175">
        <f>ROUND(I161*H161,2)</f>
        <v>0</v>
      </c>
      <c r="BL161" s="18" t="s">
        <v>130</v>
      </c>
      <c r="BM161" s="18" t="s">
        <v>1238</v>
      </c>
    </row>
    <row r="162" spans="2:47" s="1" customFormat="1" ht="30" customHeight="1">
      <c r="B162" s="35"/>
      <c r="D162" s="176" t="s">
        <v>132</v>
      </c>
      <c r="F162" s="177" t="s">
        <v>1239</v>
      </c>
      <c r="I162" s="139"/>
      <c r="L162" s="35"/>
      <c r="M162" s="64"/>
      <c r="N162" s="36"/>
      <c r="O162" s="36"/>
      <c r="P162" s="36"/>
      <c r="Q162" s="36"/>
      <c r="R162" s="36"/>
      <c r="S162" s="36"/>
      <c r="T162" s="65"/>
      <c r="AT162" s="18" t="s">
        <v>132</v>
      </c>
      <c r="AU162" s="18" t="s">
        <v>22</v>
      </c>
    </row>
    <row r="163" spans="2:51" s="11" customFormat="1" ht="22.5" customHeight="1">
      <c r="B163" s="179"/>
      <c r="D163" s="180" t="s">
        <v>136</v>
      </c>
      <c r="E163" s="181" t="s">
        <v>20</v>
      </c>
      <c r="F163" s="182" t="s">
        <v>1240</v>
      </c>
      <c r="H163" s="183">
        <v>24</v>
      </c>
      <c r="I163" s="184"/>
      <c r="L163" s="179"/>
      <c r="M163" s="185"/>
      <c r="N163" s="186"/>
      <c r="O163" s="186"/>
      <c r="P163" s="186"/>
      <c r="Q163" s="186"/>
      <c r="R163" s="186"/>
      <c r="S163" s="186"/>
      <c r="T163" s="187"/>
      <c r="AT163" s="188" t="s">
        <v>136</v>
      </c>
      <c r="AU163" s="188" t="s">
        <v>22</v>
      </c>
      <c r="AV163" s="11" t="s">
        <v>83</v>
      </c>
      <c r="AW163" s="11" t="s">
        <v>39</v>
      </c>
      <c r="AX163" s="11" t="s">
        <v>22</v>
      </c>
      <c r="AY163" s="188" t="s">
        <v>124</v>
      </c>
    </row>
    <row r="164" spans="2:65" s="1" customFormat="1" ht="22.5" customHeight="1">
      <c r="B164" s="163"/>
      <c r="C164" s="164" t="s">
        <v>402</v>
      </c>
      <c r="D164" s="164" t="s">
        <v>125</v>
      </c>
      <c r="E164" s="165" t="s">
        <v>1241</v>
      </c>
      <c r="F164" s="166" t="s">
        <v>1242</v>
      </c>
      <c r="G164" s="167" t="s">
        <v>266</v>
      </c>
      <c r="H164" s="168">
        <v>24</v>
      </c>
      <c r="I164" s="169"/>
      <c r="J164" s="170">
        <f>ROUND(I164*H164,2)</f>
        <v>0</v>
      </c>
      <c r="K164" s="166" t="s">
        <v>258</v>
      </c>
      <c r="L164" s="35"/>
      <c r="M164" s="171" t="s">
        <v>20</v>
      </c>
      <c r="N164" s="172" t="s">
        <v>46</v>
      </c>
      <c r="O164" s="36"/>
      <c r="P164" s="173">
        <f>O164*H164</f>
        <v>0</v>
      </c>
      <c r="Q164" s="173">
        <v>0</v>
      </c>
      <c r="R164" s="173">
        <f>Q164*H164</f>
        <v>0</v>
      </c>
      <c r="S164" s="173">
        <v>0</v>
      </c>
      <c r="T164" s="174">
        <f>S164*H164</f>
        <v>0</v>
      </c>
      <c r="AR164" s="18" t="s">
        <v>130</v>
      </c>
      <c r="AT164" s="18" t="s">
        <v>125</v>
      </c>
      <c r="AU164" s="18" t="s">
        <v>22</v>
      </c>
      <c r="AY164" s="18" t="s">
        <v>124</v>
      </c>
      <c r="BE164" s="175">
        <f>IF(N164="základní",J164,0)</f>
        <v>0</v>
      </c>
      <c r="BF164" s="175">
        <f>IF(N164="snížená",J164,0)</f>
        <v>0</v>
      </c>
      <c r="BG164" s="175">
        <f>IF(N164="zákl. přenesená",J164,0)</f>
        <v>0</v>
      </c>
      <c r="BH164" s="175">
        <f>IF(N164="sníž. přenesená",J164,0)</f>
        <v>0</v>
      </c>
      <c r="BI164" s="175">
        <f>IF(N164="nulová",J164,0)</f>
        <v>0</v>
      </c>
      <c r="BJ164" s="18" t="s">
        <v>22</v>
      </c>
      <c r="BK164" s="175">
        <f>ROUND(I164*H164,2)</f>
        <v>0</v>
      </c>
      <c r="BL164" s="18" t="s">
        <v>130</v>
      </c>
      <c r="BM164" s="18" t="s">
        <v>1243</v>
      </c>
    </row>
    <row r="165" spans="2:47" s="1" customFormat="1" ht="30" customHeight="1">
      <c r="B165" s="35"/>
      <c r="D165" s="176" t="s">
        <v>132</v>
      </c>
      <c r="F165" s="177" t="s">
        <v>1244</v>
      </c>
      <c r="I165" s="139"/>
      <c r="L165" s="35"/>
      <c r="M165" s="64"/>
      <c r="N165" s="36"/>
      <c r="O165" s="36"/>
      <c r="P165" s="36"/>
      <c r="Q165" s="36"/>
      <c r="R165" s="36"/>
      <c r="S165" s="36"/>
      <c r="T165" s="65"/>
      <c r="AT165" s="18" t="s">
        <v>132</v>
      </c>
      <c r="AU165" s="18" t="s">
        <v>22</v>
      </c>
    </row>
    <row r="166" spans="2:63" s="10" customFormat="1" ht="36.75" customHeight="1">
      <c r="B166" s="151"/>
      <c r="D166" s="152" t="s">
        <v>74</v>
      </c>
      <c r="E166" s="153" t="s">
        <v>130</v>
      </c>
      <c r="F166" s="153" t="s">
        <v>849</v>
      </c>
      <c r="I166" s="154"/>
      <c r="J166" s="155">
        <f>BK166</f>
        <v>0</v>
      </c>
      <c r="L166" s="151"/>
      <c r="M166" s="156"/>
      <c r="N166" s="157"/>
      <c r="O166" s="157"/>
      <c r="P166" s="158">
        <f>SUM(P167:P173)</f>
        <v>0</v>
      </c>
      <c r="Q166" s="157"/>
      <c r="R166" s="158">
        <f>SUM(R167:R173)</f>
        <v>0</v>
      </c>
      <c r="S166" s="157"/>
      <c r="T166" s="159">
        <f>SUM(T167:T173)</f>
        <v>0</v>
      </c>
      <c r="AR166" s="160" t="s">
        <v>22</v>
      </c>
      <c r="AT166" s="161" t="s">
        <v>74</v>
      </c>
      <c r="AU166" s="161" t="s">
        <v>75</v>
      </c>
      <c r="AY166" s="160" t="s">
        <v>124</v>
      </c>
      <c r="BK166" s="162">
        <f>SUM(BK167:BK173)</f>
        <v>0</v>
      </c>
    </row>
    <row r="167" spans="2:65" s="1" customFormat="1" ht="31.5" customHeight="1">
      <c r="B167" s="163"/>
      <c r="C167" s="164" t="s">
        <v>409</v>
      </c>
      <c r="D167" s="164" t="s">
        <v>125</v>
      </c>
      <c r="E167" s="165" t="s">
        <v>1245</v>
      </c>
      <c r="F167" s="166" t="s">
        <v>1246</v>
      </c>
      <c r="G167" s="167" t="s">
        <v>266</v>
      </c>
      <c r="H167" s="168">
        <v>33.25</v>
      </c>
      <c r="I167" s="169"/>
      <c r="J167" s="170">
        <f>ROUND(I167*H167,2)</f>
        <v>0</v>
      </c>
      <c r="K167" s="166" t="s">
        <v>258</v>
      </c>
      <c r="L167" s="35"/>
      <c r="M167" s="171" t="s">
        <v>20</v>
      </c>
      <c r="N167" s="172" t="s">
        <v>46</v>
      </c>
      <c r="O167" s="36"/>
      <c r="P167" s="173">
        <f>O167*H167</f>
        <v>0</v>
      </c>
      <c r="Q167" s="173">
        <v>0</v>
      </c>
      <c r="R167" s="173">
        <f>Q167*H167</f>
        <v>0</v>
      </c>
      <c r="S167" s="173">
        <v>0</v>
      </c>
      <c r="T167" s="174">
        <f>S167*H167</f>
        <v>0</v>
      </c>
      <c r="AR167" s="18" t="s">
        <v>130</v>
      </c>
      <c r="AT167" s="18" t="s">
        <v>125</v>
      </c>
      <c r="AU167" s="18" t="s">
        <v>22</v>
      </c>
      <c r="AY167" s="18" t="s">
        <v>124</v>
      </c>
      <c r="BE167" s="175">
        <f>IF(N167="základní",J167,0)</f>
        <v>0</v>
      </c>
      <c r="BF167" s="175">
        <f>IF(N167="snížená",J167,0)</f>
        <v>0</v>
      </c>
      <c r="BG167" s="175">
        <f>IF(N167="zákl. přenesená",J167,0)</f>
        <v>0</v>
      </c>
      <c r="BH167" s="175">
        <f>IF(N167="sníž. přenesená",J167,0)</f>
        <v>0</v>
      </c>
      <c r="BI167" s="175">
        <f>IF(N167="nulová",J167,0)</f>
        <v>0</v>
      </c>
      <c r="BJ167" s="18" t="s">
        <v>22</v>
      </c>
      <c r="BK167" s="175">
        <f>ROUND(I167*H167,2)</f>
        <v>0</v>
      </c>
      <c r="BL167" s="18" t="s">
        <v>130</v>
      </c>
      <c r="BM167" s="18" t="s">
        <v>1247</v>
      </c>
    </row>
    <row r="168" spans="2:47" s="1" customFormat="1" ht="30" customHeight="1">
      <c r="B168" s="35"/>
      <c r="D168" s="176" t="s">
        <v>132</v>
      </c>
      <c r="F168" s="177" t="s">
        <v>1248</v>
      </c>
      <c r="I168" s="139"/>
      <c r="L168" s="35"/>
      <c r="M168" s="64"/>
      <c r="N168" s="36"/>
      <c r="O168" s="36"/>
      <c r="P168" s="36"/>
      <c r="Q168" s="36"/>
      <c r="R168" s="36"/>
      <c r="S168" s="36"/>
      <c r="T168" s="65"/>
      <c r="AT168" s="18" t="s">
        <v>132</v>
      </c>
      <c r="AU168" s="18" t="s">
        <v>22</v>
      </c>
    </row>
    <row r="169" spans="2:51" s="11" customFormat="1" ht="22.5" customHeight="1">
      <c r="B169" s="179"/>
      <c r="D169" s="180" t="s">
        <v>136</v>
      </c>
      <c r="E169" s="181" t="s">
        <v>20</v>
      </c>
      <c r="F169" s="182" t="s">
        <v>1249</v>
      </c>
      <c r="H169" s="183">
        <v>33.25</v>
      </c>
      <c r="I169" s="184"/>
      <c r="L169" s="179"/>
      <c r="M169" s="185"/>
      <c r="N169" s="186"/>
      <c r="O169" s="186"/>
      <c r="P169" s="186"/>
      <c r="Q169" s="186"/>
      <c r="R169" s="186"/>
      <c r="S169" s="186"/>
      <c r="T169" s="187"/>
      <c r="AT169" s="188" t="s">
        <v>136</v>
      </c>
      <c r="AU169" s="188" t="s">
        <v>22</v>
      </c>
      <c r="AV169" s="11" t="s">
        <v>83</v>
      </c>
      <c r="AW169" s="11" t="s">
        <v>39</v>
      </c>
      <c r="AX169" s="11" t="s">
        <v>22</v>
      </c>
      <c r="AY169" s="188" t="s">
        <v>124</v>
      </c>
    </row>
    <row r="170" spans="2:65" s="1" customFormat="1" ht="22.5" customHeight="1">
      <c r="B170" s="163"/>
      <c r="C170" s="164" t="s">
        <v>420</v>
      </c>
      <c r="D170" s="164" t="s">
        <v>125</v>
      </c>
      <c r="E170" s="165" t="s">
        <v>1250</v>
      </c>
      <c r="F170" s="166" t="s">
        <v>1251</v>
      </c>
      <c r="G170" s="167" t="s">
        <v>266</v>
      </c>
      <c r="H170" s="168">
        <v>33.25</v>
      </c>
      <c r="I170" s="169"/>
      <c r="J170" s="170">
        <f>ROUND(I170*H170,2)</f>
        <v>0</v>
      </c>
      <c r="K170" s="166" t="s">
        <v>258</v>
      </c>
      <c r="L170" s="35"/>
      <c r="M170" s="171" t="s">
        <v>20</v>
      </c>
      <c r="N170" s="172" t="s">
        <v>46</v>
      </c>
      <c r="O170" s="36"/>
      <c r="P170" s="173">
        <f>O170*H170</f>
        <v>0</v>
      </c>
      <c r="Q170" s="173">
        <v>0</v>
      </c>
      <c r="R170" s="173">
        <f>Q170*H170</f>
        <v>0</v>
      </c>
      <c r="S170" s="173">
        <v>0</v>
      </c>
      <c r="T170" s="174">
        <f>S170*H170</f>
        <v>0</v>
      </c>
      <c r="AR170" s="18" t="s">
        <v>130</v>
      </c>
      <c r="AT170" s="18" t="s">
        <v>125</v>
      </c>
      <c r="AU170" s="18" t="s">
        <v>22</v>
      </c>
      <c r="AY170" s="18" t="s">
        <v>124</v>
      </c>
      <c r="BE170" s="175">
        <f>IF(N170="základní",J170,0)</f>
        <v>0</v>
      </c>
      <c r="BF170" s="175">
        <f>IF(N170="snížená",J170,0)</f>
        <v>0</v>
      </c>
      <c r="BG170" s="175">
        <f>IF(N170="zákl. přenesená",J170,0)</f>
        <v>0</v>
      </c>
      <c r="BH170" s="175">
        <f>IF(N170="sníž. přenesená",J170,0)</f>
        <v>0</v>
      </c>
      <c r="BI170" s="175">
        <f>IF(N170="nulová",J170,0)</f>
        <v>0</v>
      </c>
      <c r="BJ170" s="18" t="s">
        <v>22</v>
      </c>
      <c r="BK170" s="175">
        <f>ROUND(I170*H170,2)</f>
        <v>0</v>
      </c>
      <c r="BL170" s="18" t="s">
        <v>130</v>
      </c>
      <c r="BM170" s="18" t="s">
        <v>1252</v>
      </c>
    </row>
    <row r="171" spans="2:47" s="1" customFormat="1" ht="30" customHeight="1">
      <c r="B171" s="35"/>
      <c r="D171" s="176" t="s">
        <v>132</v>
      </c>
      <c r="F171" s="177" t="s">
        <v>1253</v>
      </c>
      <c r="I171" s="139"/>
      <c r="L171" s="35"/>
      <c r="M171" s="64"/>
      <c r="N171" s="36"/>
      <c r="O171" s="36"/>
      <c r="P171" s="36"/>
      <c r="Q171" s="36"/>
      <c r="R171" s="36"/>
      <c r="S171" s="36"/>
      <c r="T171" s="65"/>
      <c r="AT171" s="18" t="s">
        <v>132</v>
      </c>
      <c r="AU171" s="18" t="s">
        <v>22</v>
      </c>
    </row>
    <row r="172" spans="2:47" s="1" customFormat="1" ht="162" customHeight="1">
      <c r="B172" s="35"/>
      <c r="D172" s="176" t="s">
        <v>134</v>
      </c>
      <c r="F172" s="178" t="s">
        <v>1254</v>
      </c>
      <c r="I172" s="139"/>
      <c r="L172" s="35"/>
      <c r="M172" s="64"/>
      <c r="N172" s="36"/>
      <c r="O172" s="36"/>
      <c r="P172" s="36"/>
      <c r="Q172" s="36"/>
      <c r="R172" s="36"/>
      <c r="S172" s="36"/>
      <c r="T172" s="65"/>
      <c r="AT172" s="18" t="s">
        <v>134</v>
      </c>
      <c r="AU172" s="18" t="s">
        <v>22</v>
      </c>
    </row>
    <row r="173" spans="2:51" s="11" customFormat="1" ht="22.5" customHeight="1">
      <c r="B173" s="179"/>
      <c r="D173" s="176" t="s">
        <v>136</v>
      </c>
      <c r="E173" s="188" t="s">
        <v>346</v>
      </c>
      <c r="F173" s="189" t="s">
        <v>1249</v>
      </c>
      <c r="H173" s="190">
        <v>33.25</v>
      </c>
      <c r="I173" s="184"/>
      <c r="L173" s="179"/>
      <c r="M173" s="185"/>
      <c r="N173" s="186"/>
      <c r="O173" s="186"/>
      <c r="P173" s="186"/>
      <c r="Q173" s="186"/>
      <c r="R173" s="186"/>
      <c r="S173" s="186"/>
      <c r="T173" s="187"/>
      <c r="AT173" s="188" t="s">
        <v>136</v>
      </c>
      <c r="AU173" s="188" t="s">
        <v>22</v>
      </c>
      <c r="AV173" s="11" t="s">
        <v>83</v>
      </c>
      <c r="AW173" s="11" t="s">
        <v>39</v>
      </c>
      <c r="AX173" s="11" t="s">
        <v>22</v>
      </c>
      <c r="AY173" s="188" t="s">
        <v>124</v>
      </c>
    </row>
    <row r="174" spans="2:63" s="10" customFormat="1" ht="36.75" customHeight="1">
      <c r="B174" s="151"/>
      <c r="D174" s="160" t="s">
        <v>74</v>
      </c>
      <c r="E174" s="232" t="s">
        <v>1063</v>
      </c>
      <c r="F174" s="232" t="s">
        <v>1064</v>
      </c>
      <c r="I174" s="154"/>
      <c r="J174" s="233">
        <f>BK174</f>
        <v>0</v>
      </c>
      <c r="L174" s="151"/>
      <c r="M174" s="156"/>
      <c r="N174" s="157"/>
      <c r="O174" s="157"/>
      <c r="P174" s="158">
        <f>P175</f>
        <v>0</v>
      </c>
      <c r="Q174" s="157"/>
      <c r="R174" s="158">
        <f>R175</f>
        <v>0</v>
      </c>
      <c r="S174" s="157"/>
      <c r="T174" s="159">
        <f>T175</f>
        <v>0</v>
      </c>
      <c r="AR174" s="160" t="s">
        <v>22</v>
      </c>
      <c r="AT174" s="161" t="s">
        <v>74</v>
      </c>
      <c r="AU174" s="161" t="s">
        <v>75</v>
      </c>
      <c r="AY174" s="160" t="s">
        <v>124</v>
      </c>
      <c r="BK174" s="162">
        <f>BK175</f>
        <v>0</v>
      </c>
    </row>
    <row r="175" spans="2:63" s="10" customFormat="1" ht="19.5" customHeight="1">
      <c r="B175" s="151"/>
      <c r="D175" s="152" t="s">
        <v>74</v>
      </c>
      <c r="E175" s="234" t="s">
        <v>1065</v>
      </c>
      <c r="F175" s="234" t="s">
        <v>1066</v>
      </c>
      <c r="I175" s="154"/>
      <c r="J175" s="235">
        <f>BK175</f>
        <v>0</v>
      </c>
      <c r="L175" s="151"/>
      <c r="M175" s="156"/>
      <c r="N175" s="157"/>
      <c r="O175" s="157"/>
      <c r="P175" s="158">
        <f>SUM(P176:P189)</f>
        <v>0</v>
      </c>
      <c r="Q175" s="157"/>
      <c r="R175" s="158">
        <f>SUM(R176:R189)</f>
        <v>0</v>
      </c>
      <c r="S175" s="157"/>
      <c r="T175" s="159">
        <f>SUM(T176:T189)</f>
        <v>0</v>
      </c>
      <c r="AR175" s="160" t="s">
        <v>22</v>
      </c>
      <c r="AT175" s="161" t="s">
        <v>74</v>
      </c>
      <c r="AU175" s="161" t="s">
        <v>22</v>
      </c>
      <c r="AY175" s="160" t="s">
        <v>124</v>
      </c>
      <c r="BK175" s="162">
        <f>SUM(BK176:BK189)</f>
        <v>0</v>
      </c>
    </row>
    <row r="176" spans="2:65" s="1" customFormat="1" ht="22.5" customHeight="1">
      <c r="B176" s="163"/>
      <c r="C176" s="164" t="s">
        <v>7</v>
      </c>
      <c r="D176" s="164" t="s">
        <v>125</v>
      </c>
      <c r="E176" s="165" t="s">
        <v>1068</v>
      </c>
      <c r="F176" s="166" t="s">
        <v>1069</v>
      </c>
      <c r="G176" s="167" t="s">
        <v>939</v>
      </c>
      <c r="H176" s="168">
        <v>0.675</v>
      </c>
      <c r="I176" s="169"/>
      <c r="J176" s="170">
        <f>ROUND(I176*H176,2)</f>
        <v>0</v>
      </c>
      <c r="K176" s="166" t="s">
        <v>258</v>
      </c>
      <c r="L176" s="35"/>
      <c r="M176" s="171" t="s">
        <v>20</v>
      </c>
      <c r="N176" s="172" t="s">
        <v>46</v>
      </c>
      <c r="O176" s="36"/>
      <c r="P176" s="173">
        <f>O176*H176</f>
        <v>0</v>
      </c>
      <c r="Q176" s="173">
        <v>0</v>
      </c>
      <c r="R176" s="173">
        <f>Q176*H176</f>
        <v>0</v>
      </c>
      <c r="S176" s="173">
        <v>0</v>
      </c>
      <c r="T176" s="174">
        <f>S176*H176</f>
        <v>0</v>
      </c>
      <c r="AR176" s="18" t="s">
        <v>130</v>
      </c>
      <c r="AT176" s="18" t="s">
        <v>125</v>
      </c>
      <c r="AU176" s="18" t="s">
        <v>83</v>
      </c>
      <c r="AY176" s="18" t="s">
        <v>124</v>
      </c>
      <c r="BE176" s="175">
        <f>IF(N176="základní",J176,0)</f>
        <v>0</v>
      </c>
      <c r="BF176" s="175">
        <f>IF(N176="snížená",J176,0)</f>
        <v>0</v>
      </c>
      <c r="BG176" s="175">
        <f>IF(N176="zákl. přenesená",J176,0)</f>
        <v>0</v>
      </c>
      <c r="BH176" s="175">
        <f>IF(N176="sníž. přenesená",J176,0)</f>
        <v>0</v>
      </c>
      <c r="BI176" s="175">
        <f>IF(N176="nulová",J176,0)</f>
        <v>0</v>
      </c>
      <c r="BJ176" s="18" t="s">
        <v>22</v>
      </c>
      <c r="BK176" s="175">
        <f>ROUND(I176*H176,2)</f>
        <v>0</v>
      </c>
      <c r="BL176" s="18" t="s">
        <v>130</v>
      </c>
      <c r="BM176" s="18" t="s">
        <v>1255</v>
      </c>
    </row>
    <row r="177" spans="2:47" s="1" customFormat="1" ht="22.5" customHeight="1">
      <c r="B177" s="35"/>
      <c r="D177" s="176" t="s">
        <v>132</v>
      </c>
      <c r="F177" s="177" t="s">
        <v>1071</v>
      </c>
      <c r="I177" s="139"/>
      <c r="L177" s="35"/>
      <c r="M177" s="64"/>
      <c r="N177" s="36"/>
      <c r="O177" s="36"/>
      <c r="P177" s="36"/>
      <c r="Q177" s="36"/>
      <c r="R177" s="36"/>
      <c r="S177" s="36"/>
      <c r="T177" s="65"/>
      <c r="AT177" s="18" t="s">
        <v>132</v>
      </c>
      <c r="AU177" s="18" t="s">
        <v>83</v>
      </c>
    </row>
    <row r="178" spans="2:51" s="13" customFormat="1" ht="22.5" customHeight="1">
      <c r="B178" s="204"/>
      <c r="D178" s="176" t="s">
        <v>136</v>
      </c>
      <c r="E178" s="205" t="s">
        <v>20</v>
      </c>
      <c r="F178" s="206" t="s">
        <v>1072</v>
      </c>
      <c r="H178" s="207" t="s">
        <v>20</v>
      </c>
      <c r="I178" s="208"/>
      <c r="L178" s="204"/>
      <c r="M178" s="209"/>
      <c r="N178" s="210"/>
      <c r="O178" s="210"/>
      <c r="P178" s="210"/>
      <c r="Q178" s="210"/>
      <c r="R178" s="210"/>
      <c r="S178" s="210"/>
      <c r="T178" s="211"/>
      <c r="AT178" s="207" t="s">
        <v>136</v>
      </c>
      <c r="AU178" s="207" t="s">
        <v>83</v>
      </c>
      <c r="AV178" s="13" t="s">
        <v>22</v>
      </c>
      <c r="AW178" s="13" t="s">
        <v>39</v>
      </c>
      <c r="AX178" s="13" t="s">
        <v>75</v>
      </c>
      <c r="AY178" s="207" t="s">
        <v>124</v>
      </c>
    </row>
    <row r="179" spans="2:51" s="11" customFormat="1" ht="22.5" customHeight="1">
      <c r="B179" s="179"/>
      <c r="D179" s="176" t="s">
        <v>136</v>
      </c>
      <c r="E179" s="188" t="s">
        <v>20</v>
      </c>
      <c r="F179" s="189" t="s">
        <v>1256</v>
      </c>
      <c r="H179" s="190">
        <v>0.675</v>
      </c>
      <c r="I179" s="184"/>
      <c r="L179" s="179"/>
      <c r="M179" s="185"/>
      <c r="N179" s="186"/>
      <c r="O179" s="186"/>
      <c r="P179" s="186"/>
      <c r="Q179" s="186"/>
      <c r="R179" s="186"/>
      <c r="S179" s="186"/>
      <c r="T179" s="187"/>
      <c r="AT179" s="188" t="s">
        <v>136</v>
      </c>
      <c r="AU179" s="188" t="s">
        <v>83</v>
      </c>
      <c r="AV179" s="11" t="s">
        <v>83</v>
      </c>
      <c r="AW179" s="11" t="s">
        <v>39</v>
      </c>
      <c r="AX179" s="11" t="s">
        <v>75</v>
      </c>
      <c r="AY179" s="188" t="s">
        <v>124</v>
      </c>
    </row>
    <row r="180" spans="2:51" s="14" customFormat="1" ht="22.5" customHeight="1">
      <c r="B180" s="212"/>
      <c r="D180" s="180" t="s">
        <v>136</v>
      </c>
      <c r="E180" s="213" t="s">
        <v>20</v>
      </c>
      <c r="F180" s="214" t="s">
        <v>340</v>
      </c>
      <c r="H180" s="215">
        <v>0.675</v>
      </c>
      <c r="I180" s="216"/>
      <c r="L180" s="212"/>
      <c r="M180" s="217"/>
      <c r="N180" s="218"/>
      <c r="O180" s="218"/>
      <c r="P180" s="218"/>
      <c r="Q180" s="218"/>
      <c r="R180" s="218"/>
      <c r="S180" s="218"/>
      <c r="T180" s="219"/>
      <c r="AT180" s="220" t="s">
        <v>136</v>
      </c>
      <c r="AU180" s="220" t="s">
        <v>83</v>
      </c>
      <c r="AV180" s="14" t="s">
        <v>130</v>
      </c>
      <c r="AW180" s="14" t="s">
        <v>39</v>
      </c>
      <c r="AX180" s="14" t="s">
        <v>22</v>
      </c>
      <c r="AY180" s="220" t="s">
        <v>124</v>
      </c>
    </row>
    <row r="181" spans="2:65" s="1" customFormat="1" ht="22.5" customHeight="1">
      <c r="B181" s="163"/>
      <c r="C181" s="164" t="s">
        <v>435</v>
      </c>
      <c r="D181" s="164" t="s">
        <v>125</v>
      </c>
      <c r="E181" s="165" t="s">
        <v>1076</v>
      </c>
      <c r="F181" s="166" t="s">
        <v>1077</v>
      </c>
      <c r="G181" s="167" t="s">
        <v>939</v>
      </c>
      <c r="H181" s="168">
        <v>9.45</v>
      </c>
      <c r="I181" s="169"/>
      <c r="J181" s="170">
        <f>ROUND(I181*H181,2)</f>
        <v>0</v>
      </c>
      <c r="K181" s="166" t="s">
        <v>258</v>
      </c>
      <c r="L181" s="35"/>
      <c r="M181" s="171" t="s">
        <v>20</v>
      </c>
      <c r="N181" s="172" t="s">
        <v>46</v>
      </c>
      <c r="O181" s="36"/>
      <c r="P181" s="173">
        <f>O181*H181</f>
        <v>0</v>
      </c>
      <c r="Q181" s="173">
        <v>0</v>
      </c>
      <c r="R181" s="173">
        <f>Q181*H181</f>
        <v>0</v>
      </c>
      <c r="S181" s="173">
        <v>0</v>
      </c>
      <c r="T181" s="174">
        <f>S181*H181</f>
        <v>0</v>
      </c>
      <c r="AR181" s="18" t="s">
        <v>130</v>
      </c>
      <c r="AT181" s="18" t="s">
        <v>125</v>
      </c>
      <c r="AU181" s="18" t="s">
        <v>83</v>
      </c>
      <c r="AY181" s="18" t="s">
        <v>124</v>
      </c>
      <c r="BE181" s="175">
        <f>IF(N181="základní",J181,0)</f>
        <v>0</v>
      </c>
      <c r="BF181" s="175">
        <f>IF(N181="snížená",J181,0)</f>
        <v>0</v>
      </c>
      <c r="BG181" s="175">
        <f>IF(N181="zákl. přenesená",J181,0)</f>
        <v>0</v>
      </c>
      <c r="BH181" s="175">
        <f>IF(N181="sníž. přenesená",J181,0)</f>
        <v>0</v>
      </c>
      <c r="BI181" s="175">
        <f>IF(N181="nulová",J181,0)</f>
        <v>0</v>
      </c>
      <c r="BJ181" s="18" t="s">
        <v>22</v>
      </c>
      <c r="BK181" s="175">
        <f>ROUND(I181*H181,2)</f>
        <v>0</v>
      </c>
      <c r="BL181" s="18" t="s">
        <v>130</v>
      </c>
      <c r="BM181" s="18" t="s">
        <v>1257</v>
      </c>
    </row>
    <row r="182" spans="2:47" s="1" customFormat="1" ht="30" customHeight="1">
      <c r="B182" s="35"/>
      <c r="D182" s="176" t="s">
        <v>132</v>
      </c>
      <c r="F182" s="177" t="s">
        <v>1079</v>
      </c>
      <c r="I182" s="139"/>
      <c r="L182" s="35"/>
      <c r="M182" s="64"/>
      <c r="N182" s="36"/>
      <c r="O182" s="36"/>
      <c r="P182" s="36"/>
      <c r="Q182" s="36"/>
      <c r="R182" s="36"/>
      <c r="S182" s="36"/>
      <c r="T182" s="65"/>
      <c r="AT182" s="18" t="s">
        <v>132</v>
      </c>
      <c r="AU182" s="18" t="s">
        <v>83</v>
      </c>
    </row>
    <row r="183" spans="2:51" s="11" customFormat="1" ht="22.5" customHeight="1">
      <c r="B183" s="179"/>
      <c r="D183" s="180" t="s">
        <v>136</v>
      </c>
      <c r="E183" s="181" t="s">
        <v>20</v>
      </c>
      <c r="F183" s="182" t="s">
        <v>1258</v>
      </c>
      <c r="H183" s="183">
        <v>9.45</v>
      </c>
      <c r="I183" s="184"/>
      <c r="L183" s="179"/>
      <c r="M183" s="185"/>
      <c r="N183" s="186"/>
      <c r="O183" s="186"/>
      <c r="P183" s="186"/>
      <c r="Q183" s="186"/>
      <c r="R183" s="186"/>
      <c r="S183" s="186"/>
      <c r="T183" s="187"/>
      <c r="AT183" s="188" t="s">
        <v>136</v>
      </c>
      <c r="AU183" s="188" t="s">
        <v>83</v>
      </c>
      <c r="AV183" s="11" t="s">
        <v>83</v>
      </c>
      <c r="AW183" s="11" t="s">
        <v>39</v>
      </c>
      <c r="AX183" s="11" t="s">
        <v>22</v>
      </c>
      <c r="AY183" s="188" t="s">
        <v>124</v>
      </c>
    </row>
    <row r="184" spans="2:65" s="1" customFormat="1" ht="22.5" customHeight="1">
      <c r="B184" s="163"/>
      <c r="C184" s="164" t="s">
        <v>443</v>
      </c>
      <c r="D184" s="164" t="s">
        <v>125</v>
      </c>
      <c r="E184" s="165" t="s">
        <v>1259</v>
      </c>
      <c r="F184" s="166" t="s">
        <v>1260</v>
      </c>
      <c r="G184" s="167" t="s">
        <v>939</v>
      </c>
      <c r="H184" s="168">
        <v>0.675</v>
      </c>
      <c r="I184" s="169"/>
      <c r="J184" s="170">
        <f>ROUND(I184*H184,2)</f>
        <v>0</v>
      </c>
      <c r="K184" s="166" t="s">
        <v>258</v>
      </c>
      <c r="L184" s="35"/>
      <c r="M184" s="171" t="s">
        <v>20</v>
      </c>
      <c r="N184" s="172" t="s">
        <v>46</v>
      </c>
      <c r="O184" s="36"/>
      <c r="P184" s="173">
        <f>O184*H184</f>
        <v>0</v>
      </c>
      <c r="Q184" s="173">
        <v>0</v>
      </c>
      <c r="R184" s="173">
        <f>Q184*H184</f>
        <v>0</v>
      </c>
      <c r="S184" s="173">
        <v>0</v>
      </c>
      <c r="T184" s="174">
        <f>S184*H184</f>
        <v>0</v>
      </c>
      <c r="AR184" s="18" t="s">
        <v>130</v>
      </c>
      <c r="AT184" s="18" t="s">
        <v>125</v>
      </c>
      <c r="AU184" s="18" t="s">
        <v>83</v>
      </c>
      <c r="AY184" s="18" t="s">
        <v>124</v>
      </c>
      <c r="BE184" s="175">
        <f>IF(N184="základní",J184,0)</f>
        <v>0</v>
      </c>
      <c r="BF184" s="175">
        <f>IF(N184="snížená",J184,0)</f>
        <v>0</v>
      </c>
      <c r="BG184" s="175">
        <f>IF(N184="zákl. přenesená",J184,0)</f>
        <v>0</v>
      </c>
      <c r="BH184" s="175">
        <f>IF(N184="sníž. přenesená",J184,0)</f>
        <v>0</v>
      </c>
      <c r="BI184" s="175">
        <f>IF(N184="nulová",J184,0)</f>
        <v>0</v>
      </c>
      <c r="BJ184" s="18" t="s">
        <v>22</v>
      </c>
      <c r="BK184" s="175">
        <f>ROUND(I184*H184,2)</f>
        <v>0</v>
      </c>
      <c r="BL184" s="18" t="s">
        <v>130</v>
      </c>
      <c r="BM184" s="18" t="s">
        <v>1261</v>
      </c>
    </row>
    <row r="185" spans="2:47" s="1" customFormat="1" ht="22.5" customHeight="1">
      <c r="B185" s="35"/>
      <c r="D185" s="176" t="s">
        <v>132</v>
      </c>
      <c r="F185" s="177" t="s">
        <v>1262</v>
      </c>
      <c r="I185" s="139"/>
      <c r="L185" s="35"/>
      <c r="M185" s="64"/>
      <c r="N185" s="36"/>
      <c r="O185" s="36"/>
      <c r="P185" s="36"/>
      <c r="Q185" s="36"/>
      <c r="R185" s="36"/>
      <c r="S185" s="36"/>
      <c r="T185" s="65"/>
      <c r="AT185" s="18" t="s">
        <v>132</v>
      </c>
      <c r="AU185" s="18" t="s">
        <v>83</v>
      </c>
    </row>
    <row r="186" spans="2:51" s="11" customFormat="1" ht="22.5" customHeight="1">
      <c r="B186" s="179"/>
      <c r="D186" s="180" t="s">
        <v>136</v>
      </c>
      <c r="E186" s="181" t="s">
        <v>20</v>
      </c>
      <c r="F186" s="182" t="s">
        <v>1263</v>
      </c>
      <c r="H186" s="183">
        <v>0.675</v>
      </c>
      <c r="I186" s="184"/>
      <c r="L186" s="179"/>
      <c r="M186" s="185"/>
      <c r="N186" s="186"/>
      <c r="O186" s="186"/>
      <c r="P186" s="186"/>
      <c r="Q186" s="186"/>
      <c r="R186" s="186"/>
      <c r="S186" s="186"/>
      <c r="T186" s="187"/>
      <c r="AT186" s="188" t="s">
        <v>136</v>
      </c>
      <c r="AU186" s="188" t="s">
        <v>83</v>
      </c>
      <c r="AV186" s="11" t="s">
        <v>83</v>
      </c>
      <c r="AW186" s="11" t="s">
        <v>39</v>
      </c>
      <c r="AX186" s="11" t="s">
        <v>22</v>
      </c>
      <c r="AY186" s="188" t="s">
        <v>124</v>
      </c>
    </row>
    <row r="187" spans="2:65" s="1" customFormat="1" ht="22.5" customHeight="1">
      <c r="B187" s="163"/>
      <c r="C187" s="164" t="s">
        <v>451</v>
      </c>
      <c r="D187" s="164" t="s">
        <v>125</v>
      </c>
      <c r="E187" s="165" t="s">
        <v>1116</v>
      </c>
      <c r="F187" s="166" t="s">
        <v>1117</v>
      </c>
      <c r="G187" s="167" t="s">
        <v>939</v>
      </c>
      <c r="H187" s="168">
        <v>0.675</v>
      </c>
      <c r="I187" s="169"/>
      <c r="J187" s="170">
        <f>ROUND(I187*H187,2)</f>
        <v>0</v>
      </c>
      <c r="K187" s="166" t="s">
        <v>258</v>
      </c>
      <c r="L187" s="35"/>
      <c r="M187" s="171" t="s">
        <v>20</v>
      </c>
      <c r="N187" s="172" t="s">
        <v>46</v>
      </c>
      <c r="O187" s="36"/>
      <c r="P187" s="173">
        <f>O187*H187</f>
        <v>0</v>
      </c>
      <c r="Q187" s="173">
        <v>0</v>
      </c>
      <c r="R187" s="173">
        <f>Q187*H187</f>
        <v>0</v>
      </c>
      <c r="S187" s="173">
        <v>0</v>
      </c>
      <c r="T187" s="174">
        <f>S187*H187</f>
        <v>0</v>
      </c>
      <c r="AR187" s="18" t="s">
        <v>130</v>
      </c>
      <c r="AT187" s="18" t="s">
        <v>125</v>
      </c>
      <c r="AU187" s="18" t="s">
        <v>83</v>
      </c>
      <c r="AY187" s="18" t="s">
        <v>124</v>
      </c>
      <c r="BE187" s="175">
        <f>IF(N187="základní",J187,0)</f>
        <v>0</v>
      </c>
      <c r="BF187" s="175">
        <f>IF(N187="snížená",J187,0)</f>
        <v>0</v>
      </c>
      <c r="BG187" s="175">
        <f>IF(N187="zákl. přenesená",J187,0)</f>
        <v>0</v>
      </c>
      <c r="BH187" s="175">
        <f>IF(N187="sníž. přenesená",J187,0)</f>
        <v>0</v>
      </c>
      <c r="BI187" s="175">
        <f>IF(N187="nulová",J187,0)</f>
        <v>0</v>
      </c>
      <c r="BJ187" s="18" t="s">
        <v>22</v>
      </c>
      <c r="BK187" s="175">
        <f>ROUND(I187*H187,2)</f>
        <v>0</v>
      </c>
      <c r="BL187" s="18" t="s">
        <v>130</v>
      </c>
      <c r="BM187" s="18" t="s">
        <v>1264</v>
      </c>
    </row>
    <row r="188" spans="2:47" s="1" customFormat="1" ht="22.5" customHeight="1">
      <c r="B188" s="35"/>
      <c r="D188" s="176" t="s">
        <v>132</v>
      </c>
      <c r="F188" s="177" t="s">
        <v>1119</v>
      </c>
      <c r="I188" s="139"/>
      <c r="L188" s="35"/>
      <c r="M188" s="64"/>
      <c r="N188" s="36"/>
      <c r="O188" s="36"/>
      <c r="P188" s="36"/>
      <c r="Q188" s="36"/>
      <c r="R188" s="36"/>
      <c r="S188" s="36"/>
      <c r="T188" s="65"/>
      <c r="AT188" s="18" t="s">
        <v>132</v>
      </c>
      <c r="AU188" s="18" t="s">
        <v>83</v>
      </c>
    </row>
    <row r="189" spans="2:51" s="11" customFormat="1" ht="22.5" customHeight="1">
      <c r="B189" s="179"/>
      <c r="D189" s="176" t="s">
        <v>136</v>
      </c>
      <c r="E189" s="188" t="s">
        <v>20</v>
      </c>
      <c r="F189" s="189" t="s">
        <v>1256</v>
      </c>
      <c r="H189" s="190">
        <v>0.675</v>
      </c>
      <c r="I189" s="184"/>
      <c r="L189" s="179"/>
      <c r="M189" s="185"/>
      <c r="N189" s="186"/>
      <c r="O189" s="186"/>
      <c r="P189" s="186"/>
      <c r="Q189" s="186"/>
      <c r="R189" s="186"/>
      <c r="S189" s="186"/>
      <c r="T189" s="187"/>
      <c r="AT189" s="188" t="s">
        <v>136</v>
      </c>
      <c r="AU189" s="188" t="s">
        <v>83</v>
      </c>
      <c r="AV189" s="11" t="s">
        <v>83</v>
      </c>
      <c r="AW189" s="11" t="s">
        <v>39</v>
      </c>
      <c r="AX189" s="11" t="s">
        <v>22</v>
      </c>
      <c r="AY189" s="188" t="s">
        <v>124</v>
      </c>
    </row>
    <row r="190" spans="2:63" s="10" customFormat="1" ht="36.75" customHeight="1">
      <c r="B190" s="151"/>
      <c r="D190" s="152" t="s">
        <v>74</v>
      </c>
      <c r="E190" s="153" t="s">
        <v>298</v>
      </c>
      <c r="F190" s="153" t="s">
        <v>1265</v>
      </c>
      <c r="I190" s="154"/>
      <c r="J190" s="155">
        <f>BK190</f>
        <v>0</v>
      </c>
      <c r="L190" s="151"/>
      <c r="M190" s="156"/>
      <c r="N190" s="157"/>
      <c r="O190" s="157"/>
      <c r="P190" s="158">
        <f>SUM(P191:P256)</f>
        <v>0</v>
      </c>
      <c r="Q190" s="157"/>
      <c r="R190" s="158">
        <f>SUM(R191:R256)</f>
        <v>0</v>
      </c>
      <c r="S190" s="157"/>
      <c r="T190" s="159">
        <f>SUM(T191:T256)</f>
        <v>0</v>
      </c>
      <c r="AR190" s="160" t="s">
        <v>83</v>
      </c>
      <c r="AT190" s="161" t="s">
        <v>74</v>
      </c>
      <c r="AU190" s="161" t="s">
        <v>75</v>
      </c>
      <c r="AY190" s="160" t="s">
        <v>124</v>
      </c>
      <c r="BK190" s="162">
        <f>SUM(BK191:BK256)</f>
        <v>0</v>
      </c>
    </row>
    <row r="191" spans="2:65" s="1" customFormat="1" ht="22.5" customHeight="1">
      <c r="B191" s="163"/>
      <c r="C191" s="164" t="s">
        <v>459</v>
      </c>
      <c r="D191" s="164" t="s">
        <v>125</v>
      </c>
      <c r="E191" s="165" t="s">
        <v>1266</v>
      </c>
      <c r="F191" s="166" t="s">
        <v>1267</v>
      </c>
      <c r="G191" s="167" t="s">
        <v>546</v>
      </c>
      <c r="H191" s="168">
        <v>125</v>
      </c>
      <c r="I191" s="169"/>
      <c r="J191" s="170">
        <f>ROUND(I191*H191,2)</f>
        <v>0</v>
      </c>
      <c r="K191" s="166" t="s">
        <v>1268</v>
      </c>
      <c r="L191" s="35"/>
      <c r="M191" s="171" t="s">
        <v>20</v>
      </c>
      <c r="N191" s="172" t="s">
        <v>46</v>
      </c>
      <c r="O191" s="36"/>
      <c r="P191" s="173">
        <f>O191*H191</f>
        <v>0</v>
      </c>
      <c r="Q191" s="173">
        <v>0</v>
      </c>
      <c r="R191" s="173">
        <f>Q191*H191</f>
        <v>0</v>
      </c>
      <c r="S191" s="173">
        <v>0</v>
      </c>
      <c r="T191" s="174">
        <f>S191*H191</f>
        <v>0</v>
      </c>
      <c r="AR191" s="18" t="s">
        <v>205</v>
      </c>
      <c r="AT191" s="18" t="s">
        <v>125</v>
      </c>
      <c r="AU191" s="18" t="s">
        <v>22</v>
      </c>
      <c r="AY191" s="18" t="s">
        <v>124</v>
      </c>
      <c r="BE191" s="175">
        <f>IF(N191="základní",J191,0)</f>
        <v>0</v>
      </c>
      <c r="BF191" s="175">
        <f>IF(N191="snížená",J191,0)</f>
        <v>0</v>
      </c>
      <c r="BG191" s="175">
        <f>IF(N191="zákl. přenesená",J191,0)</f>
        <v>0</v>
      </c>
      <c r="BH191" s="175">
        <f>IF(N191="sníž. přenesená",J191,0)</f>
        <v>0</v>
      </c>
      <c r="BI191" s="175">
        <f>IF(N191="nulová",J191,0)</f>
        <v>0</v>
      </c>
      <c r="BJ191" s="18" t="s">
        <v>22</v>
      </c>
      <c r="BK191" s="175">
        <f>ROUND(I191*H191,2)</f>
        <v>0</v>
      </c>
      <c r="BL191" s="18" t="s">
        <v>205</v>
      </c>
      <c r="BM191" s="18" t="s">
        <v>1269</v>
      </c>
    </row>
    <row r="192" spans="2:47" s="1" customFormat="1" ht="22.5" customHeight="1">
      <c r="B192" s="35"/>
      <c r="D192" s="176" t="s">
        <v>132</v>
      </c>
      <c r="F192" s="177" t="s">
        <v>1270</v>
      </c>
      <c r="I192" s="139"/>
      <c r="L192" s="35"/>
      <c r="M192" s="64"/>
      <c r="N192" s="36"/>
      <c r="O192" s="36"/>
      <c r="P192" s="36"/>
      <c r="Q192" s="36"/>
      <c r="R192" s="36"/>
      <c r="S192" s="36"/>
      <c r="T192" s="65"/>
      <c r="AT192" s="18" t="s">
        <v>132</v>
      </c>
      <c r="AU192" s="18" t="s">
        <v>22</v>
      </c>
    </row>
    <row r="193" spans="2:47" s="1" customFormat="1" ht="54" customHeight="1">
      <c r="B193" s="35"/>
      <c r="D193" s="176" t="s">
        <v>134</v>
      </c>
      <c r="F193" s="178" t="s">
        <v>1271</v>
      </c>
      <c r="I193" s="139"/>
      <c r="L193" s="35"/>
      <c r="M193" s="64"/>
      <c r="N193" s="36"/>
      <c r="O193" s="36"/>
      <c r="P193" s="36"/>
      <c r="Q193" s="36"/>
      <c r="R193" s="36"/>
      <c r="S193" s="36"/>
      <c r="T193" s="65"/>
      <c r="AT193" s="18" t="s">
        <v>134</v>
      </c>
      <c r="AU193" s="18" t="s">
        <v>22</v>
      </c>
    </row>
    <row r="194" spans="2:51" s="11" customFormat="1" ht="22.5" customHeight="1">
      <c r="B194" s="179"/>
      <c r="D194" s="180" t="s">
        <v>136</v>
      </c>
      <c r="E194" s="181" t="s">
        <v>365</v>
      </c>
      <c r="F194" s="182" t="s">
        <v>1272</v>
      </c>
      <c r="H194" s="183">
        <v>125</v>
      </c>
      <c r="I194" s="184"/>
      <c r="L194" s="179"/>
      <c r="M194" s="185"/>
      <c r="N194" s="186"/>
      <c r="O194" s="186"/>
      <c r="P194" s="186"/>
      <c r="Q194" s="186"/>
      <c r="R194" s="186"/>
      <c r="S194" s="186"/>
      <c r="T194" s="187"/>
      <c r="AT194" s="188" t="s">
        <v>136</v>
      </c>
      <c r="AU194" s="188" t="s">
        <v>22</v>
      </c>
      <c r="AV194" s="11" t="s">
        <v>83</v>
      </c>
      <c r="AW194" s="11" t="s">
        <v>39</v>
      </c>
      <c r="AX194" s="11" t="s">
        <v>22</v>
      </c>
      <c r="AY194" s="188" t="s">
        <v>124</v>
      </c>
    </row>
    <row r="195" spans="2:65" s="1" customFormat="1" ht="22.5" customHeight="1">
      <c r="B195" s="163"/>
      <c r="C195" s="164" t="s">
        <v>475</v>
      </c>
      <c r="D195" s="164" t="s">
        <v>125</v>
      </c>
      <c r="E195" s="165" t="s">
        <v>1273</v>
      </c>
      <c r="F195" s="166" t="s">
        <v>1274</v>
      </c>
      <c r="G195" s="167" t="s">
        <v>546</v>
      </c>
      <c r="H195" s="168">
        <v>125</v>
      </c>
      <c r="I195" s="169"/>
      <c r="J195" s="170">
        <f>ROUND(I195*H195,2)</f>
        <v>0</v>
      </c>
      <c r="K195" s="166" t="s">
        <v>1268</v>
      </c>
      <c r="L195" s="35"/>
      <c r="M195" s="171" t="s">
        <v>20</v>
      </c>
      <c r="N195" s="172" t="s">
        <v>46</v>
      </c>
      <c r="O195" s="36"/>
      <c r="P195" s="173">
        <f>O195*H195</f>
        <v>0</v>
      </c>
      <c r="Q195" s="173">
        <v>0</v>
      </c>
      <c r="R195" s="173">
        <f>Q195*H195</f>
        <v>0</v>
      </c>
      <c r="S195" s="173">
        <v>0</v>
      </c>
      <c r="T195" s="174">
        <f>S195*H195</f>
        <v>0</v>
      </c>
      <c r="AR195" s="18" t="s">
        <v>205</v>
      </c>
      <c r="AT195" s="18" t="s">
        <v>125</v>
      </c>
      <c r="AU195" s="18" t="s">
        <v>22</v>
      </c>
      <c r="AY195" s="18" t="s">
        <v>124</v>
      </c>
      <c r="BE195" s="175">
        <f>IF(N195="základní",J195,0)</f>
        <v>0</v>
      </c>
      <c r="BF195" s="175">
        <f>IF(N195="snížená",J195,0)</f>
        <v>0</v>
      </c>
      <c r="BG195" s="175">
        <f>IF(N195="zákl. přenesená",J195,0)</f>
        <v>0</v>
      </c>
      <c r="BH195" s="175">
        <f>IF(N195="sníž. přenesená",J195,0)</f>
        <v>0</v>
      </c>
      <c r="BI195" s="175">
        <f>IF(N195="nulová",J195,0)</f>
        <v>0</v>
      </c>
      <c r="BJ195" s="18" t="s">
        <v>22</v>
      </c>
      <c r="BK195" s="175">
        <f>ROUND(I195*H195,2)</f>
        <v>0</v>
      </c>
      <c r="BL195" s="18" t="s">
        <v>205</v>
      </c>
      <c r="BM195" s="18" t="s">
        <v>1275</v>
      </c>
    </row>
    <row r="196" spans="2:47" s="1" customFormat="1" ht="22.5" customHeight="1">
      <c r="B196" s="35"/>
      <c r="D196" s="176" t="s">
        <v>132</v>
      </c>
      <c r="F196" s="177" t="s">
        <v>1276</v>
      </c>
      <c r="I196" s="139"/>
      <c r="L196" s="35"/>
      <c r="M196" s="64"/>
      <c r="N196" s="36"/>
      <c r="O196" s="36"/>
      <c r="P196" s="36"/>
      <c r="Q196" s="36"/>
      <c r="R196" s="36"/>
      <c r="S196" s="36"/>
      <c r="T196" s="65"/>
      <c r="AT196" s="18" t="s">
        <v>132</v>
      </c>
      <c r="AU196" s="18" t="s">
        <v>22</v>
      </c>
    </row>
    <row r="197" spans="2:47" s="1" customFormat="1" ht="54" customHeight="1">
      <c r="B197" s="35"/>
      <c r="D197" s="176" t="s">
        <v>134</v>
      </c>
      <c r="F197" s="178" t="s">
        <v>1271</v>
      </c>
      <c r="I197" s="139"/>
      <c r="L197" s="35"/>
      <c r="M197" s="64"/>
      <c r="N197" s="36"/>
      <c r="O197" s="36"/>
      <c r="P197" s="36"/>
      <c r="Q197" s="36"/>
      <c r="R197" s="36"/>
      <c r="S197" s="36"/>
      <c r="T197" s="65"/>
      <c r="AT197" s="18" t="s">
        <v>134</v>
      </c>
      <c r="AU197" s="18" t="s">
        <v>22</v>
      </c>
    </row>
    <row r="198" spans="2:51" s="11" customFormat="1" ht="22.5" customHeight="1">
      <c r="B198" s="179"/>
      <c r="D198" s="180" t="s">
        <v>136</v>
      </c>
      <c r="E198" s="181" t="s">
        <v>384</v>
      </c>
      <c r="F198" s="182" t="s">
        <v>1277</v>
      </c>
      <c r="H198" s="183">
        <v>125</v>
      </c>
      <c r="I198" s="184"/>
      <c r="L198" s="179"/>
      <c r="M198" s="185"/>
      <c r="N198" s="186"/>
      <c r="O198" s="186"/>
      <c r="P198" s="186"/>
      <c r="Q198" s="186"/>
      <c r="R198" s="186"/>
      <c r="S198" s="186"/>
      <c r="T198" s="187"/>
      <c r="AT198" s="188" t="s">
        <v>136</v>
      </c>
      <c r="AU198" s="188" t="s">
        <v>22</v>
      </c>
      <c r="AV198" s="11" t="s">
        <v>83</v>
      </c>
      <c r="AW198" s="11" t="s">
        <v>39</v>
      </c>
      <c r="AX198" s="11" t="s">
        <v>22</v>
      </c>
      <c r="AY198" s="188" t="s">
        <v>124</v>
      </c>
    </row>
    <row r="199" spans="2:65" s="1" customFormat="1" ht="22.5" customHeight="1">
      <c r="B199" s="163"/>
      <c r="C199" s="164" t="s">
        <v>482</v>
      </c>
      <c r="D199" s="164" t="s">
        <v>125</v>
      </c>
      <c r="E199" s="165" t="s">
        <v>1278</v>
      </c>
      <c r="F199" s="166" t="s">
        <v>1279</v>
      </c>
      <c r="G199" s="167" t="s">
        <v>546</v>
      </c>
      <c r="H199" s="168">
        <v>81</v>
      </c>
      <c r="I199" s="169"/>
      <c r="J199" s="170">
        <f>ROUND(I199*H199,2)</f>
        <v>0</v>
      </c>
      <c r="K199" s="166" t="s">
        <v>1268</v>
      </c>
      <c r="L199" s="35"/>
      <c r="M199" s="171" t="s">
        <v>20</v>
      </c>
      <c r="N199" s="172" t="s">
        <v>46</v>
      </c>
      <c r="O199" s="36"/>
      <c r="P199" s="173">
        <f>O199*H199</f>
        <v>0</v>
      </c>
      <c r="Q199" s="173">
        <v>0</v>
      </c>
      <c r="R199" s="173">
        <f>Q199*H199</f>
        <v>0</v>
      </c>
      <c r="S199" s="173">
        <v>0</v>
      </c>
      <c r="T199" s="174">
        <f>S199*H199</f>
        <v>0</v>
      </c>
      <c r="AR199" s="18" t="s">
        <v>205</v>
      </c>
      <c r="AT199" s="18" t="s">
        <v>125</v>
      </c>
      <c r="AU199" s="18" t="s">
        <v>22</v>
      </c>
      <c r="AY199" s="18" t="s">
        <v>124</v>
      </c>
      <c r="BE199" s="175">
        <f>IF(N199="základní",J199,0)</f>
        <v>0</v>
      </c>
      <c r="BF199" s="175">
        <f>IF(N199="snížená",J199,0)</f>
        <v>0</v>
      </c>
      <c r="BG199" s="175">
        <f>IF(N199="zákl. přenesená",J199,0)</f>
        <v>0</v>
      </c>
      <c r="BH199" s="175">
        <f>IF(N199="sníž. přenesená",J199,0)</f>
        <v>0</v>
      </c>
      <c r="BI199" s="175">
        <f>IF(N199="nulová",J199,0)</f>
        <v>0</v>
      </c>
      <c r="BJ199" s="18" t="s">
        <v>22</v>
      </c>
      <c r="BK199" s="175">
        <f>ROUND(I199*H199,2)</f>
        <v>0</v>
      </c>
      <c r="BL199" s="18" t="s">
        <v>205</v>
      </c>
      <c r="BM199" s="18" t="s">
        <v>1280</v>
      </c>
    </row>
    <row r="200" spans="2:47" s="1" customFormat="1" ht="78" customHeight="1">
      <c r="B200" s="35"/>
      <c r="D200" s="176" t="s">
        <v>134</v>
      </c>
      <c r="F200" s="178" t="s">
        <v>1281</v>
      </c>
      <c r="I200" s="139"/>
      <c r="L200" s="35"/>
      <c r="M200" s="64"/>
      <c r="N200" s="36"/>
      <c r="O200" s="36"/>
      <c r="P200" s="36"/>
      <c r="Q200" s="36"/>
      <c r="R200" s="36"/>
      <c r="S200" s="36"/>
      <c r="T200" s="65"/>
      <c r="AT200" s="18" t="s">
        <v>134</v>
      </c>
      <c r="AU200" s="18" t="s">
        <v>22</v>
      </c>
    </row>
    <row r="201" spans="2:51" s="11" customFormat="1" ht="22.5" customHeight="1">
      <c r="B201" s="179"/>
      <c r="D201" s="180" t="s">
        <v>136</v>
      </c>
      <c r="E201" s="181" t="s">
        <v>375</v>
      </c>
      <c r="F201" s="182" t="s">
        <v>1282</v>
      </c>
      <c r="H201" s="183">
        <v>81</v>
      </c>
      <c r="I201" s="184"/>
      <c r="L201" s="179"/>
      <c r="M201" s="185"/>
      <c r="N201" s="186"/>
      <c r="O201" s="186"/>
      <c r="P201" s="186"/>
      <c r="Q201" s="186"/>
      <c r="R201" s="186"/>
      <c r="S201" s="186"/>
      <c r="T201" s="187"/>
      <c r="AT201" s="188" t="s">
        <v>136</v>
      </c>
      <c r="AU201" s="188" t="s">
        <v>22</v>
      </c>
      <c r="AV201" s="11" t="s">
        <v>83</v>
      </c>
      <c r="AW201" s="11" t="s">
        <v>39</v>
      </c>
      <c r="AX201" s="11" t="s">
        <v>22</v>
      </c>
      <c r="AY201" s="188" t="s">
        <v>124</v>
      </c>
    </row>
    <row r="202" spans="2:65" s="1" customFormat="1" ht="22.5" customHeight="1">
      <c r="B202" s="163"/>
      <c r="C202" s="164" t="s">
        <v>490</v>
      </c>
      <c r="D202" s="164" t="s">
        <v>125</v>
      </c>
      <c r="E202" s="165" t="s">
        <v>1283</v>
      </c>
      <c r="F202" s="166" t="s">
        <v>1284</v>
      </c>
      <c r="G202" s="167" t="s">
        <v>546</v>
      </c>
      <c r="H202" s="168">
        <v>46</v>
      </c>
      <c r="I202" s="169"/>
      <c r="J202" s="170">
        <f>ROUND(I202*H202,2)</f>
        <v>0</v>
      </c>
      <c r="K202" s="166" t="s">
        <v>1268</v>
      </c>
      <c r="L202" s="35"/>
      <c r="M202" s="171" t="s">
        <v>20</v>
      </c>
      <c r="N202" s="172" t="s">
        <v>46</v>
      </c>
      <c r="O202" s="36"/>
      <c r="P202" s="173">
        <f>O202*H202</f>
        <v>0</v>
      </c>
      <c r="Q202" s="173">
        <v>0</v>
      </c>
      <c r="R202" s="173">
        <f>Q202*H202</f>
        <v>0</v>
      </c>
      <c r="S202" s="173">
        <v>0</v>
      </c>
      <c r="T202" s="174">
        <f>S202*H202</f>
        <v>0</v>
      </c>
      <c r="AR202" s="18" t="s">
        <v>205</v>
      </c>
      <c r="AT202" s="18" t="s">
        <v>125</v>
      </c>
      <c r="AU202" s="18" t="s">
        <v>22</v>
      </c>
      <c r="AY202" s="18" t="s">
        <v>124</v>
      </c>
      <c r="BE202" s="175">
        <f>IF(N202="základní",J202,0)</f>
        <v>0</v>
      </c>
      <c r="BF202" s="175">
        <f>IF(N202="snížená",J202,0)</f>
        <v>0</v>
      </c>
      <c r="BG202" s="175">
        <f>IF(N202="zákl. přenesená",J202,0)</f>
        <v>0</v>
      </c>
      <c r="BH202" s="175">
        <f>IF(N202="sníž. přenesená",J202,0)</f>
        <v>0</v>
      </c>
      <c r="BI202" s="175">
        <f>IF(N202="nulová",J202,0)</f>
        <v>0</v>
      </c>
      <c r="BJ202" s="18" t="s">
        <v>22</v>
      </c>
      <c r="BK202" s="175">
        <f>ROUND(I202*H202,2)</f>
        <v>0</v>
      </c>
      <c r="BL202" s="18" t="s">
        <v>205</v>
      </c>
      <c r="BM202" s="18" t="s">
        <v>1285</v>
      </c>
    </row>
    <row r="203" spans="2:47" s="1" customFormat="1" ht="78" customHeight="1">
      <c r="B203" s="35"/>
      <c r="D203" s="176" t="s">
        <v>134</v>
      </c>
      <c r="F203" s="178" t="s">
        <v>1281</v>
      </c>
      <c r="I203" s="139"/>
      <c r="L203" s="35"/>
      <c r="M203" s="64"/>
      <c r="N203" s="36"/>
      <c r="O203" s="36"/>
      <c r="P203" s="36"/>
      <c r="Q203" s="36"/>
      <c r="R203" s="36"/>
      <c r="S203" s="36"/>
      <c r="T203" s="65"/>
      <c r="AT203" s="18" t="s">
        <v>134</v>
      </c>
      <c r="AU203" s="18" t="s">
        <v>22</v>
      </c>
    </row>
    <row r="204" spans="2:51" s="11" customFormat="1" ht="22.5" customHeight="1">
      <c r="B204" s="179"/>
      <c r="D204" s="180" t="s">
        <v>136</v>
      </c>
      <c r="E204" s="181" t="s">
        <v>324</v>
      </c>
      <c r="F204" s="182" t="s">
        <v>1286</v>
      </c>
      <c r="H204" s="183">
        <v>46</v>
      </c>
      <c r="I204" s="184"/>
      <c r="L204" s="179"/>
      <c r="M204" s="185"/>
      <c r="N204" s="186"/>
      <c r="O204" s="186"/>
      <c r="P204" s="186"/>
      <c r="Q204" s="186"/>
      <c r="R204" s="186"/>
      <c r="S204" s="186"/>
      <c r="T204" s="187"/>
      <c r="AT204" s="188" t="s">
        <v>136</v>
      </c>
      <c r="AU204" s="188" t="s">
        <v>22</v>
      </c>
      <c r="AV204" s="11" t="s">
        <v>83</v>
      </c>
      <c r="AW204" s="11" t="s">
        <v>39</v>
      </c>
      <c r="AX204" s="11" t="s">
        <v>22</v>
      </c>
      <c r="AY204" s="188" t="s">
        <v>124</v>
      </c>
    </row>
    <row r="205" spans="2:65" s="1" customFormat="1" ht="22.5" customHeight="1">
      <c r="B205" s="163"/>
      <c r="C205" s="164" t="s">
        <v>497</v>
      </c>
      <c r="D205" s="164" t="s">
        <v>125</v>
      </c>
      <c r="E205" s="165" t="s">
        <v>1287</v>
      </c>
      <c r="F205" s="166" t="s">
        <v>1288</v>
      </c>
      <c r="G205" s="167" t="s">
        <v>546</v>
      </c>
      <c r="H205" s="168">
        <v>100</v>
      </c>
      <c r="I205" s="169"/>
      <c r="J205" s="170">
        <f>ROUND(I205*H205,2)</f>
        <v>0</v>
      </c>
      <c r="K205" s="166" t="s">
        <v>1268</v>
      </c>
      <c r="L205" s="35"/>
      <c r="M205" s="171" t="s">
        <v>20</v>
      </c>
      <c r="N205" s="172" t="s">
        <v>46</v>
      </c>
      <c r="O205" s="36"/>
      <c r="P205" s="173">
        <f>O205*H205</f>
        <v>0</v>
      </c>
      <c r="Q205" s="173">
        <v>0</v>
      </c>
      <c r="R205" s="173">
        <f>Q205*H205</f>
        <v>0</v>
      </c>
      <c r="S205" s="173">
        <v>0</v>
      </c>
      <c r="T205" s="174">
        <f>S205*H205</f>
        <v>0</v>
      </c>
      <c r="AR205" s="18" t="s">
        <v>205</v>
      </c>
      <c r="AT205" s="18" t="s">
        <v>125</v>
      </c>
      <c r="AU205" s="18" t="s">
        <v>22</v>
      </c>
      <c r="AY205" s="18" t="s">
        <v>124</v>
      </c>
      <c r="BE205" s="175">
        <f>IF(N205="základní",J205,0)</f>
        <v>0</v>
      </c>
      <c r="BF205" s="175">
        <f>IF(N205="snížená",J205,0)</f>
        <v>0</v>
      </c>
      <c r="BG205" s="175">
        <f>IF(N205="zákl. přenesená",J205,0)</f>
        <v>0</v>
      </c>
      <c r="BH205" s="175">
        <f>IF(N205="sníž. přenesená",J205,0)</f>
        <v>0</v>
      </c>
      <c r="BI205" s="175">
        <f>IF(N205="nulová",J205,0)</f>
        <v>0</v>
      </c>
      <c r="BJ205" s="18" t="s">
        <v>22</v>
      </c>
      <c r="BK205" s="175">
        <f>ROUND(I205*H205,2)</f>
        <v>0</v>
      </c>
      <c r="BL205" s="18" t="s">
        <v>205</v>
      </c>
      <c r="BM205" s="18" t="s">
        <v>1289</v>
      </c>
    </row>
    <row r="206" spans="2:47" s="1" customFormat="1" ht="22.5" customHeight="1">
      <c r="B206" s="35"/>
      <c r="D206" s="176" t="s">
        <v>132</v>
      </c>
      <c r="F206" s="177" t="s">
        <v>1290</v>
      </c>
      <c r="I206" s="139"/>
      <c r="L206" s="35"/>
      <c r="M206" s="64"/>
      <c r="N206" s="36"/>
      <c r="O206" s="36"/>
      <c r="P206" s="36"/>
      <c r="Q206" s="36"/>
      <c r="R206" s="36"/>
      <c r="S206" s="36"/>
      <c r="T206" s="65"/>
      <c r="AT206" s="18" t="s">
        <v>132</v>
      </c>
      <c r="AU206" s="18" t="s">
        <v>22</v>
      </c>
    </row>
    <row r="207" spans="2:47" s="1" customFormat="1" ht="66" customHeight="1">
      <c r="B207" s="35"/>
      <c r="D207" s="176" t="s">
        <v>134</v>
      </c>
      <c r="F207" s="178" t="s">
        <v>1291</v>
      </c>
      <c r="I207" s="139"/>
      <c r="L207" s="35"/>
      <c r="M207" s="64"/>
      <c r="N207" s="36"/>
      <c r="O207" s="36"/>
      <c r="P207" s="36"/>
      <c r="Q207" s="36"/>
      <c r="R207" s="36"/>
      <c r="S207" s="36"/>
      <c r="T207" s="65"/>
      <c r="AT207" s="18" t="s">
        <v>134</v>
      </c>
      <c r="AU207" s="18" t="s">
        <v>22</v>
      </c>
    </row>
    <row r="208" spans="2:51" s="11" customFormat="1" ht="22.5" customHeight="1">
      <c r="B208" s="179"/>
      <c r="D208" s="180" t="s">
        <v>136</v>
      </c>
      <c r="E208" s="181" t="s">
        <v>293</v>
      </c>
      <c r="F208" s="182" t="s">
        <v>1292</v>
      </c>
      <c r="H208" s="183">
        <v>100</v>
      </c>
      <c r="I208" s="184"/>
      <c r="L208" s="179"/>
      <c r="M208" s="185"/>
      <c r="N208" s="186"/>
      <c r="O208" s="186"/>
      <c r="P208" s="186"/>
      <c r="Q208" s="186"/>
      <c r="R208" s="186"/>
      <c r="S208" s="186"/>
      <c r="T208" s="187"/>
      <c r="AT208" s="188" t="s">
        <v>136</v>
      </c>
      <c r="AU208" s="188" t="s">
        <v>22</v>
      </c>
      <c r="AV208" s="11" t="s">
        <v>83</v>
      </c>
      <c r="AW208" s="11" t="s">
        <v>39</v>
      </c>
      <c r="AX208" s="11" t="s">
        <v>22</v>
      </c>
      <c r="AY208" s="188" t="s">
        <v>124</v>
      </c>
    </row>
    <row r="209" spans="2:65" s="1" customFormat="1" ht="22.5" customHeight="1">
      <c r="B209" s="163"/>
      <c r="C209" s="164" t="s">
        <v>501</v>
      </c>
      <c r="D209" s="164" t="s">
        <v>125</v>
      </c>
      <c r="E209" s="165" t="s">
        <v>1293</v>
      </c>
      <c r="F209" s="166" t="s">
        <v>1294</v>
      </c>
      <c r="G209" s="167" t="s">
        <v>152</v>
      </c>
      <c r="H209" s="168">
        <v>2</v>
      </c>
      <c r="I209" s="169"/>
      <c r="J209" s="170">
        <f>ROUND(I209*H209,2)</f>
        <v>0</v>
      </c>
      <c r="K209" s="166" t="s">
        <v>1268</v>
      </c>
      <c r="L209" s="35"/>
      <c r="M209" s="171" t="s">
        <v>20</v>
      </c>
      <c r="N209" s="172" t="s">
        <v>46</v>
      </c>
      <c r="O209" s="36"/>
      <c r="P209" s="173">
        <f>O209*H209</f>
        <v>0</v>
      </c>
      <c r="Q209" s="173">
        <v>0</v>
      </c>
      <c r="R209" s="173">
        <f>Q209*H209</f>
        <v>0</v>
      </c>
      <c r="S209" s="173">
        <v>0</v>
      </c>
      <c r="T209" s="174">
        <f>S209*H209</f>
        <v>0</v>
      </c>
      <c r="AR209" s="18" t="s">
        <v>205</v>
      </c>
      <c r="AT209" s="18" t="s">
        <v>125</v>
      </c>
      <c r="AU209" s="18" t="s">
        <v>22</v>
      </c>
      <c r="AY209" s="18" t="s">
        <v>124</v>
      </c>
      <c r="BE209" s="175">
        <f>IF(N209="základní",J209,0)</f>
        <v>0</v>
      </c>
      <c r="BF209" s="175">
        <f>IF(N209="snížená",J209,0)</f>
        <v>0</v>
      </c>
      <c r="BG209" s="175">
        <f>IF(N209="zákl. přenesená",J209,0)</f>
        <v>0</v>
      </c>
      <c r="BH209" s="175">
        <f>IF(N209="sníž. přenesená",J209,0)</f>
        <v>0</v>
      </c>
      <c r="BI209" s="175">
        <f>IF(N209="nulová",J209,0)</f>
        <v>0</v>
      </c>
      <c r="BJ209" s="18" t="s">
        <v>22</v>
      </c>
      <c r="BK209" s="175">
        <f>ROUND(I209*H209,2)</f>
        <v>0</v>
      </c>
      <c r="BL209" s="18" t="s">
        <v>205</v>
      </c>
      <c r="BM209" s="18" t="s">
        <v>1295</v>
      </c>
    </row>
    <row r="210" spans="2:47" s="1" customFormat="1" ht="30" customHeight="1">
      <c r="B210" s="35"/>
      <c r="D210" s="176" t="s">
        <v>132</v>
      </c>
      <c r="F210" s="177" t="s">
        <v>1296</v>
      </c>
      <c r="I210" s="139"/>
      <c r="L210" s="35"/>
      <c r="M210" s="64"/>
      <c r="N210" s="36"/>
      <c r="O210" s="36"/>
      <c r="P210" s="36"/>
      <c r="Q210" s="36"/>
      <c r="R210" s="36"/>
      <c r="S210" s="36"/>
      <c r="T210" s="65"/>
      <c r="AT210" s="18" t="s">
        <v>132</v>
      </c>
      <c r="AU210" s="18" t="s">
        <v>22</v>
      </c>
    </row>
    <row r="211" spans="2:47" s="1" customFormat="1" ht="66" customHeight="1">
      <c r="B211" s="35"/>
      <c r="D211" s="176" t="s">
        <v>134</v>
      </c>
      <c r="F211" s="178" t="s">
        <v>1297</v>
      </c>
      <c r="I211" s="139"/>
      <c r="L211" s="35"/>
      <c r="M211" s="64"/>
      <c r="N211" s="36"/>
      <c r="O211" s="36"/>
      <c r="P211" s="36"/>
      <c r="Q211" s="36"/>
      <c r="R211" s="36"/>
      <c r="S211" s="36"/>
      <c r="T211" s="65"/>
      <c r="AT211" s="18" t="s">
        <v>134</v>
      </c>
      <c r="AU211" s="18" t="s">
        <v>22</v>
      </c>
    </row>
    <row r="212" spans="2:51" s="11" customFormat="1" ht="22.5" customHeight="1">
      <c r="B212" s="179"/>
      <c r="D212" s="180" t="s">
        <v>136</v>
      </c>
      <c r="E212" s="181" t="s">
        <v>433</v>
      </c>
      <c r="F212" s="182" t="s">
        <v>597</v>
      </c>
      <c r="H212" s="183">
        <v>2</v>
      </c>
      <c r="I212" s="184"/>
      <c r="L212" s="179"/>
      <c r="M212" s="185"/>
      <c r="N212" s="186"/>
      <c r="O212" s="186"/>
      <c r="P212" s="186"/>
      <c r="Q212" s="186"/>
      <c r="R212" s="186"/>
      <c r="S212" s="186"/>
      <c r="T212" s="187"/>
      <c r="AT212" s="188" t="s">
        <v>136</v>
      </c>
      <c r="AU212" s="188" t="s">
        <v>22</v>
      </c>
      <c r="AV212" s="11" t="s">
        <v>83</v>
      </c>
      <c r="AW212" s="11" t="s">
        <v>39</v>
      </c>
      <c r="AX212" s="11" t="s">
        <v>22</v>
      </c>
      <c r="AY212" s="188" t="s">
        <v>124</v>
      </c>
    </row>
    <row r="213" spans="2:65" s="1" customFormat="1" ht="22.5" customHeight="1">
      <c r="B213" s="163"/>
      <c r="C213" s="164" t="s">
        <v>509</v>
      </c>
      <c r="D213" s="164" t="s">
        <v>125</v>
      </c>
      <c r="E213" s="165" t="s">
        <v>1298</v>
      </c>
      <c r="F213" s="166" t="s">
        <v>1294</v>
      </c>
      <c r="G213" s="167" t="s">
        <v>152</v>
      </c>
      <c r="H213" s="168">
        <v>4</v>
      </c>
      <c r="I213" s="169"/>
      <c r="J213" s="170">
        <f>ROUND(I213*H213,2)</f>
        <v>0</v>
      </c>
      <c r="K213" s="166" t="s">
        <v>1268</v>
      </c>
      <c r="L213" s="35"/>
      <c r="M213" s="171" t="s">
        <v>20</v>
      </c>
      <c r="N213" s="172" t="s">
        <v>46</v>
      </c>
      <c r="O213" s="36"/>
      <c r="P213" s="173">
        <f>O213*H213</f>
        <v>0</v>
      </c>
      <c r="Q213" s="173">
        <v>0</v>
      </c>
      <c r="R213" s="173">
        <f>Q213*H213</f>
        <v>0</v>
      </c>
      <c r="S213" s="173">
        <v>0</v>
      </c>
      <c r="T213" s="174">
        <f>S213*H213</f>
        <v>0</v>
      </c>
      <c r="AR213" s="18" t="s">
        <v>205</v>
      </c>
      <c r="AT213" s="18" t="s">
        <v>125</v>
      </c>
      <c r="AU213" s="18" t="s">
        <v>22</v>
      </c>
      <c r="AY213" s="18" t="s">
        <v>124</v>
      </c>
      <c r="BE213" s="175">
        <f>IF(N213="základní",J213,0)</f>
        <v>0</v>
      </c>
      <c r="BF213" s="175">
        <f>IF(N213="snížená",J213,0)</f>
        <v>0</v>
      </c>
      <c r="BG213" s="175">
        <f>IF(N213="zákl. přenesená",J213,0)</f>
        <v>0</v>
      </c>
      <c r="BH213" s="175">
        <f>IF(N213="sníž. přenesená",J213,0)</f>
        <v>0</v>
      </c>
      <c r="BI213" s="175">
        <f>IF(N213="nulová",J213,0)</f>
        <v>0</v>
      </c>
      <c r="BJ213" s="18" t="s">
        <v>22</v>
      </c>
      <c r="BK213" s="175">
        <f>ROUND(I213*H213,2)</f>
        <v>0</v>
      </c>
      <c r="BL213" s="18" t="s">
        <v>205</v>
      </c>
      <c r="BM213" s="18" t="s">
        <v>1299</v>
      </c>
    </row>
    <row r="214" spans="2:47" s="1" customFormat="1" ht="30" customHeight="1">
      <c r="B214" s="35"/>
      <c r="D214" s="176" t="s">
        <v>132</v>
      </c>
      <c r="F214" s="177" t="s">
        <v>1300</v>
      </c>
      <c r="I214" s="139"/>
      <c r="L214" s="35"/>
      <c r="M214" s="64"/>
      <c r="N214" s="36"/>
      <c r="O214" s="36"/>
      <c r="P214" s="36"/>
      <c r="Q214" s="36"/>
      <c r="R214" s="36"/>
      <c r="S214" s="36"/>
      <c r="T214" s="65"/>
      <c r="AT214" s="18" t="s">
        <v>132</v>
      </c>
      <c r="AU214" s="18" t="s">
        <v>22</v>
      </c>
    </row>
    <row r="215" spans="2:47" s="1" customFormat="1" ht="66" customHeight="1">
      <c r="B215" s="35"/>
      <c r="D215" s="176" t="s">
        <v>134</v>
      </c>
      <c r="F215" s="178" t="s">
        <v>1297</v>
      </c>
      <c r="I215" s="139"/>
      <c r="L215" s="35"/>
      <c r="M215" s="64"/>
      <c r="N215" s="36"/>
      <c r="O215" s="36"/>
      <c r="P215" s="36"/>
      <c r="Q215" s="36"/>
      <c r="R215" s="36"/>
      <c r="S215" s="36"/>
      <c r="T215" s="65"/>
      <c r="AT215" s="18" t="s">
        <v>134</v>
      </c>
      <c r="AU215" s="18" t="s">
        <v>22</v>
      </c>
    </row>
    <row r="216" spans="2:51" s="11" customFormat="1" ht="22.5" customHeight="1">
      <c r="B216" s="179"/>
      <c r="D216" s="180" t="s">
        <v>136</v>
      </c>
      <c r="E216" s="181" t="s">
        <v>415</v>
      </c>
      <c r="F216" s="182" t="s">
        <v>1301</v>
      </c>
      <c r="H216" s="183">
        <v>4</v>
      </c>
      <c r="I216" s="184"/>
      <c r="L216" s="179"/>
      <c r="M216" s="185"/>
      <c r="N216" s="186"/>
      <c r="O216" s="186"/>
      <c r="P216" s="186"/>
      <c r="Q216" s="186"/>
      <c r="R216" s="186"/>
      <c r="S216" s="186"/>
      <c r="T216" s="187"/>
      <c r="AT216" s="188" t="s">
        <v>136</v>
      </c>
      <c r="AU216" s="188" t="s">
        <v>22</v>
      </c>
      <c r="AV216" s="11" t="s">
        <v>83</v>
      </c>
      <c r="AW216" s="11" t="s">
        <v>39</v>
      </c>
      <c r="AX216" s="11" t="s">
        <v>22</v>
      </c>
      <c r="AY216" s="188" t="s">
        <v>124</v>
      </c>
    </row>
    <row r="217" spans="2:65" s="1" customFormat="1" ht="22.5" customHeight="1">
      <c r="B217" s="163"/>
      <c r="C217" s="164" t="s">
        <v>517</v>
      </c>
      <c r="D217" s="164" t="s">
        <v>125</v>
      </c>
      <c r="E217" s="165" t="s">
        <v>1302</v>
      </c>
      <c r="F217" s="166" t="s">
        <v>1303</v>
      </c>
      <c r="G217" s="167" t="s">
        <v>152</v>
      </c>
      <c r="H217" s="168">
        <v>2</v>
      </c>
      <c r="I217" s="169"/>
      <c r="J217" s="170">
        <f>ROUND(I217*H217,2)</f>
        <v>0</v>
      </c>
      <c r="K217" s="166" t="s">
        <v>1268</v>
      </c>
      <c r="L217" s="35"/>
      <c r="M217" s="171" t="s">
        <v>20</v>
      </c>
      <c r="N217" s="172" t="s">
        <v>46</v>
      </c>
      <c r="O217" s="36"/>
      <c r="P217" s="173">
        <f>O217*H217</f>
        <v>0</v>
      </c>
      <c r="Q217" s="173">
        <v>0</v>
      </c>
      <c r="R217" s="173">
        <f>Q217*H217</f>
        <v>0</v>
      </c>
      <c r="S217" s="173">
        <v>0</v>
      </c>
      <c r="T217" s="174">
        <f>S217*H217</f>
        <v>0</v>
      </c>
      <c r="AR217" s="18" t="s">
        <v>205</v>
      </c>
      <c r="AT217" s="18" t="s">
        <v>125</v>
      </c>
      <c r="AU217" s="18" t="s">
        <v>22</v>
      </c>
      <c r="AY217" s="18" t="s">
        <v>124</v>
      </c>
      <c r="BE217" s="175">
        <f>IF(N217="základní",J217,0)</f>
        <v>0</v>
      </c>
      <c r="BF217" s="175">
        <f>IF(N217="snížená",J217,0)</f>
        <v>0</v>
      </c>
      <c r="BG217" s="175">
        <f>IF(N217="zákl. přenesená",J217,0)</f>
        <v>0</v>
      </c>
      <c r="BH217" s="175">
        <f>IF(N217="sníž. přenesená",J217,0)</f>
        <v>0</v>
      </c>
      <c r="BI217" s="175">
        <f>IF(N217="nulová",J217,0)</f>
        <v>0</v>
      </c>
      <c r="BJ217" s="18" t="s">
        <v>22</v>
      </c>
      <c r="BK217" s="175">
        <f>ROUND(I217*H217,2)</f>
        <v>0</v>
      </c>
      <c r="BL217" s="18" t="s">
        <v>205</v>
      </c>
      <c r="BM217" s="18" t="s">
        <v>1304</v>
      </c>
    </row>
    <row r="218" spans="2:47" s="1" customFormat="1" ht="22.5" customHeight="1">
      <c r="B218" s="35"/>
      <c r="D218" s="176" t="s">
        <v>132</v>
      </c>
      <c r="F218" s="177" t="s">
        <v>1305</v>
      </c>
      <c r="I218" s="139"/>
      <c r="L218" s="35"/>
      <c r="M218" s="64"/>
      <c r="N218" s="36"/>
      <c r="O218" s="36"/>
      <c r="P218" s="36"/>
      <c r="Q218" s="36"/>
      <c r="R218" s="36"/>
      <c r="S218" s="36"/>
      <c r="T218" s="65"/>
      <c r="AT218" s="18" t="s">
        <v>132</v>
      </c>
      <c r="AU218" s="18" t="s">
        <v>22</v>
      </c>
    </row>
    <row r="219" spans="2:47" s="1" customFormat="1" ht="54" customHeight="1">
      <c r="B219" s="35"/>
      <c r="D219" s="176" t="s">
        <v>134</v>
      </c>
      <c r="F219" s="178" t="s">
        <v>1306</v>
      </c>
      <c r="I219" s="139"/>
      <c r="L219" s="35"/>
      <c r="M219" s="64"/>
      <c r="N219" s="36"/>
      <c r="O219" s="36"/>
      <c r="P219" s="36"/>
      <c r="Q219" s="36"/>
      <c r="R219" s="36"/>
      <c r="S219" s="36"/>
      <c r="T219" s="65"/>
      <c r="AT219" s="18" t="s">
        <v>134</v>
      </c>
      <c r="AU219" s="18" t="s">
        <v>22</v>
      </c>
    </row>
    <row r="220" spans="2:51" s="11" customFormat="1" ht="22.5" customHeight="1">
      <c r="B220" s="179"/>
      <c r="D220" s="180" t="s">
        <v>136</v>
      </c>
      <c r="E220" s="181" t="s">
        <v>449</v>
      </c>
      <c r="F220" s="182" t="s">
        <v>597</v>
      </c>
      <c r="H220" s="183">
        <v>2</v>
      </c>
      <c r="I220" s="184"/>
      <c r="L220" s="179"/>
      <c r="M220" s="185"/>
      <c r="N220" s="186"/>
      <c r="O220" s="186"/>
      <c r="P220" s="186"/>
      <c r="Q220" s="186"/>
      <c r="R220" s="186"/>
      <c r="S220" s="186"/>
      <c r="T220" s="187"/>
      <c r="AT220" s="188" t="s">
        <v>136</v>
      </c>
      <c r="AU220" s="188" t="s">
        <v>22</v>
      </c>
      <c r="AV220" s="11" t="s">
        <v>83</v>
      </c>
      <c r="AW220" s="11" t="s">
        <v>39</v>
      </c>
      <c r="AX220" s="11" t="s">
        <v>22</v>
      </c>
      <c r="AY220" s="188" t="s">
        <v>124</v>
      </c>
    </row>
    <row r="221" spans="2:65" s="1" customFormat="1" ht="22.5" customHeight="1">
      <c r="B221" s="163"/>
      <c r="C221" s="164" t="s">
        <v>524</v>
      </c>
      <c r="D221" s="164" t="s">
        <v>125</v>
      </c>
      <c r="E221" s="165" t="s">
        <v>1307</v>
      </c>
      <c r="F221" s="166" t="s">
        <v>1303</v>
      </c>
      <c r="G221" s="167" t="s">
        <v>152</v>
      </c>
      <c r="H221" s="168">
        <v>4</v>
      </c>
      <c r="I221" s="169"/>
      <c r="J221" s="170">
        <f>ROUND(I221*H221,2)</f>
        <v>0</v>
      </c>
      <c r="K221" s="166" t="s">
        <v>1268</v>
      </c>
      <c r="L221" s="35"/>
      <c r="M221" s="171" t="s">
        <v>20</v>
      </c>
      <c r="N221" s="172" t="s">
        <v>46</v>
      </c>
      <c r="O221" s="36"/>
      <c r="P221" s="173">
        <f>O221*H221</f>
        <v>0</v>
      </c>
      <c r="Q221" s="173">
        <v>0</v>
      </c>
      <c r="R221" s="173">
        <f>Q221*H221</f>
        <v>0</v>
      </c>
      <c r="S221" s="173">
        <v>0</v>
      </c>
      <c r="T221" s="174">
        <f>S221*H221</f>
        <v>0</v>
      </c>
      <c r="AR221" s="18" t="s">
        <v>205</v>
      </c>
      <c r="AT221" s="18" t="s">
        <v>125</v>
      </c>
      <c r="AU221" s="18" t="s">
        <v>22</v>
      </c>
      <c r="AY221" s="18" t="s">
        <v>124</v>
      </c>
      <c r="BE221" s="175">
        <f>IF(N221="základní",J221,0)</f>
        <v>0</v>
      </c>
      <c r="BF221" s="175">
        <f>IF(N221="snížená",J221,0)</f>
        <v>0</v>
      </c>
      <c r="BG221" s="175">
        <f>IF(N221="zákl. přenesená",J221,0)</f>
        <v>0</v>
      </c>
      <c r="BH221" s="175">
        <f>IF(N221="sníž. přenesená",J221,0)</f>
        <v>0</v>
      </c>
      <c r="BI221" s="175">
        <f>IF(N221="nulová",J221,0)</f>
        <v>0</v>
      </c>
      <c r="BJ221" s="18" t="s">
        <v>22</v>
      </c>
      <c r="BK221" s="175">
        <f>ROUND(I221*H221,2)</f>
        <v>0</v>
      </c>
      <c r="BL221" s="18" t="s">
        <v>205</v>
      </c>
      <c r="BM221" s="18" t="s">
        <v>1308</v>
      </c>
    </row>
    <row r="222" spans="2:47" s="1" customFormat="1" ht="22.5" customHeight="1">
      <c r="B222" s="35"/>
      <c r="D222" s="176" t="s">
        <v>132</v>
      </c>
      <c r="F222" s="177" t="s">
        <v>1309</v>
      </c>
      <c r="I222" s="139"/>
      <c r="L222" s="35"/>
      <c r="M222" s="64"/>
      <c r="N222" s="36"/>
      <c r="O222" s="36"/>
      <c r="P222" s="36"/>
      <c r="Q222" s="36"/>
      <c r="R222" s="36"/>
      <c r="S222" s="36"/>
      <c r="T222" s="65"/>
      <c r="AT222" s="18" t="s">
        <v>132</v>
      </c>
      <c r="AU222" s="18" t="s">
        <v>22</v>
      </c>
    </row>
    <row r="223" spans="2:47" s="1" customFormat="1" ht="54" customHeight="1">
      <c r="B223" s="35"/>
      <c r="D223" s="176" t="s">
        <v>134</v>
      </c>
      <c r="F223" s="178" t="s">
        <v>1306</v>
      </c>
      <c r="I223" s="139"/>
      <c r="L223" s="35"/>
      <c r="M223" s="64"/>
      <c r="N223" s="36"/>
      <c r="O223" s="36"/>
      <c r="P223" s="36"/>
      <c r="Q223" s="36"/>
      <c r="R223" s="36"/>
      <c r="S223" s="36"/>
      <c r="T223" s="65"/>
      <c r="AT223" s="18" t="s">
        <v>134</v>
      </c>
      <c r="AU223" s="18" t="s">
        <v>22</v>
      </c>
    </row>
    <row r="224" spans="2:51" s="11" customFormat="1" ht="22.5" customHeight="1">
      <c r="B224" s="179"/>
      <c r="D224" s="180" t="s">
        <v>136</v>
      </c>
      <c r="E224" s="181" t="s">
        <v>466</v>
      </c>
      <c r="F224" s="182" t="s">
        <v>1301</v>
      </c>
      <c r="H224" s="183">
        <v>4</v>
      </c>
      <c r="I224" s="184"/>
      <c r="L224" s="179"/>
      <c r="M224" s="185"/>
      <c r="N224" s="186"/>
      <c r="O224" s="186"/>
      <c r="P224" s="186"/>
      <c r="Q224" s="186"/>
      <c r="R224" s="186"/>
      <c r="S224" s="186"/>
      <c r="T224" s="187"/>
      <c r="AT224" s="188" t="s">
        <v>136</v>
      </c>
      <c r="AU224" s="188" t="s">
        <v>22</v>
      </c>
      <c r="AV224" s="11" t="s">
        <v>83</v>
      </c>
      <c r="AW224" s="11" t="s">
        <v>39</v>
      </c>
      <c r="AX224" s="11" t="s">
        <v>22</v>
      </c>
      <c r="AY224" s="188" t="s">
        <v>124</v>
      </c>
    </row>
    <row r="225" spans="2:65" s="1" customFormat="1" ht="22.5" customHeight="1">
      <c r="B225" s="163"/>
      <c r="C225" s="164" t="s">
        <v>529</v>
      </c>
      <c r="D225" s="164" t="s">
        <v>125</v>
      </c>
      <c r="E225" s="165" t="s">
        <v>1310</v>
      </c>
      <c r="F225" s="166" t="s">
        <v>1311</v>
      </c>
      <c r="G225" s="167" t="s">
        <v>152</v>
      </c>
      <c r="H225" s="168">
        <v>2</v>
      </c>
      <c r="I225" s="169"/>
      <c r="J225" s="170">
        <f>ROUND(I225*H225,2)</f>
        <v>0</v>
      </c>
      <c r="K225" s="166" t="s">
        <v>1268</v>
      </c>
      <c r="L225" s="35"/>
      <c r="M225" s="171" t="s">
        <v>20</v>
      </c>
      <c r="N225" s="172" t="s">
        <v>46</v>
      </c>
      <c r="O225" s="36"/>
      <c r="P225" s="173">
        <f>O225*H225</f>
        <v>0</v>
      </c>
      <c r="Q225" s="173">
        <v>0</v>
      </c>
      <c r="R225" s="173">
        <f>Q225*H225</f>
        <v>0</v>
      </c>
      <c r="S225" s="173">
        <v>0</v>
      </c>
      <c r="T225" s="174">
        <f>S225*H225</f>
        <v>0</v>
      </c>
      <c r="AR225" s="18" t="s">
        <v>205</v>
      </c>
      <c r="AT225" s="18" t="s">
        <v>125</v>
      </c>
      <c r="AU225" s="18" t="s">
        <v>22</v>
      </c>
      <c r="AY225" s="18" t="s">
        <v>124</v>
      </c>
      <c r="BE225" s="175">
        <f>IF(N225="základní",J225,0)</f>
        <v>0</v>
      </c>
      <c r="BF225" s="175">
        <f>IF(N225="snížená",J225,0)</f>
        <v>0</v>
      </c>
      <c r="BG225" s="175">
        <f>IF(N225="zákl. přenesená",J225,0)</f>
        <v>0</v>
      </c>
      <c r="BH225" s="175">
        <f>IF(N225="sníž. přenesená",J225,0)</f>
        <v>0</v>
      </c>
      <c r="BI225" s="175">
        <f>IF(N225="nulová",J225,0)</f>
        <v>0</v>
      </c>
      <c r="BJ225" s="18" t="s">
        <v>22</v>
      </c>
      <c r="BK225" s="175">
        <f>ROUND(I225*H225,2)</f>
        <v>0</v>
      </c>
      <c r="BL225" s="18" t="s">
        <v>205</v>
      </c>
      <c r="BM225" s="18" t="s">
        <v>1312</v>
      </c>
    </row>
    <row r="226" spans="2:47" s="1" customFormat="1" ht="22.5" customHeight="1">
      <c r="B226" s="35"/>
      <c r="D226" s="176" t="s">
        <v>132</v>
      </c>
      <c r="F226" s="177" t="s">
        <v>1313</v>
      </c>
      <c r="I226" s="139"/>
      <c r="L226" s="35"/>
      <c r="M226" s="64"/>
      <c r="N226" s="36"/>
      <c r="O226" s="36"/>
      <c r="P226" s="36"/>
      <c r="Q226" s="36"/>
      <c r="R226" s="36"/>
      <c r="S226" s="36"/>
      <c r="T226" s="65"/>
      <c r="AT226" s="18" t="s">
        <v>132</v>
      </c>
      <c r="AU226" s="18" t="s">
        <v>22</v>
      </c>
    </row>
    <row r="227" spans="2:47" s="1" customFormat="1" ht="42" customHeight="1">
      <c r="B227" s="35"/>
      <c r="D227" s="176" t="s">
        <v>134</v>
      </c>
      <c r="F227" s="178" t="s">
        <v>1314</v>
      </c>
      <c r="I227" s="139"/>
      <c r="L227" s="35"/>
      <c r="M227" s="64"/>
      <c r="N227" s="36"/>
      <c r="O227" s="36"/>
      <c r="P227" s="36"/>
      <c r="Q227" s="36"/>
      <c r="R227" s="36"/>
      <c r="S227" s="36"/>
      <c r="T227" s="65"/>
      <c r="AT227" s="18" t="s">
        <v>134</v>
      </c>
      <c r="AU227" s="18" t="s">
        <v>22</v>
      </c>
    </row>
    <row r="228" spans="2:51" s="11" customFormat="1" ht="22.5" customHeight="1">
      <c r="B228" s="179"/>
      <c r="D228" s="180" t="s">
        <v>136</v>
      </c>
      <c r="E228" s="181" t="s">
        <v>457</v>
      </c>
      <c r="F228" s="182" t="s">
        <v>597</v>
      </c>
      <c r="H228" s="183">
        <v>2</v>
      </c>
      <c r="I228" s="184"/>
      <c r="L228" s="179"/>
      <c r="M228" s="185"/>
      <c r="N228" s="186"/>
      <c r="O228" s="186"/>
      <c r="P228" s="186"/>
      <c r="Q228" s="186"/>
      <c r="R228" s="186"/>
      <c r="S228" s="186"/>
      <c r="T228" s="187"/>
      <c r="AT228" s="188" t="s">
        <v>136</v>
      </c>
      <c r="AU228" s="188" t="s">
        <v>22</v>
      </c>
      <c r="AV228" s="11" t="s">
        <v>83</v>
      </c>
      <c r="AW228" s="11" t="s">
        <v>39</v>
      </c>
      <c r="AX228" s="11" t="s">
        <v>22</v>
      </c>
      <c r="AY228" s="188" t="s">
        <v>124</v>
      </c>
    </row>
    <row r="229" spans="2:65" s="1" customFormat="1" ht="22.5" customHeight="1">
      <c r="B229" s="163"/>
      <c r="C229" s="164" t="s">
        <v>534</v>
      </c>
      <c r="D229" s="164" t="s">
        <v>125</v>
      </c>
      <c r="E229" s="165" t="s">
        <v>1315</v>
      </c>
      <c r="F229" s="166" t="s">
        <v>1311</v>
      </c>
      <c r="G229" s="167" t="s">
        <v>152</v>
      </c>
      <c r="H229" s="168">
        <v>4</v>
      </c>
      <c r="I229" s="169"/>
      <c r="J229" s="170">
        <f>ROUND(I229*H229,2)</f>
        <v>0</v>
      </c>
      <c r="K229" s="166" t="s">
        <v>1268</v>
      </c>
      <c r="L229" s="35"/>
      <c r="M229" s="171" t="s">
        <v>20</v>
      </c>
      <c r="N229" s="172" t="s">
        <v>46</v>
      </c>
      <c r="O229" s="36"/>
      <c r="P229" s="173">
        <f>O229*H229</f>
        <v>0</v>
      </c>
      <c r="Q229" s="173">
        <v>0</v>
      </c>
      <c r="R229" s="173">
        <f>Q229*H229</f>
        <v>0</v>
      </c>
      <c r="S229" s="173">
        <v>0</v>
      </c>
      <c r="T229" s="174">
        <f>S229*H229</f>
        <v>0</v>
      </c>
      <c r="AR229" s="18" t="s">
        <v>205</v>
      </c>
      <c r="AT229" s="18" t="s">
        <v>125</v>
      </c>
      <c r="AU229" s="18" t="s">
        <v>22</v>
      </c>
      <c r="AY229" s="18" t="s">
        <v>124</v>
      </c>
      <c r="BE229" s="175">
        <f>IF(N229="základní",J229,0)</f>
        <v>0</v>
      </c>
      <c r="BF229" s="175">
        <f>IF(N229="snížená",J229,0)</f>
        <v>0</v>
      </c>
      <c r="BG229" s="175">
        <f>IF(N229="zákl. přenesená",J229,0)</f>
        <v>0</v>
      </c>
      <c r="BH229" s="175">
        <f>IF(N229="sníž. přenesená",J229,0)</f>
        <v>0</v>
      </c>
      <c r="BI229" s="175">
        <f>IF(N229="nulová",J229,0)</f>
        <v>0</v>
      </c>
      <c r="BJ229" s="18" t="s">
        <v>22</v>
      </c>
      <c r="BK229" s="175">
        <f>ROUND(I229*H229,2)</f>
        <v>0</v>
      </c>
      <c r="BL229" s="18" t="s">
        <v>205</v>
      </c>
      <c r="BM229" s="18" t="s">
        <v>1316</v>
      </c>
    </row>
    <row r="230" spans="2:47" s="1" customFormat="1" ht="22.5" customHeight="1">
      <c r="B230" s="35"/>
      <c r="D230" s="176" t="s">
        <v>132</v>
      </c>
      <c r="F230" s="177" t="s">
        <v>1317</v>
      </c>
      <c r="I230" s="139"/>
      <c r="L230" s="35"/>
      <c r="M230" s="64"/>
      <c r="N230" s="36"/>
      <c r="O230" s="36"/>
      <c r="P230" s="36"/>
      <c r="Q230" s="36"/>
      <c r="R230" s="36"/>
      <c r="S230" s="36"/>
      <c r="T230" s="65"/>
      <c r="AT230" s="18" t="s">
        <v>132</v>
      </c>
      <c r="AU230" s="18" t="s">
        <v>22</v>
      </c>
    </row>
    <row r="231" spans="2:47" s="1" customFormat="1" ht="42" customHeight="1">
      <c r="B231" s="35"/>
      <c r="D231" s="176" t="s">
        <v>134</v>
      </c>
      <c r="F231" s="178" t="s">
        <v>1314</v>
      </c>
      <c r="I231" s="139"/>
      <c r="L231" s="35"/>
      <c r="M231" s="64"/>
      <c r="N231" s="36"/>
      <c r="O231" s="36"/>
      <c r="P231" s="36"/>
      <c r="Q231" s="36"/>
      <c r="R231" s="36"/>
      <c r="S231" s="36"/>
      <c r="T231" s="65"/>
      <c r="AT231" s="18" t="s">
        <v>134</v>
      </c>
      <c r="AU231" s="18" t="s">
        <v>22</v>
      </c>
    </row>
    <row r="232" spans="2:51" s="11" customFormat="1" ht="22.5" customHeight="1">
      <c r="B232" s="179"/>
      <c r="D232" s="180" t="s">
        <v>136</v>
      </c>
      <c r="E232" s="181" t="s">
        <v>395</v>
      </c>
      <c r="F232" s="182" t="s">
        <v>1301</v>
      </c>
      <c r="H232" s="183">
        <v>4</v>
      </c>
      <c r="I232" s="184"/>
      <c r="L232" s="179"/>
      <c r="M232" s="185"/>
      <c r="N232" s="186"/>
      <c r="O232" s="186"/>
      <c r="P232" s="186"/>
      <c r="Q232" s="186"/>
      <c r="R232" s="186"/>
      <c r="S232" s="186"/>
      <c r="T232" s="187"/>
      <c r="AT232" s="188" t="s">
        <v>136</v>
      </c>
      <c r="AU232" s="188" t="s">
        <v>22</v>
      </c>
      <c r="AV232" s="11" t="s">
        <v>83</v>
      </c>
      <c r="AW232" s="11" t="s">
        <v>39</v>
      </c>
      <c r="AX232" s="11" t="s">
        <v>22</v>
      </c>
      <c r="AY232" s="188" t="s">
        <v>124</v>
      </c>
    </row>
    <row r="233" spans="2:65" s="1" customFormat="1" ht="22.5" customHeight="1">
      <c r="B233" s="163"/>
      <c r="C233" s="164" t="s">
        <v>539</v>
      </c>
      <c r="D233" s="164" t="s">
        <v>125</v>
      </c>
      <c r="E233" s="165" t="s">
        <v>1318</v>
      </c>
      <c r="F233" s="166" t="s">
        <v>1319</v>
      </c>
      <c r="G233" s="167" t="s">
        <v>546</v>
      </c>
      <c r="H233" s="168">
        <v>50</v>
      </c>
      <c r="I233" s="169"/>
      <c r="J233" s="170">
        <f>ROUND(I233*H233,2)</f>
        <v>0</v>
      </c>
      <c r="K233" s="166" t="s">
        <v>1268</v>
      </c>
      <c r="L233" s="35"/>
      <c r="M233" s="171" t="s">
        <v>20</v>
      </c>
      <c r="N233" s="172" t="s">
        <v>46</v>
      </c>
      <c r="O233" s="36"/>
      <c r="P233" s="173">
        <f>O233*H233</f>
        <v>0</v>
      </c>
      <c r="Q233" s="173">
        <v>0</v>
      </c>
      <c r="R233" s="173">
        <f>Q233*H233</f>
        <v>0</v>
      </c>
      <c r="S233" s="173">
        <v>0</v>
      </c>
      <c r="T233" s="174">
        <f>S233*H233</f>
        <v>0</v>
      </c>
      <c r="AR233" s="18" t="s">
        <v>205</v>
      </c>
      <c r="AT233" s="18" t="s">
        <v>125</v>
      </c>
      <c r="AU233" s="18" t="s">
        <v>22</v>
      </c>
      <c r="AY233" s="18" t="s">
        <v>124</v>
      </c>
      <c r="BE233" s="175">
        <f>IF(N233="základní",J233,0)</f>
        <v>0</v>
      </c>
      <c r="BF233" s="175">
        <f>IF(N233="snížená",J233,0)</f>
        <v>0</v>
      </c>
      <c r="BG233" s="175">
        <f>IF(N233="zákl. přenesená",J233,0)</f>
        <v>0</v>
      </c>
      <c r="BH233" s="175">
        <f>IF(N233="sníž. přenesená",J233,0)</f>
        <v>0</v>
      </c>
      <c r="BI233" s="175">
        <f>IF(N233="nulová",J233,0)</f>
        <v>0</v>
      </c>
      <c r="BJ233" s="18" t="s">
        <v>22</v>
      </c>
      <c r="BK233" s="175">
        <f>ROUND(I233*H233,2)</f>
        <v>0</v>
      </c>
      <c r="BL233" s="18" t="s">
        <v>205</v>
      </c>
      <c r="BM233" s="18" t="s">
        <v>1320</v>
      </c>
    </row>
    <row r="234" spans="2:47" s="1" customFormat="1" ht="22.5" customHeight="1">
      <c r="B234" s="35"/>
      <c r="D234" s="176" t="s">
        <v>132</v>
      </c>
      <c r="F234" s="177" t="s">
        <v>1321</v>
      </c>
      <c r="I234" s="139"/>
      <c r="L234" s="35"/>
      <c r="M234" s="64"/>
      <c r="N234" s="36"/>
      <c r="O234" s="36"/>
      <c r="P234" s="36"/>
      <c r="Q234" s="36"/>
      <c r="R234" s="36"/>
      <c r="S234" s="36"/>
      <c r="T234" s="65"/>
      <c r="AT234" s="18" t="s">
        <v>132</v>
      </c>
      <c r="AU234" s="18" t="s">
        <v>22</v>
      </c>
    </row>
    <row r="235" spans="2:47" s="1" customFormat="1" ht="54" customHeight="1">
      <c r="B235" s="35"/>
      <c r="D235" s="176" t="s">
        <v>134</v>
      </c>
      <c r="F235" s="178" t="s">
        <v>1322</v>
      </c>
      <c r="I235" s="139"/>
      <c r="L235" s="35"/>
      <c r="M235" s="64"/>
      <c r="N235" s="36"/>
      <c r="O235" s="36"/>
      <c r="P235" s="36"/>
      <c r="Q235" s="36"/>
      <c r="R235" s="36"/>
      <c r="S235" s="36"/>
      <c r="T235" s="65"/>
      <c r="AT235" s="18" t="s">
        <v>134</v>
      </c>
      <c r="AU235" s="18" t="s">
        <v>22</v>
      </c>
    </row>
    <row r="236" spans="2:51" s="11" customFormat="1" ht="22.5" customHeight="1">
      <c r="B236" s="179"/>
      <c r="D236" s="180" t="s">
        <v>136</v>
      </c>
      <c r="E236" s="181" t="s">
        <v>426</v>
      </c>
      <c r="F236" s="182" t="s">
        <v>1323</v>
      </c>
      <c r="H236" s="183">
        <v>50</v>
      </c>
      <c r="I236" s="184"/>
      <c r="L236" s="179"/>
      <c r="M236" s="185"/>
      <c r="N236" s="186"/>
      <c r="O236" s="186"/>
      <c r="P236" s="186"/>
      <c r="Q236" s="186"/>
      <c r="R236" s="186"/>
      <c r="S236" s="186"/>
      <c r="T236" s="187"/>
      <c r="AT236" s="188" t="s">
        <v>136</v>
      </c>
      <c r="AU236" s="188" t="s">
        <v>22</v>
      </c>
      <c r="AV236" s="11" t="s">
        <v>83</v>
      </c>
      <c r="AW236" s="11" t="s">
        <v>39</v>
      </c>
      <c r="AX236" s="11" t="s">
        <v>22</v>
      </c>
      <c r="AY236" s="188" t="s">
        <v>124</v>
      </c>
    </row>
    <row r="237" spans="2:65" s="1" customFormat="1" ht="22.5" customHeight="1">
      <c r="B237" s="163"/>
      <c r="C237" s="164" t="s">
        <v>545</v>
      </c>
      <c r="D237" s="164" t="s">
        <v>125</v>
      </c>
      <c r="E237" s="165" t="s">
        <v>1324</v>
      </c>
      <c r="F237" s="166" t="s">
        <v>1319</v>
      </c>
      <c r="G237" s="167" t="s">
        <v>546</v>
      </c>
      <c r="H237" s="168">
        <v>20</v>
      </c>
      <c r="I237" s="169"/>
      <c r="J237" s="170">
        <f>ROUND(I237*H237,2)</f>
        <v>0</v>
      </c>
      <c r="K237" s="166" t="s">
        <v>1268</v>
      </c>
      <c r="L237" s="35"/>
      <c r="M237" s="171" t="s">
        <v>20</v>
      </c>
      <c r="N237" s="172" t="s">
        <v>46</v>
      </c>
      <c r="O237" s="36"/>
      <c r="P237" s="173">
        <f>O237*H237</f>
        <v>0</v>
      </c>
      <c r="Q237" s="173">
        <v>0</v>
      </c>
      <c r="R237" s="173">
        <f>Q237*H237</f>
        <v>0</v>
      </c>
      <c r="S237" s="173">
        <v>0</v>
      </c>
      <c r="T237" s="174">
        <f>S237*H237</f>
        <v>0</v>
      </c>
      <c r="AR237" s="18" t="s">
        <v>205</v>
      </c>
      <c r="AT237" s="18" t="s">
        <v>125</v>
      </c>
      <c r="AU237" s="18" t="s">
        <v>22</v>
      </c>
      <c r="AY237" s="18" t="s">
        <v>124</v>
      </c>
      <c r="BE237" s="175">
        <f>IF(N237="základní",J237,0)</f>
        <v>0</v>
      </c>
      <c r="BF237" s="175">
        <f>IF(N237="snížená",J237,0)</f>
        <v>0</v>
      </c>
      <c r="BG237" s="175">
        <f>IF(N237="zákl. přenesená",J237,0)</f>
        <v>0</v>
      </c>
      <c r="BH237" s="175">
        <f>IF(N237="sníž. přenesená",J237,0)</f>
        <v>0</v>
      </c>
      <c r="BI237" s="175">
        <f>IF(N237="nulová",J237,0)</f>
        <v>0</v>
      </c>
      <c r="BJ237" s="18" t="s">
        <v>22</v>
      </c>
      <c r="BK237" s="175">
        <f>ROUND(I237*H237,2)</f>
        <v>0</v>
      </c>
      <c r="BL237" s="18" t="s">
        <v>205</v>
      </c>
      <c r="BM237" s="18" t="s">
        <v>1325</v>
      </c>
    </row>
    <row r="238" spans="2:47" s="1" customFormat="1" ht="22.5" customHeight="1">
      <c r="B238" s="35"/>
      <c r="D238" s="176" t="s">
        <v>132</v>
      </c>
      <c r="F238" s="177" t="s">
        <v>1326</v>
      </c>
      <c r="I238" s="139"/>
      <c r="L238" s="35"/>
      <c r="M238" s="64"/>
      <c r="N238" s="36"/>
      <c r="O238" s="36"/>
      <c r="P238" s="36"/>
      <c r="Q238" s="36"/>
      <c r="R238" s="36"/>
      <c r="S238" s="36"/>
      <c r="T238" s="65"/>
      <c r="AT238" s="18" t="s">
        <v>132</v>
      </c>
      <c r="AU238" s="18" t="s">
        <v>22</v>
      </c>
    </row>
    <row r="239" spans="2:47" s="1" customFormat="1" ht="54" customHeight="1">
      <c r="B239" s="35"/>
      <c r="D239" s="176" t="s">
        <v>134</v>
      </c>
      <c r="F239" s="178" t="s">
        <v>1322</v>
      </c>
      <c r="I239" s="139"/>
      <c r="L239" s="35"/>
      <c r="M239" s="64"/>
      <c r="N239" s="36"/>
      <c r="O239" s="36"/>
      <c r="P239" s="36"/>
      <c r="Q239" s="36"/>
      <c r="R239" s="36"/>
      <c r="S239" s="36"/>
      <c r="T239" s="65"/>
      <c r="AT239" s="18" t="s">
        <v>134</v>
      </c>
      <c r="AU239" s="18" t="s">
        <v>22</v>
      </c>
    </row>
    <row r="240" spans="2:51" s="11" customFormat="1" ht="22.5" customHeight="1">
      <c r="B240" s="179"/>
      <c r="D240" s="180" t="s">
        <v>136</v>
      </c>
      <c r="E240" s="181" t="s">
        <v>441</v>
      </c>
      <c r="F240" s="182" t="s">
        <v>729</v>
      </c>
      <c r="H240" s="183">
        <v>20</v>
      </c>
      <c r="I240" s="184"/>
      <c r="L240" s="179"/>
      <c r="M240" s="185"/>
      <c r="N240" s="186"/>
      <c r="O240" s="186"/>
      <c r="P240" s="186"/>
      <c r="Q240" s="186"/>
      <c r="R240" s="186"/>
      <c r="S240" s="186"/>
      <c r="T240" s="187"/>
      <c r="AT240" s="188" t="s">
        <v>136</v>
      </c>
      <c r="AU240" s="188" t="s">
        <v>22</v>
      </c>
      <c r="AV240" s="11" t="s">
        <v>83</v>
      </c>
      <c r="AW240" s="11" t="s">
        <v>39</v>
      </c>
      <c r="AX240" s="11" t="s">
        <v>22</v>
      </c>
      <c r="AY240" s="188" t="s">
        <v>124</v>
      </c>
    </row>
    <row r="241" spans="2:65" s="1" customFormat="1" ht="22.5" customHeight="1">
      <c r="B241" s="163"/>
      <c r="C241" s="164" t="s">
        <v>551</v>
      </c>
      <c r="D241" s="164" t="s">
        <v>125</v>
      </c>
      <c r="E241" s="165" t="s">
        <v>1327</v>
      </c>
      <c r="F241" s="166" t="s">
        <v>1328</v>
      </c>
      <c r="G241" s="167" t="s">
        <v>546</v>
      </c>
      <c r="H241" s="168">
        <v>125</v>
      </c>
      <c r="I241" s="169"/>
      <c r="J241" s="170">
        <f>ROUND(I241*H241,2)</f>
        <v>0</v>
      </c>
      <c r="K241" s="166" t="s">
        <v>1268</v>
      </c>
      <c r="L241" s="35"/>
      <c r="M241" s="171" t="s">
        <v>20</v>
      </c>
      <c r="N241" s="172" t="s">
        <v>46</v>
      </c>
      <c r="O241" s="36"/>
      <c r="P241" s="173">
        <f>O241*H241</f>
        <v>0</v>
      </c>
      <c r="Q241" s="173">
        <v>0</v>
      </c>
      <c r="R241" s="173">
        <f>Q241*H241</f>
        <v>0</v>
      </c>
      <c r="S241" s="173">
        <v>0</v>
      </c>
      <c r="T241" s="174">
        <f>S241*H241</f>
        <v>0</v>
      </c>
      <c r="AR241" s="18" t="s">
        <v>205</v>
      </c>
      <c r="AT241" s="18" t="s">
        <v>125</v>
      </c>
      <c r="AU241" s="18" t="s">
        <v>22</v>
      </c>
      <c r="AY241" s="18" t="s">
        <v>124</v>
      </c>
      <c r="BE241" s="175">
        <f>IF(N241="základní",J241,0)</f>
        <v>0</v>
      </c>
      <c r="BF241" s="175">
        <f>IF(N241="snížená",J241,0)</f>
        <v>0</v>
      </c>
      <c r="BG241" s="175">
        <f>IF(N241="zákl. přenesená",J241,0)</f>
        <v>0</v>
      </c>
      <c r="BH241" s="175">
        <f>IF(N241="sníž. přenesená",J241,0)</f>
        <v>0</v>
      </c>
      <c r="BI241" s="175">
        <f>IF(N241="nulová",J241,0)</f>
        <v>0</v>
      </c>
      <c r="BJ241" s="18" t="s">
        <v>22</v>
      </c>
      <c r="BK241" s="175">
        <f>ROUND(I241*H241,2)</f>
        <v>0</v>
      </c>
      <c r="BL241" s="18" t="s">
        <v>205</v>
      </c>
      <c r="BM241" s="18" t="s">
        <v>1329</v>
      </c>
    </row>
    <row r="242" spans="2:47" s="1" customFormat="1" ht="22.5" customHeight="1">
      <c r="B242" s="35"/>
      <c r="D242" s="176" t="s">
        <v>132</v>
      </c>
      <c r="F242" s="177" t="s">
        <v>1330</v>
      </c>
      <c r="I242" s="139"/>
      <c r="L242" s="35"/>
      <c r="M242" s="64"/>
      <c r="N242" s="36"/>
      <c r="O242" s="36"/>
      <c r="P242" s="36"/>
      <c r="Q242" s="36"/>
      <c r="R242" s="36"/>
      <c r="S242" s="36"/>
      <c r="T242" s="65"/>
      <c r="AT242" s="18" t="s">
        <v>132</v>
      </c>
      <c r="AU242" s="18" t="s">
        <v>22</v>
      </c>
    </row>
    <row r="243" spans="2:47" s="1" customFormat="1" ht="54" customHeight="1">
      <c r="B243" s="35"/>
      <c r="D243" s="176" t="s">
        <v>134</v>
      </c>
      <c r="F243" s="178" t="s">
        <v>1322</v>
      </c>
      <c r="I243" s="139"/>
      <c r="L243" s="35"/>
      <c r="M243" s="64"/>
      <c r="N243" s="36"/>
      <c r="O243" s="36"/>
      <c r="P243" s="36"/>
      <c r="Q243" s="36"/>
      <c r="R243" s="36"/>
      <c r="S243" s="36"/>
      <c r="T243" s="65"/>
      <c r="AT243" s="18" t="s">
        <v>134</v>
      </c>
      <c r="AU243" s="18" t="s">
        <v>22</v>
      </c>
    </row>
    <row r="244" spans="2:51" s="11" customFormat="1" ht="22.5" customHeight="1">
      <c r="B244" s="179"/>
      <c r="D244" s="180" t="s">
        <v>136</v>
      </c>
      <c r="E244" s="181" t="s">
        <v>1331</v>
      </c>
      <c r="F244" s="182" t="s">
        <v>1272</v>
      </c>
      <c r="H244" s="183">
        <v>125</v>
      </c>
      <c r="I244" s="184"/>
      <c r="L244" s="179"/>
      <c r="M244" s="185"/>
      <c r="N244" s="186"/>
      <c r="O244" s="186"/>
      <c r="P244" s="186"/>
      <c r="Q244" s="186"/>
      <c r="R244" s="186"/>
      <c r="S244" s="186"/>
      <c r="T244" s="187"/>
      <c r="AT244" s="188" t="s">
        <v>136</v>
      </c>
      <c r="AU244" s="188" t="s">
        <v>22</v>
      </c>
      <c r="AV244" s="11" t="s">
        <v>83</v>
      </c>
      <c r="AW244" s="11" t="s">
        <v>39</v>
      </c>
      <c r="AX244" s="11" t="s">
        <v>22</v>
      </c>
      <c r="AY244" s="188" t="s">
        <v>124</v>
      </c>
    </row>
    <row r="245" spans="2:65" s="1" customFormat="1" ht="31.5" customHeight="1">
      <c r="B245" s="163"/>
      <c r="C245" s="164" t="s">
        <v>563</v>
      </c>
      <c r="D245" s="164" t="s">
        <v>125</v>
      </c>
      <c r="E245" s="165" t="s">
        <v>1332</v>
      </c>
      <c r="F245" s="166" t="s">
        <v>1333</v>
      </c>
      <c r="G245" s="167" t="s">
        <v>152</v>
      </c>
      <c r="H245" s="168">
        <v>14</v>
      </c>
      <c r="I245" s="169"/>
      <c r="J245" s="170">
        <f>ROUND(I245*H245,2)</f>
        <v>0</v>
      </c>
      <c r="K245" s="166" t="s">
        <v>1268</v>
      </c>
      <c r="L245" s="35"/>
      <c r="M245" s="171" t="s">
        <v>20</v>
      </c>
      <c r="N245" s="172" t="s">
        <v>46</v>
      </c>
      <c r="O245" s="36"/>
      <c r="P245" s="173">
        <f>O245*H245</f>
        <v>0</v>
      </c>
      <c r="Q245" s="173">
        <v>0</v>
      </c>
      <c r="R245" s="173">
        <f>Q245*H245</f>
        <v>0</v>
      </c>
      <c r="S245" s="173">
        <v>0</v>
      </c>
      <c r="T245" s="174">
        <f>S245*H245</f>
        <v>0</v>
      </c>
      <c r="AR245" s="18" t="s">
        <v>205</v>
      </c>
      <c r="AT245" s="18" t="s">
        <v>125</v>
      </c>
      <c r="AU245" s="18" t="s">
        <v>22</v>
      </c>
      <c r="AY245" s="18" t="s">
        <v>124</v>
      </c>
      <c r="BE245" s="175">
        <f>IF(N245="základní",J245,0)</f>
        <v>0</v>
      </c>
      <c r="BF245" s="175">
        <f>IF(N245="snížená",J245,0)</f>
        <v>0</v>
      </c>
      <c r="BG245" s="175">
        <f>IF(N245="zákl. přenesená",J245,0)</f>
        <v>0</v>
      </c>
      <c r="BH245" s="175">
        <f>IF(N245="sníž. přenesená",J245,0)</f>
        <v>0</v>
      </c>
      <c r="BI245" s="175">
        <f>IF(N245="nulová",J245,0)</f>
        <v>0</v>
      </c>
      <c r="BJ245" s="18" t="s">
        <v>22</v>
      </c>
      <c r="BK245" s="175">
        <f>ROUND(I245*H245,2)</f>
        <v>0</v>
      </c>
      <c r="BL245" s="18" t="s">
        <v>205</v>
      </c>
      <c r="BM245" s="18" t="s">
        <v>1334</v>
      </c>
    </row>
    <row r="246" spans="2:47" s="1" customFormat="1" ht="54" customHeight="1">
      <c r="B246" s="35"/>
      <c r="D246" s="176" t="s">
        <v>134</v>
      </c>
      <c r="F246" s="178" t="s">
        <v>1335</v>
      </c>
      <c r="I246" s="139"/>
      <c r="L246" s="35"/>
      <c r="M246" s="64"/>
      <c r="N246" s="36"/>
      <c r="O246" s="36"/>
      <c r="P246" s="36"/>
      <c r="Q246" s="36"/>
      <c r="R246" s="36"/>
      <c r="S246" s="36"/>
      <c r="T246" s="65"/>
      <c r="AT246" s="18" t="s">
        <v>134</v>
      </c>
      <c r="AU246" s="18" t="s">
        <v>22</v>
      </c>
    </row>
    <row r="247" spans="2:51" s="11" customFormat="1" ht="22.5" customHeight="1">
      <c r="B247" s="179"/>
      <c r="D247" s="180" t="s">
        <v>136</v>
      </c>
      <c r="E247" s="181" t="s">
        <v>499</v>
      </c>
      <c r="F247" s="182" t="s">
        <v>1336</v>
      </c>
      <c r="H247" s="183">
        <v>14</v>
      </c>
      <c r="I247" s="184"/>
      <c r="L247" s="179"/>
      <c r="M247" s="185"/>
      <c r="N247" s="186"/>
      <c r="O247" s="186"/>
      <c r="P247" s="186"/>
      <c r="Q247" s="186"/>
      <c r="R247" s="186"/>
      <c r="S247" s="186"/>
      <c r="T247" s="187"/>
      <c r="AT247" s="188" t="s">
        <v>136</v>
      </c>
      <c r="AU247" s="188" t="s">
        <v>22</v>
      </c>
      <c r="AV247" s="11" t="s">
        <v>83</v>
      </c>
      <c r="AW247" s="11" t="s">
        <v>39</v>
      </c>
      <c r="AX247" s="11" t="s">
        <v>22</v>
      </c>
      <c r="AY247" s="188" t="s">
        <v>124</v>
      </c>
    </row>
    <row r="248" spans="2:65" s="1" customFormat="1" ht="31.5" customHeight="1">
      <c r="B248" s="163"/>
      <c r="C248" s="164" t="s">
        <v>568</v>
      </c>
      <c r="D248" s="164" t="s">
        <v>125</v>
      </c>
      <c r="E248" s="165" t="s">
        <v>1337</v>
      </c>
      <c r="F248" s="166" t="s">
        <v>1338</v>
      </c>
      <c r="G248" s="167" t="s">
        <v>152</v>
      </c>
      <c r="H248" s="168">
        <v>12</v>
      </c>
      <c r="I248" s="169"/>
      <c r="J248" s="170">
        <f>ROUND(I248*H248,2)</f>
        <v>0</v>
      </c>
      <c r="K248" s="166" t="s">
        <v>1268</v>
      </c>
      <c r="L248" s="35"/>
      <c r="M248" s="171" t="s">
        <v>20</v>
      </c>
      <c r="N248" s="172" t="s">
        <v>46</v>
      </c>
      <c r="O248" s="36"/>
      <c r="P248" s="173">
        <f>O248*H248</f>
        <v>0</v>
      </c>
      <c r="Q248" s="173">
        <v>0</v>
      </c>
      <c r="R248" s="173">
        <f>Q248*H248</f>
        <v>0</v>
      </c>
      <c r="S248" s="173">
        <v>0</v>
      </c>
      <c r="T248" s="174">
        <f>S248*H248</f>
        <v>0</v>
      </c>
      <c r="AR248" s="18" t="s">
        <v>205</v>
      </c>
      <c r="AT248" s="18" t="s">
        <v>125</v>
      </c>
      <c r="AU248" s="18" t="s">
        <v>22</v>
      </c>
      <c r="AY248" s="18" t="s">
        <v>124</v>
      </c>
      <c r="BE248" s="175">
        <f>IF(N248="základní",J248,0)</f>
        <v>0</v>
      </c>
      <c r="BF248" s="175">
        <f>IF(N248="snížená",J248,0)</f>
        <v>0</v>
      </c>
      <c r="BG248" s="175">
        <f>IF(N248="zákl. přenesená",J248,0)</f>
        <v>0</v>
      </c>
      <c r="BH248" s="175">
        <f>IF(N248="sníž. přenesená",J248,0)</f>
        <v>0</v>
      </c>
      <c r="BI248" s="175">
        <f>IF(N248="nulová",J248,0)</f>
        <v>0</v>
      </c>
      <c r="BJ248" s="18" t="s">
        <v>22</v>
      </c>
      <c r="BK248" s="175">
        <f>ROUND(I248*H248,2)</f>
        <v>0</v>
      </c>
      <c r="BL248" s="18" t="s">
        <v>205</v>
      </c>
      <c r="BM248" s="18" t="s">
        <v>1339</v>
      </c>
    </row>
    <row r="249" spans="2:47" s="1" customFormat="1" ht="54" customHeight="1">
      <c r="B249" s="35"/>
      <c r="D249" s="176" t="s">
        <v>134</v>
      </c>
      <c r="F249" s="178" t="s">
        <v>1335</v>
      </c>
      <c r="I249" s="139"/>
      <c r="L249" s="35"/>
      <c r="M249" s="64"/>
      <c r="N249" s="36"/>
      <c r="O249" s="36"/>
      <c r="P249" s="36"/>
      <c r="Q249" s="36"/>
      <c r="R249" s="36"/>
      <c r="S249" s="36"/>
      <c r="T249" s="65"/>
      <c r="AT249" s="18" t="s">
        <v>134</v>
      </c>
      <c r="AU249" s="18" t="s">
        <v>22</v>
      </c>
    </row>
    <row r="250" spans="2:51" s="11" customFormat="1" ht="22.5" customHeight="1">
      <c r="B250" s="179"/>
      <c r="D250" s="180" t="s">
        <v>136</v>
      </c>
      <c r="E250" s="181" t="s">
        <v>304</v>
      </c>
      <c r="F250" s="182" t="s">
        <v>1340</v>
      </c>
      <c r="H250" s="183">
        <v>12</v>
      </c>
      <c r="I250" s="184"/>
      <c r="L250" s="179"/>
      <c r="M250" s="185"/>
      <c r="N250" s="186"/>
      <c r="O250" s="186"/>
      <c r="P250" s="186"/>
      <c r="Q250" s="186"/>
      <c r="R250" s="186"/>
      <c r="S250" s="186"/>
      <c r="T250" s="187"/>
      <c r="AT250" s="188" t="s">
        <v>136</v>
      </c>
      <c r="AU250" s="188" t="s">
        <v>22</v>
      </c>
      <c r="AV250" s="11" t="s">
        <v>83</v>
      </c>
      <c r="AW250" s="11" t="s">
        <v>39</v>
      </c>
      <c r="AX250" s="11" t="s">
        <v>22</v>
      </c>
      <c r="AY250" s="188" t="s">
        <v>124</v>
      </c>
    </row>
    <row r="251" spans="2:65" s="1" customFormat="1" ht="22.5" customHeight="1">
      <c r="B251" s="163"/>
      <c r="C251" s="164" t="s">
        <v>190</v>
      </c>
      <c r="D251" s="164" t="s">
        <v>125</v>
      </c>
      <c r="E251" s="165" t="s">
        <v>1341</v>
      </c>
      <c r="F251" s="166" t="s">
        <v>1342</v>
      </c>
      <c r="G251" s="167" t="s">
        <v>546</v>
      </c>
      <c r="H251" s="168">
        <v>125</v>
      </c>
      <c r="I251" s="169"/>
      <c r="J251" s="170">
        <f>ROUND(I251*H251,2)</f>
        <v>0</v>
      </c>
      <c r="K251" s="166" t="s">
        <v>1268</v>
      </c>
      <c r="L251" s="35"/>
      <c r="M251" s="171" t="s">
        <v>20</v>
      </c>
      <c r="N251" s="172" t="s">
        <v>46</v>
      </c>
      <c r="O251" s="36"/>
      <c r="P251" s="173">
        <f>O251*H251</f>
        <v>0</v>
      </c>
      <c r="Q251" s="173">
        <v>0</v>
      </c>
      <c r="R251" s="173">
        <f>Q251*H251</f>
        <v>0</v>
      </c>
      <c r="S251" s="173">
        <v>0</v>
      </c>
      <c r="T251" s="174">
        <f>S251*H251</f>
        <v>0</v>
      </c>
      <c r="AR251" s="18" t="s">
        <v>205</v>
      </c>
      <c r="AT251" s="18" t="s">
        <v>125</v>
      </c>
      <c r="AU251" s="18" t="s">
        <v>22</v>
      </c>
      <c r="AY251" s="18" t="s">
        <v>124</v>
      </c>
      <c r="BE251" s="175">
        <f>IF(N251="základní",J251,0)</f>
        <v>0</v>
      </c>
      <c r="BF251" s="175">
        <f>IF(N251="snížená",J251,0)</f>
        <v>0</v>
      </c>
      <c r="BG251" s="175">
        <f>IF(N251="zákl. přenesená",J251,0)</f>
        <v>0</v>
      </c>
      <c r="BH251" s="175">
        <f>IF(N251="sníž. přenesená",J251,0)</f>
        <v>0</v>
      </c>
      <c r="BI251" s="175">
        <f>IF(N251="nulová",J251,0)</f>
        <v>0</v>
      </c>
      <c r="BJ251" s="18" t="s">
        <v>22</v>
      </c>
      <c r="BK251" s="175">
        <f>ROUND(I251*H251,2)</f>
        <v>0</v>
      </c>
      <c r="BL251" s="18" t="s">
        <v>205</v>
      </c>
      <c r="BM251" s="18" t="s">
        <v>1343</v>
      </c>
    </row>
    <row r="252" spans="2:47" s="1" customFormat="1" ht="42" customHeight="1">
      <c r="B252" s="35"/>
      <c r="D252" s="176" t="s">
        <v>134</v>
      </c>
      <c r="F252" s="178" t="s">
        <v>1344</v>
      </c>
      <c r="I252" s="139"/>
      <c r="L252" s="35"/>
      <c r="M252" s="64"/>
      <c r="N252" s="36"/>
      <c r="O252" s="36"/>
      <c r="P252" s="36"/>
      <c r="Q252" s="36"/>
      <c r="R252" s="36"/>
      <c r="S252" s="36"/>
      <c r="T252" s="65"/>
      <c r="AT252" s="18" t="s">
        <v>134</v>
      </c>
      <c r="AU252" s="18" t="s">
        <v>22</v>
      </c>
    </row>
    <row r="253" spans="2:51" s="11" customFormat="1" ht="22.5" customHeight="1">
      <c r="B253" s="179"/>
      <c r="D253" s="180" t="s">
        <v>136</v>
      </c>
      <c r="E253" s="181" t="s">
        <v>407</v>
      </c>
      <c r="F253" s="182" t="s">
        <v>1272</v>
      </c>
      <c r="H253" s="183">
        <v>125</v>
      </c>
      <c r="I253" s="184"/>
      <c r="L253" s="179"/>
      <c r="M253" s="185"/>
      <c r="N253" s="186"/>
      <c r="O253" s="186"/>
      <c r="P253" s="186"/>
      <c r="Q253" s="186"/>
      <c r="R253" s="186"/>
      <c r="S253" s="186"/>
      <c r="T253" s="187"/>
      <c r="AT253" s="188" t="s">
        <v>136</v>
      </c>
      <c r="AU253" s="188" t="s">
        <v>22</v>
      </c>
      <c r="AV253" s="11" t="s">
        <v>83</v>
      </c>
      <c r="AW253" s="11" t="s">
        <v>39</v>
      </c>
      <c r="AX253" s="11" t="s">
        <v>22</v>
      </c>
      <c r="AY253" s="188" t="s">
        <v>124</v>
      </c>
    </row>
    <row r="254" spans="2:65" s="1" customFormat="1" ht="22.5" customHeight="1">
      <c r="B254" s="163"/>
      <c r="C254" s="164" t="s">
        <v>582</v>
      </c>
      <c r="D254" s="164" t="s">
        <v>125</v>
      </c>
      <c r="E254" s="165" t="s">
        <v>1345</v>
      </c>
      <c r="F254" s="166" t="s">
        <v>1346</v>
      </c>
      <c r="G254" s="167" t="s">
        <v>152</v>
      </c>
      <c r="H254" s="168">
        <v>12</v>
      </c>
      <c r="I254" s="169"/>
      <c r="J254" s="170">
        <f>ROUND(I254*H254,2)</f>
        <v>0</v>
      </c>
      <c r="K254" s="166" t="s">
        <v>1268</v>
      </c>
      <c r="L254" s="35"/>
      <c r="M254" s="171" t="s">
        <v>20</v>
      </c>
      <c r="N254" s="172" t="s">
        <v>46</v>
      </c>
      <c r="O254" s="36"/>
      <c r="P254" s="173">
        <f>O254*H254</f>
        <v>0</v>
      </c>
      <c r="Q254" s="173">
        <v>0</v>
      </c>
      <c r="R254" s="173">
        <f>Q254*H254</f>
        <v>0</v>
      </c>
      <c r="S254" s="173">
        <v>0</v>
      </c>
      <c r="T254" s="174">
        <f>S254*H254</f>
        <v>0</v>
      </c>
      <c r="AR254" s="18" t="s">
        <v>205</v>
      </c>
      <c r="AT254" s="18" t="s">
        <v>125</v>
      </c>
      <c r="AU254" s="18" t="s">
        <v>22</v>
      </c>
      <c r="AY254" s="18" t="s">
        <v>124</v>
      </c>
      <c r="BE254" s="175">
        <f>IF(N254="základní",J254,0)</f>
        <v>0</v>
      </c>
      <c r="BF254" s="175">
        <f>IF(N254="snížená",J254,0)</f>
        <v>0</v>
      </c>
      <c r="BG254" s="175">
        <f>IF(N254="zákl. přenesená",J254,0)</f>
        <v>0</v>
      </c>
      <c r="BH254" s="175">
        <f>IF(N254="sníž. přenesená",J254,0)</f>
        <v>0</v>
      </c>
      <c r="BI254" s="175">
        <f>IF(N254="nulová",J254,0)</f>
        <v>0</v>
      </c>
      <c r="BJ254" s="18" t="s">
        <v>22</v>
      </c>
      <c r="BK254" s="175">
        <f>ROUND(I254*H254,2)</f>
        <v>0</v>
      </c>
      <c r="BL254" s="18" t="s">
        <v>205</v>
      </c>
      <c r="BM254" s="18" t="s">
        <v>1347</v>
      </c>
    </row>
    <row r="255" spans="2:47" s="1" customFormat="1" ht="42" customHeight="1">
      <c r="B255" s="35"/>
      <c r="D255" s="176" t="s">
        <v>134</v>
      </c>
      <c r="F255" s="178" t="s">
        <v>1348</v>
      </c>
      <c r="I255" s="139"/>
      <c r="L255" s="35"/>
      <c r="M255" s="64"/>
      <c r="N255" s="36"/>
      <c r="O255" s="36"/>
      <c r="P255" s="36"/>
      <c r="Q255" s="36"/>
      <c r="R255" s="36"/>
      <c r="S255" s="36"/>
      <c r="T255" s="65"/>
      <c r="AT255" s="18" t="s">
        <v>134</v>
      </c>
      <c r="AU255" s="18" t="s">
        <v>22</v>
      </c>
    </row>
    <row r="256" spans="2:51" s="11" customFormat="1" ht="22.5" customHeight="1">
      <c r="B256" s="179"/>
      <c r="D256" s="176" t="s">
        <v>136</v>
      </c>
      <c r="E256" s="188" t="s">
        <v>313</v>
      </c>
      <c r="F256" s="189" t="s">
        <v>1340</v>
      </c>
      <c r="H256" s="190">
        <v>12</v>
      </c>
      <c r="I256" s="184"/>
      <c r="L256" s="179"/>
      <c r="M256" s="185"/>
      <c r="N256" s="186"/>
      <c r="O256" s="186"/>
      <c r="P256" s="186"/>
      <c r="Q256" s="186"/>
      <c r="R256" s="186"/>
      <c r="S256" s="186"/>
      <c r="T256" s="187"/>
      <c r="AT256" s="188" t="s">
        <v>136</v>
      </c>
      <c r="AU256" s="188" t="s">
        <v>22</v>
      </c>
      <c r="AV256" s="11" t="s">
        <v>83</v>
      </c>
      <c r="AW256" s="11" t="s">
        <v>39</v>
      </c>
      <c r="AX256" s="11" t="s">
        <v>22</v>
      </c>
      <c r="AY256" s="188" t="s">
        <v>124</v>
      </c>
    </row>
    <row r="257" spans="2:63" s="10" customFormat="1" ht="36.75" customHeight="1">
      <c r="B257" s="151"/>
      <c r="D257" s="152" t="s">
        <v>74</v>
      </c>
      <c r="E257" s="153" t="s">
        <v>306</v>
      </c>
      <c r="F257" s="153" t="s">
        <v>1001</v>
      </c>
      <c r="I257" s="154"/>
      <c r="J257" s="155">
        <f>BK257</f>
        <v>0</v>
      </c>
      <c r="L257" s="151"/>
      <c r="M257" s="156"/>
      <c r="N257" s="157"/>
      <c r="O257" s="157"/>
      <c r="P257" s="158">
        <f>SUM(P258:P261)</f>
        <v>0</v>
      </c>
      <c r="Q257" s="157"/>
      <c r="R257" s="158">
        <f>SUM(R258:R261)</f>
        <v>0</v>
      </c>
      <c r="S257" s="157"/>
      <c r="T257" s="159">
        <f>SUM(T258:T261)</f>
        <v>0</v>
      </c>
      <c r="AR257" s="160" t="s">
        <v>22</v>
      </c>
      <c r="AT257" s="161" t="s">
        <v>74</v>
      </c>
      <c r="AU257" s="161" t="s">
        <v>75</v>
      </c>
      <c r="AY257" s="160" t="s">
        <v>124</v>
      </c>
      <c r="BK257" s="162">
        <f>SUM(BK258:BK261)</f>
        <v>0</v>
      </c>
    </row>
    <row r="258" spans="2:65" s="1" customFormat="1" ht="22.5" customHeight="1">
      <c r="B258" s="163"/>
      <c r="C258" s="164" t="s">
        <v>591</v>
      </c>
      <c r="D258" s="164" t="s">
        <v>125</v>
      </c>
      <c r="E258" s="165" t="s">
        <v>1349</v>
      </c>
      <c r="F258" s="166" t="s">
        <v>1350</v>
      </c>
      <c r="G258" s="167" t="s">
        <v>546</v>
      </c>
      <c r="H258" s="168">
        <v>25</v>
      </c>
      <c r="I258" s="169"/>
      <c r="J258" s="170">
        <f>ROUND(I258*H258,2)</f>
        <v>0</v>
      </c>
      <c r="K258" s="166" t="s">
        <v>1268</v>
      </c>
      <c r="L258" s="35"/>
      <c r="M258" s="171" t="s">
        <v>20</v>
      </c>
      <c r="N258" s="172" t="s">
        <v>46</v>
      </c>
      <c r="O258" s="36"/>
      <c r="P258" s="173">
        <f>O258*H258</f>
        <v>0</v>
      </c>
      <c r="Q258" s="173">
        <v>0</v>
      </c>
      <c r="R258" s="173">
        <f>Q258*H258</f>
        <v>0</v>
      </c>
      <c r="S258" s="173">
        <v>0</v>
      </c>
      <c r="T258" s="174">
        <f>S258*H258</f>
        <v>0</v>
      </c>
      <c r="AR258" s="18" t="s">
        <v>130</v>
      </c>
      <c r="AT258" s="18" t="s">
        <v>125</v>
      </c>
      <c r="AU258" s="18" t="s">
        <v>22</v>
      </c>
      <c r="AY258" s="18" t="s">
        <v>124</v>
      </c>
      <c r="BE258" s="175">
        <f>IF(N258="základní",J258,0)</f>
        <v>0</v>
      </c>
      <c r="BF258" s="175">
        <f>IF(N258="snížená",J258,0)</f>
        <v>0</v>
      </c>
      <c r="BG258" s="175">
        <f>IF(N258="zákl. přenesená",J258,0)</f>
        <v>0</v>
      </c>
      <c r="BH258" s="175">
        <f>IF(N258="sníž. přenesená",J258,0)</f>
        <v>0</v>
      </c>
      <c r="BI258" s="175">
        <f>IF(N258="nulová",J258,0)</f>
        <v>0</v>
      </c>
      <c r="BJ258" s="18" t="s">
        <v>22</v>
      </c>
      <c r="BK258" s="175">
        <f>ROUND(I258*H258,2)</f>
        <v>0</v>
      </c>
      <c r="BL258" s="18" t="s">
        <v>130</v>
      </c>
      <c r="BM258" s="18" t="s">
        <v>1351</v>
      </c>
    </row>
    <row r="259" spans="2:47" s="1" customFormat="1" ht="22.5" customHeight="1">
      <c r="B259" s="35"/>
      <c r="D259" s="176" t="s">
        <v>132</v>
      </c>
      <c r="F259" s="177" t="s">
        <v>1352</v>
      </c>
      <c r="I259" s="139"/>
      <c r="L259" s="35"/>
      <c r="M259" s="64"/>
      <c r="N259" s="36"/>
      <c r="O259" s="36"/>
      <c r="P259" s="36"/>
      <c r="Q259" s="36"/>
      <c r="R259" s="36"/>
      <c r="S259" s="36"/>
      <c r="T259" s="65"/>
      <c r="AT259" s="18" t="s">
        <v>132</v>
      </c>
      <c r="AU259" s="18" t="s">
        <v>22</v>
      </c>
    </row>
    <row r="260" spans="2:47" s="1" customFormat="1" ht="42" customHeight="1">
      <c r="B260" s="35"/>
      <c r="D260" s="176" t="s">
        <v>134</v>
      </c>
      <c r="F260" s="178" t="s">
        <v>1353</v>
      </c>
      <c r="I260" s="139"/>
      <c r="L260" s="35"/>
      <c r="M260" s="64"/>
      <c r="N260" s="36"/>
      <c r="O260" s="36"/>
      <c r="P260" s="36"/>
      <c r="Q260" s="36"/>
      <c r="R260" s="36"/>
      <c r="S260" s="36"/>
      <c r="T260" s="65"/>
      <c r="AT260" s="18" t="s">
        <v>134</v>
      </c>
      <c r="AU260" s="18" t="s">
        <v>22</v>
      </c>
    </row>
    <row r="261" spans="2:51" s="11" customFormat="1" ht="22.5" customHeight="1">
      <c r="B261" s="179"/>
      <c r="D261" s="176" t="s">
        <v>136</v>
      </c>
      <c r="E261" s="188" t="s">
        <v>488</v>
      </c>
      <c r="F261" s="189" t="s">
        <v>1354</v>
      </c>
      <c r="H261" s="190">
        <v>25</v>
      </c>
      <c r="I261" s="184"/>
      <c r="L261" s="179"/>
      <c r="M261" s="191"/>
      <c r="N261" s="192"/>
      <c r="O261" s="192"/>
      <c r="P261" s="192"/>
      <c r="Q261" s="192"/>
      <c r="R261" s="192"/>
      <c r="S261" s="192"/>
      <c r="T261" s="193"/>
      <c r="AT261" s="188" t="s">
        <v>136</v>
      </c>
      <c r="AU261" s="188" t="s">
        <v>22</v>
      </c>
      <c r="AV261" s="11" t="s">
        <v>83</v>
      </c>
      <c r="AW261" s="11" t="s">
        <v>39</v>
      </c>
      <c r="AX261" s="11" t="s">
        <v>22</v>
      </c>
      <c r="AY261" s="188" t="s">
        <v>124</v>
      </c>
    </row>
    <row r="262" spans="2:12" s="1" customFormat="1" ht="6.75" customHeight="1">
      <c r="B262" s="50"/>
      <c r="C262" s="51"/>
      <c r="D262" s="51"/>
      <c r="E262" s="51"/>
      <c r="F262" s="51"/>
      <c r="G262" s="51"/>
      <c r="H262" s="51"/>
      <c r="I262" s="124"/>
      <c r="J262" s="51"/>
      <c r="K262" s="51"/>
      <c r="L262" s="35"/>
    </row>
    <row r="630" ht="13.5">
      <c r="AT630" s="194"/>
    </row>
  </sheetData>
  <sheetProtection password="CC35" sheet="1" objects="1" scenarios="1" formatColumns="0" formatRows="0" sort="0" autoFilter="0"/>
  <autoFilter ref="C91:K91"/>
  <mergeCells count="12">
    <mergeCell ref="E51:H51"/>
    <mergeCell ref="E80:H80"/>
    <mergeCell ref="E82:H82"/>
    <mergeCell ref="E84:H84"/>
    <mergeCell ref="G1:H1"/>
    <mergeCell ref="L2:V2"/>
    <mergeCell ref="E7:H7"/>
    <mergeCell ref="E9:H9"/>
    <mergeCell ref="E11:H11"/>
    <mergeCell ref="E26:H26"/>
    <mergeCell ref="E47:H47"/>
    <mergeCell ref="E49:H49"/>
  </mergeCells>
  <hyperlinks>
    <hyperlink ref="F1:G1" location="C2" tooltip="Krycí list soupisu" display="1) Krycí list soupisu"/>
    <hyperlink ref="G1:H1" location="C58" tooltip="Rekapitulace" display="2) Rekapitulace"/>
    <hyperlink ref="J1" location="C9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91" customWidth="1"/>
    <col min="2" max="2" width="1.421875" style="291" customWidth="1"/>
    <col min="3" max="4" width="4.28125" style="291" customWidth="1"/>
    <col min="5" max="5" width="10.00390625" style="291" customWidth="1"/>
    <col min="6" max="6" width="7.8515625" style="291" customWidth="1"/>
    <col min="7" max="7" width="4.28125" style="291" customWidth="1"/>
    <col min="8" max="8" width="66.7109375" style="291" customWidth="1"/>
    <col min="9" max="10" width="17.140625" style="291" customWidth="1"/>
    <col min="11" max="11" width="1.421875" style="291" customWidth="1"/>
    <col min="12" max="16384" width="9.140625" style="291" customWidth="1"/>
  </cols>
  <sheetData>
    <row r="1" ht="37.5" customHeight="1"/>
    <row r="2" spans="2:11" ht="7.5" customHeight="1">
      <c r="B2" s="292"/>
      <c r="C2" s="293"/>
      <c r="D2" s="293"/>
      <c r="E2" s="293"/>
      <c r="F2" s="293"/>
      <c r="G2" s="293"/>
      <c r="H2" s="293"/>
      <c r="I2" s="293"/>
      <c r="J2" s="293"/>
      <c r="K2" s="294"/>
    </row>
    <row r="3" spans="2:11" s="298" customFormat="1" ht="45" customHeight="1">
      <c r="B3" s="295"/>
      <c r="C3" s="296" t="s">
        <v>1362</v>
      </c>
      <c r="D3" s="296"/>
      <c r="E3" s="296"/>
      <c r="F3" s="296"/>
      <c r="G3" s="296"/>
      <c r="H3" s="296"/>
      <c r="I3" s="296"/>
      <c r="J3" s="296"/>
      <c r="K3" s="297"/>
    </row>
    <row r="4" spans="2:11" ht="25.5" customHeight="1">
      <c r="B4" s="299"/>
      <c r="C4" s="300" t="s">
        <v>1363</v>
      </c>
      <c r="D4" s="300"/>
      <c r="E4" s="300"/>
      <c r="F4" s="300"/>
      <c r="G4" s="300"/>
      <c r="H4" s="300"/>
      <c r="I4" s="300"/>
      <c r="J4" s="300"/>
      <c r="K4" s="301"/>
    </row>
    <row r="5" spans="2:11" ht="5.25" customHeight="1">
      <c r="B5" s="299"/>
      <c r="C5" s="302"/>
      <c r="D5" s="302"/>
      <c r="E5" s="302"/>
      <c r="F5" s="302"/>
      <c r="G5" s="302"/>
      <c r="H5" s="302"/>
      <c r="I5" s="302"/>
      <c r="J5" s="302"/>
      <c r="K5" s="301"/>
    </row>
    <row r="6" spans="2:11" ht="15" customHeight="1">
      <c r="B6" s="299"/>
      <c r="C6" s="303" t="s">
        <v>1364</v>
      </c>
      <c r="D6" s="303"/>
      <c r="E6" s="303"/>
      <c r="F6" s="303"/>
      <c r="G6" s="303"/>
      <c r="H6" s="303"/>
      <c r="I6" s="303"/>
      <c r="J6" s="303"/>
      <c r="K6" s="301"/>
    </row>
    <row r="7" spans="2:11" ht="15" customHeight="1">
      <c r="B7" s="304"/>
      <c r="C7" s="303" t="s">
        <v>1365</v>
      </c>
      <c r="D7" s="303"/>
      <c r="E7" s="303"/>
      <c r="F7" s="303"/>
      <c r="G7" s="303"/>
      <c r="H7" s="303"/>
      <c r="I7" s="303"/>
      <c r="J7" s="303"/>
      <c r="K7" s="301"/>
    </row>
    <row r="8" spans="2:11" ht="12.75" customHeight="1">
      <c r="B8" s="304"/>
      <c r="C8" s="305"/>
      <c r="D8" s="305"/>
      <c r="E8" s="305"/>
      <c r="F8" s="305"/>
      <c r="G8" s="305"/>
      <c r="H8" s="305"/>
      <c r="I8" s="305"/>
      <c r="J8" s="305"/>
      <c r="K8" s="301"/>
    </row>
    <row r="9" spans="2:11" ht="15" customHeight="1">
      <c r="B9" s="304"/>
      <c r="C9" s="303" t="s">
        <v>1366</v>
      </c>
      <c r="D9" s="303"/>
      <c r="E9" s="303"/>
      <c r="F9" s="303"/>
      <c r="G9" s="303"/>
      <c r="H9" s="303"/>
      <c r="I9" s="303"/>
      <c r="J9" s="303"/>
      <c r="K9" s="301"/>
    </row>
    <row r="10" spans="2:11" ht="15" customHeight="1">
      <c r="B10" s="304"/>
      <c r="C10" s="305"/>
      <c r="D10" s="303" t="s">
        <v>1367</v>
      </c>
      <c r="E10" s="303"/>
      <c r="F10" s="303"/>
      <c r="G10" s="303"/>
      <c r="H10" s="303"/>
      <c r="I10" s="303"/>
      <c r="J10" s="303"/>
      <c r="K10" s="301"/>
    </row>
    <row r="11" spans="2:11" ht="15" customHeight="1">
      <c r="B11" s="304"/>
      <c r="C11" s="306"/>
      <c r="D11" s="303" t="s">
        <v>1368</v>
      </c>
      <c r="E11" s="303"/>
      <c r="F11" s="303"/>
      <c r="G11" s="303"/>
      <c r="H11" s="303"/>
      <c r="I11" s="303"/>
      <c r="J11" s="303"/>
      <c r="K11" s="301"/>
    </row>
    <row r="12" spans="2:11" ht="12.75" customHeight="1">
      <c r="B12" s="304"/>
      <c r="C12" s="306"/>
      <c r="D12" s="306"/>
      <c r="E12" s="306"/>
      <c r="F12" s="306"/>
      <c r="G12" s="306"/>
      <c r="H12" s="306"/>
      <c r="I12" s="306"/>
      <c r="J12" s="306"/>
      <c r="K12" s="301"/>
    </row>
    <row r="13" spans="2:11" ht="15" customHeight="1">
      <c r="B13" s="304"/>
      <c r="C13" s="306"/>
      <c r="D13" s="303" t="s">
        <v>1369</v>
      </c>
      <c r="E13" s="303"/>
      <c r="F13" s="303"/>
      <c r="G13" s="303"/>
      <c r="H13" s="303"/>
      <c r="I13" s="303"/>
      <c r="J13" s="303"/>
      <c r="K13" s="301"/>
    </row>
    <row r="14" spans="2:11" ht="15" customHeight="1">
      <c r="B14" s="304"/>
      <c r="C14" s="306"/>
      <c r="D14" s="303" t="s">
        <v>1370</v>
      </c>
      <c r="E14" s="303"/>
      <c r="F14" s="303"/>
      <c r="G14" s="303"/>
      <c r="H14" s="303"/>
      <c r="I14" s="303"/>
      <c r="J14" s="303"/>
      <c r="K14" s="301"/>
    </row>
    <row r="15" spans="2:11" ht="15" customHeight="1">
      <c r="B15" s="304"/>
      <c r="C15" s="306"/>
      <c r="D15" s="303" t="s">
        <v>1371</v>
      </c>
      <c r="E15" s="303"/>
      <c r="F15" s="303"/>
      <c r="G15" s="303"/>
      <c r="H15" s="303"/>
      <c r="I15" s="303"/>
      <c r="J15" s="303"/>
      <c r="K15" s="301"/>
    </row>
    <row r="16" spans="2:11" ht="15" customHeight="1">
      <c r="B16" s="304"/>
      <c r="C16" s="306"/>
      <c r="D16" s="306"/>
      <c r="E16" s="307" t="s">
        <v>81</v>
      </c>
      <c r="F16" s="303" t="s">
        <v>1372</v>
      </c>
      <c r="G16" s="303"/>
      <c r="H16" s="303"/>
      <c r="I16" s="303"/>
      <c r="J16" s="303"/>
      <c r="K16" s="301"/>
    </row>
    <row r="17" spans="2:11" ht="15" customHeight="1">
      <c r="B17" s="304"/>
      <c r="C17" s="306"/>
      <c r="D17" s="306"/>
      <c r="E17" s="307" t="s">
        <v>1373</v>
      </c>
      <c r="F17" s="303" t="s">
        <v>1374</v>
      </c>
      <c r="G17" s="303"/>
      <c r="H17" s="303"/>
      <c r="I17" s="303"/>
      <c r="J17" s="303"/>
      <c r="K17" s="301"/>
    </row>
    <row r="18" spans="2:11" ht="15" customHeight="1">
      <c r="B18" s="304"/>
      <c r="C18" s="306"/>
      <c r="D18" s="306"/>
      <c r="E18" s="307" t="s">
        <v>1375</v>
      </c>
      <c r="F18" s="303" t="s">
        <v>1376</v>
      </c>
      <c r="G18" s="303"/>
      <c r="H18" s="303"/>
      <c r="I18" s="303"/>
      <c r="J18" s="303"/>
      <c r="K18" s="301"/>
    </row>
    <row r="19" spans="2:11" ht="15" customHeight="1">
      <c r="B19" s="304"/>
      <c r="C19" s="306"/>
      <c r="D19" s="306"/>
      <c r="E19" s="307" t="s">
        <v>1377</v>
      </c>
      <c r="F19" s="303" t="s">
        <v>1378</v>
      </c>
      <c r="G19" s="303"/>
      <c r="H19" s="303"/>
      <c r="I19" s="303"/>
      <c r="J19" s="303"/>
      <c r="K19" s="301"/>
    </row>
    <row r="20" spans="2:11" ht="15" customHeight="1">
      <c r="B20" s="304"/>
      <c r="C20" s="306"/>
      <c r="D20" s="306"/>
      <c r="E20" s="307" t="s">
        <v>1379</v>
      </c>
      <c r="F20" s="303" t="s">
        <v>1380</v>
      </c>
      <c r="G20" s="303"/>
      <c r="H20" s="303"/>
      <c r="I20" s="303"/>
      <c r="J20" s="303"/>
      <c r="K20" s="301"/>
    </row>
    <row r="21" spans="2:11" ht="15" customHeight="1">
      <c r="B21" s="304"/>
      <c r="C21" s="306"/>
      <c r="D21" s="306"/>
      <c r="E21" s="307" t="s">
        <v>85</v>
      </c>
      <c r="F21" s="303" t="s">
        <v>1381</v>
      </c>
      <c r="G21" s="303"/>
      <c r="H21" s="303"/>
      <c r="I21" s="303"/>
      <c r="J21" s="303"/>
      <c r="K21" s="301"/>
    </row>
    <row r="22" spans="2:11" ht="12.75" customHeight="1">
      <c r="B22" s="304"/>
      <c r="C22" s="306"/>
      <c r="D22" s="306"/>
      <c r="E22" s="306"/>
      <c r="F22" s="306"/>
      <c r="G22" s="306"/>
      <c r="H22" s="306"/>
      <c r="I22" s="306"/>
      <c r="J22" s="306"/>
      <c r="K22" s="301"/>
    </row>
    <row r="23" spans="2:11" ht="15" customHeight="1">
      <c r="B23" s="304"/>
      <c r="C23" s="303" t="s">
        <v>1382</v>
      </c>
      <c r="D23" s="303"/>
      <c r="E23" s="303"/>
      <c r="F23" s="303"/>
      <c r="G23" s="303"/>
      <c r="H23" s="303"/>
      <c r="I23" s="303"/>
      <c r="J23" s="303"/>
      <c r="K23" s="301"/>
    </row>
    <row r="24" spans="2:11" ht="15" customHeight="1">
      <c r="B24" s="304"/>
      <c r="C24" s="303" t="s">
        <v>1383</v>
      </c>
      <c r="D24" s="303"/>
      <c r="E24" s="303"/>
      <c r="F24" s="303"/>
      <c r="G24" s="303"/>
      <c r="H24" s="303"/>
      <c r="I24" s="303"/>
      <c r="J24" s="303"/>
      <c r="K24" s="301"/>
    </row>
    <row r="25" spans="2:11" ht="15" customHeight="1">
      <c r="B25" s="304"/>
      <c r="C25" s="305"/>
      <c r="D25" s="303" t="s">
        <v>1384</v>
      </c>
      <c r="E25" s="303"/>
      <c r="F25" s="303"/>
      <c r="G25" s="303"/>
      <c r="H25" s="303"/>
      <c r="I25" s="303"/>
      <c r="J25" s="303"/>
      <c r="K25" s="301"/>
    </row>
    <row r="26" spans="2:11" ht="15" customHeight="1">
      <c r="B26" s="304"/>
      <c r="C26" s="306"/>
      <c r="D26" s="303" t="s">
        <v>1385</v>
      </c>
      <c r="E26" s="303"/>
      <c r="F26" s="303"/>
      <c r="G26" s="303"/>
      <c r="H26" s="303"/>
      <c r="I26" s="303"/>
      <c r="J26" s="303"/>
      <c r="K26" s="301"/>
    </row>
    <row r="27" spans="2:11" ht="12.75" customHeight="1">
      <c r="B27" s="304"/>
      <c r="C27" s="306"/>
      <c r="D27" s="306"/>
      <c r="E27" s="306"/>
      <c r="F27" s="306"/>
      <c r="G27" s="306"/>
      <c r="H27" s="306"/>
      <c r="I27" s="306"/>
      <c r="J27" s="306"/>
      <c r="K27" s="301"/>
    </row>
    <row r="28" spans="2:11" ht="15" customHeight="1">
      <c r="B28" s="304"/>
      <c r="C28" s="306"/>
      <c r="D28" s="303" t="s">
        <v>1386</v>
      </c>
      <c r="E28" s="303"/>
      <c r="F28" s="303"/>
      <c r="G28" s="303"/>
      <c r="H28" s="303"/>
      <c r="I28" s="303"/>
      <c r="J28" s="303"/>
      <c r="K28" s="301"/>
    </row>
    <row r="29" spans="2:11" ht="15" customHeight="1">
      <c r="B29" s="304"/>
      <c r="C29" s="306"/>
      <c r="D29" s="303" t="s">
        <v>1387</v>
      </c>
      <c r="E29" s="303"/>
      <c r="F29" s="303"/>
      <c r="G29" s="303"/>
      <c r="H29" s="303"/>
      <c r="I29" s="303"/>
      <c r="J29" s="303"/>
      <c r="K29" s="301"/>
    </row>
    <row r="30" spans="2:11" ht="12.75" customHeight="1">
      <c r="B30" s="304"/>
      <c r="C30" s="306"/>
      <c r="D30" s="306"/>
      <c r="E30" s="306"/>
      <c r="F30" s="306"/>
      <c r="G30" s="306"/>
      <c r="H30" s="306"/>
      <c r="I30" s="306"/>
      <c r="J30" s="306"/>
      <c r="K30" s="301"/>
    </row>
    <row r="31" spans="2:11" ht="15" customHeight="1">
      <c r="B31" s="304"/>
      <c r="C31" s="306"/>
      <c r="D31" s="303" t="s">
        <v>1388</v>
      </c>
      <c r="E31" s="303"/>
      <c r="F31" s="303"/>
      <c r="G31" s="303"/>
      <c r="H31" s="303"/>
      <c r="I31" s="303"/>
      <c r="J31" s="303"/>
      <c r="K31" s="301"/>
    </row>
    <row r="32" spans="2:11" ht="15" customHeight="1">
      <c r="B32" s="304"/>
      <c r="C32" s="306"/>
      <c r="D32" s="303" t="s">
        <v>1389</v>
      </c>
      <c r="E32" s="303"/>
      <c r="F32" s="303"/>
      <c r="G32" s="303"/>
      <c r="H32" s="303"/>
      <c r="I32" s="303"/>
      <c r="J32" s="303"/>
      <c r="K32" s="301"/>
    </row>
    <row r="33" spans="2:11" ht="15" customHeight="1">
      <c r="B33" s="304"/>
      <c r="C33" s="306"/>
      <c r="D33" s="303" t="s">
        <v>1390</v>
      </c>
      <c r="E33" s="303"/>
      <c r="F33" s="303"/>
      <c r="G33" s="303"/>
      <c r="H33" s="303"/>
      <c r="I33" s="303"/>
      <c r="J33" s="303"/>
      <c r="K33" s="301"/>
    </row>
    <row r="34" spans="2:11" ht="15" customHeight="1">
      <c r="B34" s="304"/>
      <c r="C34" s="306"/>
      <c r="D34" s="305"/>
      <c r="E34" s="308" t="s">
        <v>110</v>
      </c>
      <c r="F34" s="305"/>
      <c r="G34" s="303" t="s">
        <v>1391</v>
      </c>
      <c r="H34" s="303"/>
      <c r="I34" s="303"/>
      <c r="J34" s="303"/>
      <c r="K34" s="301"/>
    </row>
    <row r="35" spans="2:11" ht="30.75" customHeight="1">
      <c r="B35" s="304"/>
      <c r="C35" s="306"/>
      <c r="D35" s="305"/>
      <c r="E35" s="308" t="s">
        <v>1392</v>
      </c>
      <c r="F35" s="305"/>
      <c r="G35" s="303" t="s">
        <v>1393</v>
      </c>
      <c r="H35" s="303"/>
      <c r="I35" s="303"/>
      <c r="J35" s="303"/>
      <c r="K35" s="301"/>
    </row>
    <row r="36" spans="2:11" ht="15" customHeight="1">
      <c r="B36" s="304"/>
      <c r="C36" s="306"/>
      <c r="D36" s="305"/>
      <c r="E36" s="308" t="s">
        <v>56</v>
      </c>
      <c r="F36" s="305"/>
      <c r="G36" s="303" t="s">
        <v>1394</v>
      </c>
      <c r="H36" s="303"/>
      <c r="I36" s="303"/>
      <c r="J36" s="303"/>
      <c r="K36" s="301"/>
    </row>
    <row r="37" spans="2:11" ht="15" customHeight="1">
      <c r="B37" s="304"/>
      <c r="C37" s="306"/>
      <c r="D37" s="305"/>
      <c r="E37" s="308" t="s">
        <v>111</v>
      </c>
      <c r="F37" s="305"/>
      <c r="G37" s="303" t="s">
        <v>1395</v>
      </c>
      <c r="H37" s="303"/>
      <c r="I37" s="303"/>
      <c r="J37" s="303"/>
      <c r="K37" s="301"/>
    </row>
    <row r="38" spans="2:11" ht="15" customHeight="1">
      <c r="B38" s="304"/>
      <c r="C38" s="306"/>
      <c r="D38" s="305"/>
      <c r="E38" s="308" t="s">
        <v>112</v>
      </c>
      <c r="F38" s="305"/>
      <c r="G38" s="303" t="s">
        <v>1396</v>
      </c>
      <c r="H38" s="303"/>
      <c r="I38" s="303"/>
      <c r="J38" s="303"/>
      <c r="K38" s="301"/>
    </row>
    <row r="39" spans="2:11" ht="15" customHeight="1">
      <c r="B39" s="304"/>
      <c r="C39" s="306"/>
      <c r="D39" s="305"/>
      <c r="E39" s="308" t="s">
        <v>113</v>
      </c>
      <c r="F39" s="305"/>
      <c r="G39" s="303" t="s">
        <v>1397</v>
      </c>
      <c r="H39" s="303"/>
      <c r="I39" s="303"/>
      <c r="J39" s="303"/>
      <c r="K39" s="301"/>
    </row>
    <row r="40" spans="2:11" ht="15" customHeight="1">
      <c r="B40" s="304"/>
      <c r="C40" s="306"/>
      <c r="D40" s="305"/>
      <c r="E40" s="308" t="s">
        <v>1398</v>
      </c>
      <c r="F40" s="305"/>
      <c r="G40" s="303" t="s">
        <v>1399</v>
      </c>
      <c r="H40" s="303"/>
      <c r="I40" s="303"/>
      <c r="J40" s="303"/>
      <c r="K40" s="301"/>
    </row>
    <row r="41" spans="2:11" ht="15" customHeight="1">
      <c r="B41" s="304"/>
      <c r="C41" s="306"/>
      <c r="D41" s="305"/>
      <c r="E41" s="308"/>
      <c r="F41" s="305"/>
      <c r="G41" s="303" t="s">
        <v>1400</v>
      </c>
      <c r="H41" s="303"/>
      <c r="I41" s="303"/>
      <c r="J41" s="303"/>
      <c r="K41" s="301"/>
    </row>
    <row r="42" spans="2:11" ht="15" customHeight="1">
      <c r="B42" s="304"/>
      <c r="C42" s="306"/>
      <c r="D42" s="305"/>
      <c r="E42" s="308" t="s">
        <v>1401</v>
      </c>
      <c r="F42" s="305"/>
      <c r="G42" s="303" t="s">
        <v>1402</v>
      </c>
      <c r="H42" s="303"/>
      <c r="I42" s="303"/>
      <c r="J42" s="303"/>
      <c r="K42" s="301"/>
    </row>
    <row r="43" spans="2:11" ht="15" customHeight="1">
      <c r="B43" s="304"/>
      <c r="C43" s="306"/>
      <c r="D43" s="305"/>
      <c r="E43" s="308" t="s">
        <v>115</v>
      </c>
      <c r="F43" s="305"/>
      <c r="G43" s="303" t="s">
        <v>1403</v>
      </c>
      <c r="H43" s="303"/>
      <c r="I43" s="303"/>
      <c r="J43" s="303"/>
      <c r="K43" s="301"/>
    </row>
    <row r="44" spans="2:11" ht="12.75" customHeight="1">
      <c r="B44" s="304"/>
      <c r="C44" s="306"/>
      <c r="D44" s="305"/>
      <c r="E44" s="305"/>
      <c r="F44" s="305"/>
      <c r="G44" s="305"/>
      <c r="H44" s="305"/>
      <c r="I44" s="305"/>
      <c r="J44" s="305"/>
      <c r="K44" s="301"/>
    </row>
    <row r="45" spans="2:11" ht="15" customHeight="1">
      <c r="B45" s="304"/>
      <c r="C45" s="306"/>
      <c r="D45" s="303" t="s">
        <v>1404</v>
      </c>
      <c r="E45" s="303"/>
      <c r="F45" s="303"/>
      <c r="G45" s="303"/>
      <c r="H45" s="303"/>
      <c r="I45" s="303"/>
      <c r="J45" s="303"/>
      <c r="K45" s="301"/>
    </row>
    <row r="46" spans="2:11" ht="15" customHeight="1">
      <c r="B46" s="304"/>
      <c r="C46" s="306"/>
      <c r="D46" s="306"/>
      <c r="E46" s="303" t="s">
        <v>1405</v>
      </c>
      <c r="F46" s="303"/>
      <c r="G46" s="303"/>
      <c r="H46" s="303"/>
      <c r="I46" s="303"/>
      <c r="J46" s="303"/>
      <c r="K46" s="301"/>
    </row>
    <row r="47" spans="2:11" ht="15" customHeight="1">
      <c r="B47" s="304"/>
      <c r="C47" s="306"/>
      <c r="D47" s="306"/>
      <c r="E47" s="303" t="s">
        <v>1406</v>
      </c>
      <c r="F47" s="303"/>
      <c r="G47" s="303"/>
      <c r="H47" s="303"/>
      <c r="I47" s="303"/>
      <c r="J47" s="303"/>
      <c r="K47" s="301"/>
    </row>
    <row r="48" spans="2:11" ht="15" customHeight="1">
      <c r="B48" s="304"/>
      <c r="C48" s="306"/>
      <c r="D48" s="306"/>
      <c r="E48" s="303" t="s">
        <v>1407</v>
      </c>
      <c r="F48" s="303"/>
      <c r="G48" s="303"/>
      <c r="H48" s="303"/>
      <c r="I48" s="303"/>
      <c r="J48" s="303"/>
      <c r="K48" s="301"/>
    </row>
    <row r="49" spans="2:11" ht="15" customHeight="1">
      <c r="B49" s="304"/>
      <c r="C49" s="306"/>
      <c r="D49" s="303" t="s">
        <v>1408</v>
      </c>
      <c r="E49" s="303"/>
      <c r="F49" s="303"/>
      <c r="G49" s="303"/>
      <c r="H49" s="303"/>
      <c r="I49" s="303"/>
      <c r="J49" s="303"/>
      <c r="K49" s="301"/>
    </row>
    <row r="50" spans="2:11" ht="25.5" customHeight="1">
      <c r="B50" s="299"/>
      <c r="C50" s="300" t="s">
        <v>1409</v>
      </c>
      <c r="D50" s="300"/>
      <c r="E50" s="300"/>
      <c r="F50" s="300"/>
      <c r="G50" s="300"/>
      <c r="H50" s="300"/>
      <c r="I50" s="300"/>
      <c r="J50" s="300"/>
      <c r="K50" s="301"/>
    </row>
    <row r="51" spans="2:11" ht="5.25" customHeight="1">
      <c r="B51" s="299"/>
      <c r="C51" s="302"/>
      <c r="D51" s="302"/>
      <c r="E51" s="302"/>
      <c r="F51" s="302"/>
      <c r="G51" s="302"/>
      <c r="H51" s="302"/>
      <c r="I51" s="302"/>
      <c r="J51" s="302"/>
      <c r="K51" s="301"/>
    </row>
    <row r="52" spans="2:11" ht="15" customHeight="1">
      <c r="B52" s="299"/>
      <c r="C52" s="303" t="s">
        <v>1410</v>
      </c>
      <c r="D52" s="303"/>
      <c r="E52" s="303"/>
      <c r="F52" s="303"/>
      <c r="G52" s="303"/>
      <c r="H52" s="303"/>
      <c r="I52" s="303"/>
      <c r="J52" s="303"/>
      <c r="K52" s="301"/>
    </row>
    <row r="53" spans="2:11" ht="15" customHeight="1">
      <c r="B53" s="299"/>
      <c r="C53" s="303" t="s">
        <v>1411</v>
      </c>
      <c r="D53" s="303"/>
      <c r="E53" s="303"/>
      <c r="F53" s="303"/>
      <c r="G53" s="303"/>
      <c r="H53" s="303"/>
      <c r="I53" s="303"/>
      <c r="J53" s="303"/>
      <c r="K53" s="301"/>
    </row>
    <row r="54" spans="2:11" ht="12.75" customHeight="1">
      <c r="B54" s="299"/>
      <c r="C54" s="305"/>
      <c r="D54" s="305"/>
      <c r="E54" s="305"/>
      <c r="F54" s="305"/>
      <c r="G54" s="305"/>
      <c r="H54" s="305"/>
      <c r="I54" s="305"/>
      <c r="J54" s="305"/>
      <c r="K54" s="301"/>
    </row>
    <row r="55" spans="2:11" ht="15" customHeight="1">
      <c r="B55" s="299"/>
      <c r="C55" s="303" t="s">
        <v>1412</v>
      </c>
      <c r="D55" s="303"/>
      <c r="E55" s="303"/>
      <c r="F55" s="303"/>
      <c r="G55" s="303"/>
      <c r="H55" s="303"/>
      <c r="I55" s="303"/>
      <c r="J55" s="303"/>
      <c r="K55" s="301"/>
    </row>
    <row r="56" spans="2:11" ht="15" customHeight="1">
      <c r="B56" s="299"/>
      <c r="C56" s="306"/>
      <c r="D56" s="303" t="s">
        <v>1413</v>
      </c>
      <c r="E56" s="303"/>
      <c r="F56" s="303"/>
      <c r="G56" s="303"/>
      <c r="H56" s="303"/>
      <c r="I56" s="303"/>
      <c r="J56" s="303"/>
      <c r="K56" s="301"/>
    </row>
    <row r="57" spans="2:11" ht="15" customHeight="1">
      <c r="B57" s="299"/>
      <c r="C57" s="306"/>
      <c r="D57" s="303" t="s">
        <v>1414</v>
      </c>
      <c r="E57" s="303"/>
      <c r="F57" s="303"/>
      <c r="G57" s="303"/>
      <c r="H57" s="303"/>
      <c r="I57" s="303"/>
      <c r="J57" s="303"/>
      <c r="K57" s="301"/>
    </row>
    <row r="58" spans="2:11" ht="15" customHeight="1">
      <c r="B58" s="299"/>
      <c r="C58" s="306"/>
      <c r="D58" s="303" t="s">
        <v>1415</v>
      </c>
      <c r="E58" s="303"/>
      <c r="F58" s="303"/>
      <c r="G58" s="303"/>
      <c r="H58" s="303"/>
      <c r="I58" s="303"/>
      <c r="J58" s="303"/>
      <c r="K58" s="301"/>
    </row>
    <row r="59" spans="2:11" ht="15" customHeight="1">
      <c r="B59" s="299"/>
      <c r="C59" s="306"/>
      <c r="D59" s="303" t="s">
        <v>1416</v>
      </c>
      <c r="E59" s="303"/>
      <c r="F59" s="303"/>
      <c r="G59" s="303"/>
      <c r="H59" s="303"/>
      <c r="I59" s="303"/>
      <c r="J59" s="303"/>
      <c r="K59" s="301"/>
    </row>
    <row r="60" spans="2:11" ht="15" customHeight="1">
      <c r="B60" s="299"/>
      <c r="C60" s="306"/>
      <c r="D60" s="309" t="s">
        <v>1417</v>
      </c>
      <c r="E60" s="309"/>
      <c r="F60" s="309"/>
      <c r="G60" s="309"/>
      <c r="H60" s="309"/>
      <c r="I60" s="309"/>
      <c r="J60" s="309"/>
      <c r="K60" s="301"/>
    </row>
    <row r="61" spans="2:11" ht="15" customHeight="1">
      <c r="B61" s="299"/>
      <c r="C61" s="306"/>
      <c r="D61" s="303" t="s">
        <v>1418</v>
      </c>
      <c r="E61" s="303"/>
      <c r="F61" s="303"/>
      <c r="G61" s="303"/>
      <c r="H61" s="303"/>
      <c r="I61" s="303"/>
      <c r="J61" s="303"/>
      <c r="K61" s="301"/>
    </row>
    <row r="62" spans="2:11" ht="12.75" customHeight="1">
      <c r="B62" s="299"/>
      <c r="C62" s="306"/>
      <c r="D62" s="306"/>
      <c r="E62" s="310"/>
      <c r="F62" s="306"/>
      <c r="G62" s="306"/>
      <c r="H62" s="306"/>
      <c r="I62" s="306"/>
      <c r="J62" s="306"/>
      <c r="K62" s="301"/>
    </row>
    <row r="63" spans="2:11" ht="15" customHeight="1">
      <c r="B63" s="299"/>
      <c r="C63" s="306"/>
      <c r="D63" s="303" t="s">
        <v>1419</v>
      </c>
      <c r="E63" s="303"/>
      <c r="F63" s="303"/>
      <c r="G63" s="303"/>
      <c r="H63" s="303"/>
      <c r="I63" s="303"/>
      <c r="J63" s="303"/>
      <c r="K63" s="301"/>
    </row>
    <row r="64" spans="2:11" ht="15" customHeight="1">
      <c r="B64" s="299"/>
      <c r="C64" s="306"/>
      <c r="D64" s="309" t="s">
        <v>1420</v>
      </c>
      <c r="E64" s="309"/>
      <c r="F64" s="309"/>
      <c r="G64" s="309"/>
      <c r="H64" s="309"/>
      <c r="I64" s="309"/>
      <c r="J64" s="309"/>
      <c r="K64" s="301"/>
    </row>
    <row r="65" spans="2:11" ht="15" customHeight="1">
      <c r="B65" s="299"/>
      <c r="C65" s="306"/>
      <c r="D65" s="303" t="s">
        <v>1421</v>
      </c>
      <c r="E65" s="303"/>
      <c r="F65" s="303"/>
      <c r="G65" s="303"/>
      <c r="H65" s="303"/>
      <c r="I65" s="303"/>
      <c r="J65" s="303"/>
      <c r="K65" s="301"/>
    </row>
    <row r="66" spans="2:11" ht="15" customHeight="1">
      <c r="B66" s="299"/>
      <c r="C66" s="306"/>
      <c r="D66" s="303" t="s">
        <v>1422</v>
      </c>
      <c r="E66" s="303"/>
      <c r="F66" s="303"/>
      <c r="G66" s="303"/>
      <c r="H66" s="303"/>
      <c r="I66" s="303"/>
      <c r="J66" s="303"/>
      <c r="K66" s="301"/>
    </row>
    <row r="67" spans="2:11" ht="15" customHeight="1">
      <c r="B67" s="299"/>
      <c r="C67" s="306"/>
      <c r="D67" s="303" t="s">
        <v>1423</v>
      </c>
      <c r="E67" s="303"/>
      <c r="F67" s="303"/>
      <c r="G67" s="303"/>
      <c r="H67" s="303"/>
      <c r="I67" s="303"/>
      <c r="J67" s="303"/>
      <c r="K67" s="301"/>
    </row>
    <row r="68" spans="2:11" ht="15" customHeight="1">
      <c r="B68" s="299"/>
      <c r="C68" s="306"/>
      <c r="D68" s="303" t="s">
        <v>1424</v>
      </c>
      <c r="E68" s="303"/>
      <c r="F68" s="303"/>
      <c r="G68" s="303"/>
      <c r="H68" s="303"/>
      <c r="I68" s="303"/>
      <c r="J68" s="303"/>
      <c r="K68" s="301"/>
    </row>
    <row r="69" spans="2:11" ht="12.75" customHeight="1">
      <c r="B69" s="311"/>
      <c r="C69" s="312"/>
      <c r="D69" s="312"/>
      <c r="E69" s="312"/>
      <c r="F69" s="312"/>
      <c r="G69" s="312"/>
      <c r="H69" s="312"/>
      <c r="I69" s="312"/>
      <c r="J69" s="312"/>
      <c r="K69" s="313"/>
    </row>
    <row r="70" spans="2:11" ht="18.75" customHeight="1">
      <c r="B70" s="314"/>
      <c r="C70" s="314"/>
      <c r="D70" s="314"/>
      <c r="E70" s="314"/>
      <c r="F70" s="314"/>
      <c r="G70" s="314"/>
      <c r="H70" s="314"/>
      <c r="I70" s="314"/>
      <c r="J70" s="314"/>
      <c r="K70" s="314"/>
    </row>
    <row r="71" spans="2:11" ht="18.75" customHeight="1">
      <c r="B71" s="314"/>
      <c r="C71" s="314"/>
      <c r="D71" s="314"/>
      <c r="E71" s="314"/>
      <c r="F71" s="314"/>
      <c r="G71" s="314"/>
      <c r="H71" s="314"/>
      <c r="I71" s="314"/>
      <c r="J71" s="314"/>
      <c r="K71" s="314"/>
    </row>
    <row r="72" spans="2:11" ht="7.5" customHeight="1">
      <c r="B72" s="315"/>
      <c r="C72" s="316"/>
      <c r="D72" s="316"/>
      <c r="E72" s="316"/>
      <c r="F72" s="316"/>
      <c r="G72" s="316"/>
      <c r="H72" s="316"/>
      <c r="I72" s="316"/>
      <c r="J72" s="316"/>
      <c r="K72" s="317"/>
    </row>
    <row r="73" spans="2:11" ht="45" customHeight="1">
      <c r="B73" s="318"/>
      <c r="C73" s="319" t="s">
        <v>1361</v>
      </c>
      <c r="D73" s="319"/>
      <c r="E73" s="319"/>
      <c r="F73" s="319"/>
      <c r="G73" s="319"/>
      <c r="H73" s="319"/>
      <c r="I73" s="319"/>
      <c r="J73" s="319"/>
      <c r="K73" s="320"/>
    </row>
    <row r="74" spans="2:11" ht="17.25" customHeight="1">
      <c r="B74" s="318"/>
      <c r="C74" s="321" t="s">
        <v>1425</v>
      </c>
      <c r="D74" s="321"/>
      <c r="E74" s="321"/>
      <c r="F74" s="321" t="s">
        <v>1426</v>
      </c>
      <c r="G74" s="322"/>
      <c r="H74" s="321" t="s">
        <v>111</v>
      </c>
      <c r="I74" s="321" t="s">
        <v>60</v>
      </c>
      <c r="J74" s="321" t="s">
        <v>1427</v>
      </c>
      <c r="K74" s="320"/>
    </row>
    <row r="75" spans="2:11" ht="17.25" customHeight="1">
      <c r="B75" s="318"/>
      <c r="C75" s="323" t="s">
        <v>1428</v>
      </c>
      <c r="D75" s="323"/>
      <c r="E75" s="323"/>
      <c r="F75" s="324" t="s">
        <v>1429</v>
      </c>
      <c r="G75" s="325"/>
      <c r="H75" s="323"/>
      <c r="I75" s="323"/>
      <c r="J75" s="323" t="s">
        <v>1430</v>
      </c>
      <c r="K75" s="320"/>
    </row>
    <row r="76" spans="2:11" ht="5.25" customHeight="1">
      <c r="B76" s="318"/>
      <c r="C76" s="326"/>
      <c r="D76" s="326"/>
      <c r="E76" s="326"/>
      <c r="F76" s="326"/>
      <c r="G76" s="308"/>
      <c r="H76" s="326"/>
      <c r="I76" s="326"/>
      <c r="J76" s="326"/>
      <c r="K76" s="320"/>
    </row>
    <row r="77" spans="2:11" ht="15" customHeight="1">
      <c r="B77" s="318"/>
      <c r="C77" s="308" t="s">
        <v>56</v>
      </c>
      <c r="D77" s="326"/>
      <c r="E77" s="326"/>
      <c r="F77" s="327" t="s">
        <v>1431</v>
      </c>
      <c r="G77" s="308"/>
      <c r="H77" s="308" t="s">
        <v>1432</v>
      </c>
      <c r="I77" s="308" t="s">
        <v>1433</v>
      </c>
      <c r="J77" s="308">
        <v>20</v>
      </c>
      <c r="K77" s="320"/>
    </row>
    <row r="78" spans="2:11" ht="15" customHeight="1">
      <c r="B78" s="318"/>
      <c r="C78" s="308" t="s">
        <v>1434</v>
      </c>
      <c r="D78" s="308"/>
      <c r="E78" s="308"/>
      <c r="F78" s="327" t="s">
        <v>1431</v>
      </c>
      <c r="G78" s="308"/>
      <c r="H78" s="308" t="s">
        <v>1435</v>
      </c>
      <c r="I78" s="308" t="s">
        <v>1433</v>
      </c>
      <c r="J78" s="308">
        <v>120</v>
      </c>
      <c r="K78" s="320"/>
    </row>
    <row r="79" spans="2:11" ht="15" customHeight="1">
      <c r="B79" s="328"/>
      <c r="C79" s="308" t="s">
        <v>1436</v>
      </c>
      <c r="D79" s="308"/>
      <c r="E79" s="308"/>
      <c r="F79" s="327" t="s">
        <v>1437</v>
      </c>
      <c r="G79" s="308"/>
      <c r="H79" s="308" t="s">
        <v>1438</v>
      </c>
      <c r="I79" s="308" t="s">
        <v>1433</v>
      </c>
      <c r="J79" s="308">
        <v>50</v>
      </c>
      <c r="K79" s="320"/>
    </row>
    <row r="80" spans="2:11" ht="15" customHeight="1">
      <c r="B80" s="328"/>
      <c r="C80" s="308" t="s">
        <v>1439</v>
      </c>
      <c r="D80" s="308"/>
      <c r="E80" s="308"/>
      <c r="F80" s="327" t="s">
        <v>1431</v>
      </c>
      <c r="G80" s="308"/>
      <c r="H80" s="308" t="s">
        <v>1440</v>
      </c>
      <c r="I80" s="308" t="s">
        <v>1441</v>
      </c>
      <c r="J80" s="308"/>
      <c r="K80" s="320"/>
    </row>
    <row r="81" spans="2:11" ht="15" customHeight="1">
      <c r="B81" s="328"/>
      <c r="C81" s="308" t="s">
        <v>1442</v>
      </c>
      <c r="D81" s="308"/>
      <c r="E81" s="308"/>
      <c r="F81" s="327" t="s">
        <v>1437</v>
      </c>
      <c r="G81" s="308"/>
      <c r="H81" s="308" t="s">
        <v>1443</v>
      </c>
      <c r="I81" s="308" t="s">
        <v>1433</v>
      </c>
      <c r="J81" s="308">
        <v>15</v>
      </c>
      <c r="K81" s="320"/>
    </row>
    <row r="82" spans="2:11" ht="15" customHeight="1">
      <c r="B82" s="328"/>
      <c r="C82" s="308" t="s">
        <v>1444</v>
      </c>
      <c r="D82" s="308"/>
      <c r="E82" s="308"/>
      <c r="F82" s="327" t="s">
        <v>1437</v>
      </c>
      <c r="G82" s="308"/>
      <c r="H82" s="308" t="s">
        <v>1445</v>
      </c>
      <c r="I82" s="308" t="s">
        <v>1433</v>
      </c>
      <c r="J82" s="308">
        <v>15</v>
      </c>
      <c r="K82" s="320"/>
    </row>
    <row r="83" spans="2:11" ht="15" customHeight="1">
      <c r="B83" s="328"/>
      <c r="C83" s="308" t="s">
        <v>1446</v>
      </c>
      <c r="D83" s="308"/>
      <c r="E83" s="308"/>
      <c r="F83" s="327" t="s">
        <v>1437</v>
      </c>
      <c r="G83" s="308"/>
      <c r="H83" s="308" t="s">
        <v>1447</v>
      </c>
      <c r="I83" s="308" t="s">
        <v>1433</v>
      </c>
      <c r="J83" s="308">
        <v>20</v>
      </c>
      <c r="K83" s="320"/>
    </row>
    <row r="84" spans="2:11" ht="15" customHeight="1">
      <c r="B84" s="328"/>
      <c r="C84" s="308" t="s">
        <v>1448</v>
      </c>
      <c r="D84" s="308"/>
      <c r="E84" s="308"/>
      <c r="F84" s="327" t="s">
        <v>1437</v>
      </c>
      <c r="G84" s="308"/>
      <c r="H84" s="308" t="s">
        <v>1449</v>
      </c>
      <c r="I84" s="308" t="s">
        <v>1433</v>
      </c>
      <c r="J84" s="308">
        <v>20</v>
      </c>
      <c r="K84" s="320"/>
    </row>
    <row r="85" spans="2:11" ht="15" customHeight="1">
      <c r="B85" s="328"/>
      <c r="C85" s="308" t="s">
        <v>1450</v>
      </c>
      <c r="D85" s="308"/>
      <c r="E85" s="308"/>
      <c r="F85" s="327" t="s">
        <v>1437</v>
      </c>
      <c r="G85" s="308"/>
      <c r="H85" s="308" t="s">
        <v>1451</v>
      </c>
      <c r="I85" s="308" t="s">
        <v>1433</v>
      </c>
      <c r="J85" s="308">
        <v>50</v>
      </c>
      <c r="K85" s="320"/>
    </row>
    <row r="86" spans="2:11" ht="15" customHeight="1">
      <c r="B86" s="328"/>
      <c r="C86" s="308" t="s">
        <v>1452</v>
      </c>
      <c r="D86" s="308"/>
      <c r="E86" s="308"/>
      <c r="F86" s="327" t="s">
        <v>1437</v>
      </c>
      <c r="G86" s="308"/>
      <c r="H86" s="308" t="s">
        <v>1453</v>
      </c>
      <c r="I86" s="308" t="s">
        <v>1433</v>
      </c>
      <c r="J86" s="308">
        <v>20</v>
      </c>
      <c r="K86" s="320"/>
    </row>
    <row r="87" spans="2:11" ht="15" customHeight="1">
      <c r="B87" s="328"/>
      <c r="C87" s="308" t="s">
        <v>1454</v>
      </c>
      <c r="D87" s="308"/>
      <c r="E87" s="308"/>
      <c r="F87" s="327" t="s">
        <v>1437</v>
      </c>
      <c r="G87" s="308"/>
      <c r="H87" s="308" t="s">
        <v>1455</v>
      </c>
      <c r="I87" s="308" t="s">
        <v>1433</v>
      </c>
      <c r="J87" s="308">
        <v>20</v>
      </c>
      <c r="K87" s="320"/>
    </row>
    <row r="88" spans="2:11" ht="15" customHeight="1">
      <c r="B88" s="328"/>
      <c r="C88" s="308" t="s">
        <v>1456</v>
      </c>
      <c r="D88" s="308"/>
      <c r="E88" s="308"/>
      <c r="F88" s="327" t="s">
        <v>1437</v>
      </c>
      <c r="G88" s="308"/>
      <c r="H88" s="308" t="s">
        <v>1457</v>
      </c>
      <c r="I88" s="308" t="s">
        <v>1433</v>
      </c>
      <c r="J88" s="308">
        <v>50</v>
      </c>
      <c r="K88" s="320"/>
    </row>
    <row r="89" spans="2:11" ht="15" customHeight="1">
      <c r="B89" s="328"/>
      <c r="C89" s="308" t="s">
        <v>1458</v>
      </c>
      <c r="D89" s="308"/>
      <c r="E89" s="308"/>
      <c r="F89" s="327" t="s">
        <v>1437</v>
      </c>
      <c r="G89" s="308"/>
      <c r="H89" s="308" t="s">
        <v>1458</v>
      </c>
      <c r="I89" s="308" t="s">
        <v>1433</v>
      </c>
      <c r="J89" s="308">
        <v>50</v>
      </c>
      <c r="K89" s="320"/>
    </row>
    <row r="90" spans="2:11" ht="15" customHeight="1">
      <c r="B90" s="328"/>
      <c r="C90" s="308" t="s">
        <v>116</v>
      </c>
      <c r="D90" s="308"/>
      <c r="E90" s="308"/>
      <c r="F90" s="327" t="s">
        <v>1437</v>
      </c>
      <c r="G90" s="308"/>
      <c r="H90" s="308" t="s">
        <v>1459</v>
      </c>
      <c r="I90" s="308" t="s">
        <v>1433</v>
      </c>
      <c r="J90" s="308">
        <v>255</v>
      </c>
      <c r="K90" s="320"/>
    </row>
    <row r="91" spans="2:11" ht="15" customHeight="1">
      <c r="B91" s="328"/>
      <c r="C91" s="308" t="s">
        <v>1460</v>
      </c>
      <c r="D91" s="308"/>
      <c r="E91" s="308"/>
      <c r="F91" s="327" t="s">
        <v>1431</v>
      </c>
      <c r="G91" s="308"/>
      <c r="H91" s="308" t="s">
        <v>1461</v>
      </c>
      <c r="I91" s="308" t="s">
        <v>1462</v>
      </c>
      <c r="J91" s="308"/>
      <c r="K91" s="320"/>
    </row>
    <row r="92" spans="2:11" ht="15" customHeight="1">
      <c r="B92" s="328"/>
      <c r="C92" s="308" t="s">
        <v>1463</v>
      </c>
      <c r="D92" s="308"/>
      <c r="E92" s="308"/>
      <c r="F92" s="327" t="s">
        <v>1431</v>
      </c>
      <c r="G92" s="308"/>
      <c r="H92" s="308" t="s">
        <v>1464</v>
      </c>
      <c r="I92" s="308" t="s">
        <v>1465</v>
      </c>
      <c r="J92" s="308"/>
      <c r="K92" s="320"/>
    </row>
    <row r="93" spans="2:11" ht="15" customHeight="1">
      <c r="B93" s="328"/>
      <c r="C93" s="308" t="s">
        <v>1466</v>
      </c>
      <c r="D93" s="308"/>
      <c r="E93" s="308"/>
      <c r="F93" s="327" t="s">
        <v>1431</v>
      </c>
      <c r="G93" s="308"/>
      <c r="H93" s="308" t="s">
        <v>1466</v>
      </c>
      <c r="I93" s="308" t="s">
        <v>1465</v>
      </c>
      <c r="J93" s="308"/>
      <c r="K93" s="320"/>
    </row>
    <row r="94" spans="2:11" ht="15" customHeight="1">
      <c r="B94" s="328"/>
      <c r="C94" s="308" t="s">
        <v>41</v>
      </c>
      <c r="D94" s="308"/>
      <c r="E94" s="308"/>
      <c r="F94" s="327" t="s">
        <v>1431</v>
      </c>
      <c r="G94" s="308"/>
      <c r="H94" s="308" t="s">
        <v>1467</v>
      </c>
      <c r="I94" s="308" t="s">
        <v>1465</v>
      </c>
      <c r="J94" s="308"/>
      <c r="K94" s="320"/>
    </row>
    <row r="95" spans="2:11" ht="15" customHeight="1">
      <c r="B95" s="328"/>
      <c r="C95" s="308" t="s">
        <v>51</v>
      </c>
      <c r="D95" s="308"/>
      <c r="E95" s="308"/>
      <c r="F95" s="327" t="s">
        <v>1431</v>
      </c>
      <c r="G95" s="308"/>
      <c r="H95" s="308" t="s">
        <v>1468</v>
      </c>
      <c r="I95" s="308" t="s">
        <v>1465</v>
      </c>
      <c r="J95" s="308"/>
      <c r="K95" s="320"/>
    </row>
    <row r="96" spans="2:11" ht="15" customHeight="1">
      <c r="B96" s="329"/>
      <c r="C96" s="330"/>
      <c r="D96" s="330"/>
      <c r="E96" s="330"/>
      <c r="F96" s="330"/>
      <c r="G96" s="330"/>
      <c r="H96" s="330"/>
      <c r="I96" s="330"/>
      <c r="J96" s="330"/>
      <c r="K96" s="331"/>
    </row>
    <row r="97" spans="2:11" ht="18.75" customHeight="1">
      <c r="B97" s="332"/>
      <c r="C97" s="333"/>
      <c r="D97" s="333"/>
      <c r="E97" s="333"/>
      <c r="F97" s="333"/>
      <c r="G97" s="333"/>
      <c r="H97" s="333"/>
      <c r="I97" s="333"/>
      <c r="J97" s="333"/>
      <c r="K97" s="332"/>
    </row>
    <row r="98" spans="2:11" ht="18.75" customHeight="1">
      <c r="B98" s="314"/>
      <c r="C98" s="314"/>
      <c r="D98" s="314"/>
      <c r="E98" s="314"/>
      <c r="F98" s="314"/>
      <c r="G98" s="314"/>
      <c r="H98" s="314"/>
      <c r="I98" s="314"/>
      <c r="J98" s="314"/>
      <c r="K98" s="314"/>
    </row>
    <row r="99" spans="2:11" ht="7.5" customHeight="1">
      <c r="B99" s="315"/>
      <c r="C99" s="316"/>
      <c r="D99" s="316"/>
      <c r="E99" s="316"/>
      <c r="F99" s="316"/>
      <c r="G99" s="316"/>
      <c r="H99" s="316"/>
      <c r="I99" s="316"/>
      <c r="J99" s="316"/>
      <c r="K99" s="317"/>
    </row>
    <row r="100" spans="2:11" ht="45" customHeight="1">
      <c r="B100" s="318"/>
      <c r="C100" s="319" t="s">
        <v>1469</v>
      </c>
      <c r="D100" s="319"/>
      <c r="E100" s="319"/>
      <c r="F100" s="319"/>
      <c r="G100" s="319"/>
      <c r="H100" s="319"/>
      <c r="I100" s="319"/>
      <c r="J100" s="319"/>
      <c r="K100" s="320"/>
    </row>
    <row r="101" spans="2:11" ht="17.25" customHeight="1">
      <c r="B101" s="318"/>
      <c r="C101" s="321" t="s">
        <v>1425</v>
      </c>
      <c r="D101" s="321"/>
      <c r="E101" s="321"/>
      <c r="F101" s="321" t="s">
        <v>1426</v>
      </c>
      <c r="G101" s="322"/>
      <c r="H101" s="321" t="s">
        <v>111</v>
      </c>
      <c r="I101" s="321" t="s">
        <v>60</v>
      </c>
      <c r="J101" s="321" t="s">
        <v>1427</v>
      </c>
      <c r="K101" s="320"/>
    </row>
    <row r="102" spans="2:11" ht="17.25" customHeight="1">
      <c r="B102" s="318"/>
      <c r="C102" s="323" t="s">
        <v>1428</v>
      </c>
      <c r="D102" s="323"/>
      <c r="E102" s="323"/>
      <c r="F102" s="324" t="s">
        <v>1429</v>
      </c>
      <c r="G102" s="325"/>
      <c r="H102" s="323"/>
      <c r="I102" s="323"/>
      <c r="J102" s="323" t="s">
        <v>1430</v>
      </c>
      <c r="K102" s="320"/>
    </row>
    <row r="103" spans="2:11" ht="5.25" customHeight="1">
      <c r="B103" s="318"/>
      <c r="C103" s="321"/>
      <c r="D103" s="321"/>
      <c r="E103" s="321"/>
      <c r="F103" s="321"/>
      <c r="G103" s="322"/>
      <c r="H103" s="321"/>
      <c r="I103" s="321"/>
      <c r="J103" s="321"/>
      <c r="K103" s="320"/>
    </row>
    <row r="104" spans="2:11" ht="15" customHeight="1">
      <c r="B104" s="318"/>
      <c r="C104" s="308" t="s">
        <v>56</v>
      </c>
      <c r="D104" s="326"/>
      <c r="E104" s="326"/>
      <c r="F104" s="327" t="s">
        <v>1431</v>
      </c>
      <c r="G104" s="322"/>
      <c r="H104" s="308" t="s">
        <v>1470</v>
      </c>
      <c r="I104" s="308" t="s">
        <v>1433</v>
      </c>
      <c r="J104" s="308">
        <v>20</v>
      </c>
      <c r="K104" s="320"/>
    </row>
    <row r="105" spans="2:11" ht="15" customHeight="1">
      <c r="B105" s="318"/>
      <c r="C105" s="308" t="s">
        <v>1434</v>
      </c>
      <c r="D105" s="308"/>
      <c r="E105" s="308"/>
      <c r="F105" s="327" t="s">
        <v>1431</v>
      </c>
      <c r="G105" s="308"/>
      <c r="H105" s="308" t="s">
        <v>1470</v>
      </c>
      <c r="I105" s="308" t="s">
        <v>1433</v>
      </c>
      <c r="J105" s="308">
        <v>120</v>
      </c>
      <c r="K105" s="320"/>
    </row>
    <row r="106" spans="2:11" ht="15" customHeight="1">
      <c r="B106" s="328"/>
      <c r="C106" s="308" t="s">
        <v>1436</v>
      </c>
      <c r="D106" s="308"/>
      <c r="E106" s="308"/>
      <c r="F106" s="327" t="s">
        <v>1437</v>
      </c>
      <c r="G106" s="308"/>
      <c r="H106" s="308" t="s">
        <v>1470</v>
      </c>
      <c r="I106" s="308" t="s">
        <v>1433</v>
      </c>
      <c r="J106" s="308">
        <v>50</v>
      </c>
      <c r="K106" s="320"/>
    </row>
    <row r="107" spans="2:11" ht="15" customHeight="1">
      <c r="B107" s="328"/>
      <c r="C107" s="308" t="s">
        <v>1439</v>
      </c>
      <c r="D107" s="308"/>
      <c r="E107" s="308"/>
      <c r="F107" s="327" t="s">
        <v>1431</v>
      </c>
      <c r="G107" s="308"/>
      <c r="H107" s="308" t="s">
        <v>1470</v>
      </c>
      <c r="I107" s="308" t="s">
        <v>1441</v>
      </c>
      <c r="J107" s="308"/>
      <c r="K107" s="320"/>
    </row>
    <row r="108" spans="2:11" ht="15" customHeight="1">
      <c r="B108" s="328"/>
      <c r="C108" s="308" t="s">
        <v>1450</v>
      </c>
      <c r="D108" s="308"/>
      <c r="E108" s="308"/>
      <c r="F108" s="327" t="s">
        <v>1437</v>
      </c>
      <c r="G108" s="308"/>
      <c r="H108" s="308" t="s">
        <v>1470</v>
      </c>
      <c r="I108" s="308" t="s">
        <v>1433</v>
      </c>
      <c r="J108" s="308">
        <v>50</v>
      </c>
      <c r="K108" s="320"/>
    </row>
    <row r="109" spans="2:11" ht="15" customHeight="1">
      <c r="B109" s="328"/>
      <c r="C109" s="308" t="s">
        <v>1458</v>
      </c>
      <c r="D109" s="308"/>
      <c r="E109" s="308"/>
      <c r="F109" s="327" t="s">
        <v>1437</v>
      </c>
      <c r="G109" s="308"/>
      <c r="H109" s="308" t="s">
        <v>1470</v>
      </c>
      <c r="I109" s="308" t="s">
        <v>1433</v>
      </c>
      <c r="J109" s="308">
        <v>50</v>
      </c>
      <c r="K109" s="320"/>
    </row>
    <row r="110" spans="2:11" ht="15" customHeight="1">
      <c r="B110" s="328"/>
      <c r="C110" s="308" t="s">
        <v>1456</v>
      </c>
      <c r="D110" s="308"/>
      <c r="E110" s="308"/>
      <c r="F110" s="327" t="s">
        <v>1437</v>
      </c>
      <c r="G110" s="308"/>
      <c r="H110" s="308" t="s">
        <v>1470</v>
      </c>
      <c r="I110" s="308" t="s">
        <v>1433</v>
      </c>
      <c r="J110" s="308">
        <v>50</v>
      </c>
      <c r="K110" s="320"/>
    </row>
    <row r="111" spans="2:11" ht="15" customHeight="1">
      <c r="B111" s="328"/>
      <c r="C111" s="308" t="s">
        <v>56</v>
      </c>
      <c r="D111" s="308"/>
      <c r="E111" s="308"/>
      <c r="F111" s="327" t="s">
        <v>1431</v>
      </c>
      <c r="G111" s="308"/>
      <c r="H111" s="308" t="s">
        <v>1471</v>
      </c>
      <c r="I111" s="308" t="s">
        <v>1433</v>
      </c>
      <c r="J111" s="308">
        <v>20</v>
      </c>
      <c r="K111" s="320"/>
    </row>
    <row r="112" spans="2:11" ht="15" customHeight="1">
      <c r="B112" s="328"/>
      <c r="C112" s="308" t="s">
        <v>1472</v>
      </c>
      <c r="D112" s="308"/>
      <c r="E112" s="308"/>
      <c r="F112" s="327" t="s">
        <v>1431</v>
      </c>
      <c r="G112" s="308"/>
      <c r="H112" s="308" t="s">
        <v>1473</v>
      </c>
      <c r="I112" s="308" t="s">
        <v>1433</v>
      </c>
      <c r="J112" s="308">
        <v>120</v>
      </c>
      <c r="K112" s="320"/>
    </row>
    <row r="113" spans="2:11" ht="15" customHeight="1">
      <c r="B113" s="328"/>
      <c r="C113" s="308" t="s">
        <v>41</v>
      </c>
      <c r="D113" s="308"/>
      <c r="E113" s="308"/>
      <c r="F113" s="327" t="s">
        <v>1431</v>
      </c>
      <c r="G113" s="308"/>
      <c r="H113" s="308" t="s">
        <v>1474</v>
      </c>
      <c r="I113" s="308" t="s">
        <v>1465</v>
      </c>
      <c r="J113" s="308"/>
      <c r="K113" s="320"/>
    </row>
    <row r="114" spans="2:11" ht="15" customHeight="1">
      <c r="B114" s="328"/>
      <c r="C114" s="308" t="s">
        <v>51</v>
      </c>
      <c r="D114" s="308"/>
      <c r="E114" s="308"/>
      <c r="F114" s="327" t="s">
        <v>1431</v>
      </c>
      <c r="G114" s="308"/>
      <c r="H114" s="308" t="s">
        <v>1475</v>
      </c>
      <c r="I114" s="308" t="s">
        <v>1465</v>
      </c>
      <c r="J114" s="308"/>
      <c r="K114" s="320"/>
    </row>
    <row r="115" spans="2:11" ht="15" customHeight="1">
      <c r="B115" s="328"/>
      <c r="C115" s="308" t="s">
        <v>60</v>
      </c>
      <c r="D115" s="308"/>
      <c r="E115" s="308"/>
      <c r="F115" s="327" t="s">
        <v>1431</v>
      </c>
      <c r="G115" s="308"/>
      <c r="H115" s="308" t="s">
        <v>1476</v>
      </c>
      <c r="I115" s="308" t="s">
        <v>1477</v>
      </c>
      <c r="J115" s="308"/>
      <c r="K115" s="320"/>
    </row>
    <row r="116" spans="2:11" ht="15" customHeight="1">
      <c r="B116" s="329"/>
      <c r="C116" s="334"/>
      <c r="D116" s="334"/>
      <c r="E116" s="334"/>
      <c r="F116" s="334"/>
      <c r="G116" s="334"/>
      <c r="H116" s="334"/>
      <c r="I116" s="334"/>
      <c r="J116" s="334"/>
      <c r="K116" s="331"/>
    </row>
    <row r="117" spans="2:11" ht="18.75" customHeight="1">
      <c r="B117" s="335"/>
      <c r="C117" s="305"/>
      <c r="D117" s="305"/>
      <c r="E117" s="305"/>
      <c r="F117" s="336"/>
      <c r="G117" s="305"/>
      <c r="H117" s="305"/>
      <c r="I117" s="305"/>
      <c r="J117" s="305"/>
      <c r="K117" s="335"/>
    </row>
    <row r="118" spans="2:11" ht="18.75" customHeight="1">
      <c r="B118" s="314"/>
      <c r="C118" s="314"/>
      <c r="D118" s="314"/>
      <c r="E118" s="314"/>
      <c r="F118" s="314"/>
      <c r="G118" s="314"/>
      <c r="H118" s="314"/>
      <c r="I118" s="314"/>
      <c r="J118" s="314"/>
      <c r="K118" s="314"/>
    </row>
    <row r="119" spans="2:11" ht="7.5" customHeight="1">
      <c r="B119" s="337"/>
      <c r="C119" s="338"/>
      <c r="D119" s="338"/>
      <c r="E119" s="338"/>
      <c r="F119" s="338"/>
      <c r="G119" s="338"/>
      <c r="H119" s="338"/>
      <c r="I119" s="338"/>
      <c r="J119" s="338"/>
      <c r="K119" s="339"/>
    </row>
    <row r="120" spans="2:11" ht="45" customHeight="1">
      <c r="B120" s="340"/>
      <c r="C120" s="296" t="s">
        <v>1478</v>
      </c>
      <c r="D120" s="296"/>
      <c r="E120" s="296"/>
      <c r="F120" s="296"/>
      <c r="G120" s="296"/>
      <c r="H120" s="296"/>
      <c r="I120" s="296"/>
      <c r="J120" s="296"/>
      <c r="K120" s="341"/>
    </row>
    <row r="121" spans="2:11" ht="17.25" customHeight="1">
      <c r="B121" s="342"/>
      <c r="C121" s="321" t="s">
        <v>1425</v>
      </c>
      <c r="D121" s="321"/>
      <c r="E121" s="321"/>
      <c r="F121" s="321" t="s">
        <v>1426</v>
      </c>
      <c r="G121" s="322"/>
      <c r="H121" s="321" t="s">
        <v>111</v>
      </c>
      <c r="I121" s="321" t="s">
        <v>60</v>
      </c>
      <c r="J121" s="321" t="s">
        <v>1427</v>
      </c>
      <c r="K121" s="343"/>
    </row>
    <row r="122" spans="2:11" ht="17.25" customHeight="1">
      <c r="B122" s="342"/>
      <c r="C122" s="323" t="s">
        <v>1428</v>
      </c>
      <c r="D122" s="323"/>
      <c r="E122" s="323"/>
      <c r="F122" s="324" t="s">
        <v>1429</v>
      </c>
      <c r="G122" s="325"/>
      <c r="H122" s="323"/>
      <c r="I122" s="323"/>
      <c r="J122" s="323" t="s">
        <v>1430</v>
      </c>
      <c r="K122" s="343"/>
    </row>
    <row r="123" spans="2:11" ht="5.25" customHeight="1">
      <c r="B123" s="344"/>
      <c r="C123" s="326"/>
      <c r="D123" s="326"/>
      <c r="E123" s="326"/>
      <c r="F123" s="326"/>
      <c r="G123" s="308"/>
      <c r="H123" s="326"/>
      <c r="I123" s="326"/>
      <c r="J123" s="326"/>
      <c r="K123" s="345"/>
    </row>
    <row r="124" spans="2:11" ht="15" customHeight="1">
      <c r="B124" s="344"/>
      <c r="C124" s="308" t="s">
        <v>1434</v>
      </c>
      <c r="D124" s="326"/>
      <c r="E124" s="326"/>
      <c r="F124" s="327" t="s">
        <v>1431</v>
      </c>
      <c r="G124" s="308"/>
      <c r="H124" s="308" t="s">
        <v>1470</v>
      </c>
      <c r="I124" s="308" t="s">
        <v>1433</v>
      </c>
      <c r="J124" s="308">
        <v>120</v>
      </c>
      <c r="K124" s="346"/>
    </row>
    <row r="125" spans="2:11" ht="15" customHeight="1">
      <c r="B125" s="344"/>
      <c r="C125" s="308" t="s">
        <v>1479</v>
      </c>
      <c r="D125" s="308"/>
      <c r="E125" s="308"/>
      <c r="F125" s="327" t="s">
        <v>1431</v>
      </c>
      <c r="G125" s="308"/>
      <c r="H125" s="308" t="s">
        <v>1480</v>
      </c>
      <c r="I125" s="308" t="s">
        <v>1433</v>
      </c>
      <c r="J125" s="308" t="s">
        <v>1481</v>
      </c>
      <c r="K125" s="346"/>
    </row>
    <row r="126" spans="2:11" ht="15" customHeight="1">
      <c r="B126" s="344"/>
      <c r="C126" s="308" t="s">
        <v>85</v>
      </c>
      <c r="D126" s="308"/>
      <c r="E126" s="308"/>
      <c r="F126" s="327" t="s">
        <v>1431</v>
      </c>
      <c r="G126" s="308"/>
      <c r="H126" s="308" t="s">
        <v>1482</v>
      </c>
      <c r="I126" s="308" t="s">
        <v>1433</v>
      </c>
      <c r="J126" s="308" t="s">
        <v>1481</v>
      </c>
      <c r="K126" s="346"/>
    </row>
    <row r="127" spans="2:11" ht="15" customHeight="1">
      <c r="B127" s="344"/>
      <c r="C127" s="308" t="s">
        <v>1442</v>
      </c>
      <c r="D127" s="308"/>
      <c r="E127" s="308"/>
      <c r="F127" s="327" t="s">
        <v>1437</v>
      </c>
      <c r="G127" s="308"/>
      <c r="H127" s="308" t="s">
        <v>1443</v>
      </c>
      <c r="I127" s="308" t="s">
        <v>1433</v>
      </c>
      <c r="J127" s="308">
        <v>15</v>
      </c>
      <c r="K127" s="346"/>
    </row>
    <row r="128" spans="2:11" ht="15" customHeight="1">
      <c r="B128" s="344"/>
      <c r="C128" s="308" t="s">
        <v>1444</v>
      </c>
      <c r="D128" s="308"/>
      <c r="E128" s="308"/>
      <c r="F128" s="327" t="s">
        <v>1437</v>
      </c>
      <c r="G128" s="308"/>
      <c r="H128" s="308" t="s">
        <v>1445</v>
      </c>
      <c r="I128" s="308" t="s">
        <v>1433</v>
      </c>
      <c r="J128" s="308">
        <v>15</v>
      </c>
      <c r="K128" s="346"/>
    </row>
    <row r="129" spans="2:11" ht="15" customHeight="1">
      <c r="B129" s="344"/>
      <c r="C129" s="308" t="s">
        <v>1446</v>
      </c>
      <c r="D129" s="308"/>
      <c r="E129" s="308"/>
      <c r="F129" s="327" t="s">
        <v>1437</v>
      </c>
      <c r="G129" s="308"/>
      <c r="H129" s="308" t="s">
        <v>1447</v>
      </c>
      <c r="I129" s="308" t="s">
        <v>1433</v>
      </c>
      <c r="J129" s="308">
        <v>20</v>
      </c>
      <c r="K129" s="346"/>
    </row>
    <row r="130" spans="2:11" ht="15" customHeight="1">
      <c r="B130" s="344"/>
      <c r="C130" s="308" t="s">
        <v>1448</v>
      </c>
      <c r="D130" s="308"/>
      <c r="E130" s="308"/>
      <c r="F130" s="327" t="s">
        <v>1437</v>
      </c>
      <c r="G130" s="308"/>
      <c r="H130" s="308" t="s">
        <v>1449</v>
      </c>
      <c r="I130" s="308" t="s">
        <v>1433</v>
      </c>
      <c r="J130" s="308">
        <v>20</v>
      </c>
      <c r="K130" s="346"/>
    </row>
    <row r="131" spans="2:11" ht="15" customHeight="1">
      <c r="B131" s="344"/>
      <c r="C131" s="308" t="s">
        <v>1436</v>
      </c>
      <c r="D131" s="308"/>
      <c r="E131" s="308"/>
      <c r="F131" s="327" t="s">
        <v>1437</v>
      </c>
      <c r="G131" s="308"/>
      <c r="H131" s="308" t="s">
        <v>1470</v>
      </c>
      <c r="I131" s="308" t="s">
        <v>1433</v>
      </c>
      <c r="J131" s="308">
        <v>50</v>
      </c>
      <c r="K131" s="346"/>
    </row>
    <row r="132" spans="2:11" ht="15" customHeight="1">
      <c r="B132" s="344"/>
      <c r="C132" s="308" t="s">
        <v>1450</v>
      </c>
      <c r="D132" s="308"/>
      <c r="E132" s="308"/>
      <c r="F132" s="327" t="s">
        <v>1437</v>
      </c>
      <c r="G132" s="308"/>
      <c r="H132" s="308" t="s">
        <v>1470</v>
      </c>
      <c r="I132" s="308" t="s">
        <v>1433</v>
      </c>
      <c r="J132" s="308">
        <v>50</v>
      </c>
      <c r="K132" s="346"/>
    </row>
    <row r="133" spans="2:11" ht="15" customHeight="1">
      <c r="B133" s="344"/>
      <c r="C133" s="308" t="s">
        <v>1456</v>
      </c>
      <c r="D133" s="308"/>
      <c r="E133" s="308"/>
      <c r="F133" s="327" t="s">
        <v>1437</v>
      </c>
      <c r="G133" s="308"/>
      <c r="H133" s="308" t="s">
        <v>1470</v>
      </c>
      <c r="I133" s="308" t="s">
        <v>1433</v>
      </c>
      <c r="J133" s="308">
        <v>50</v>
      </c>
      <c r="K133" s="346"/>
    </row>
    <row r="134" spans="2:11" ht="15" customHeight="1">
      <c r="B134" s="344"/>
      <c r="C134" s="308" t="s">
        <v>1458</v>
      </c>
      <c r="D134" s="308"/>
      <c r="E134" s="308"/>
      <c r="F134" s="327" t="s">
        <v>1437</v>
      </c>
      <c r="G134" s="308"/>
      <c r="H134" s="308" t="s">
        <v>1470</v>
      </c>
      <c r="I134" s="308" t="s">
        <v>1433</v>
      </c>
      <c r="J134" s="308">
        <v>50</v>
      </c>
      <c r="K134" s="346"/>
    </row>
    <row r="135" spans="2:11" ht="15" customHeight="1">
      <c r="B135" s="344"/>
      <c r="C135" s="308" t="s">
        <v>116</v>
      </c>
      <c r="D135" s="308"/>
      <c r="E135" s="308"/>
      <c r="F135" s="327" t="s">
        <v>1437</v>
      </c>
      <c r="G135" s="308"/>
      <c r="H135" s="308" t="s">
        <v>1483</v>
      </c>
      <c r="I135" s="308" t="s">
        <v>1433</v>
      </c>
      <c r="J135" s="308">
        <v>255</v>
      </c>
      <c r="K135" s="346"/>
    </row>
    <row r="136" spans="2:11" ht="15" customHeight="1">
      <c r="B136" s="344"/>
      <c r="C136" s="308" t="s">
        <v>1460</v>
      </c>
      <c r="D136" s="308"/>
      <c r="E136" s="308"/>
      <c r="F136" s="327" t="s">
        <v>1431</v>
      </c>
      <c r="G136" s="308"/>
      <c r="H136" s="308" t="s">
        <v>1484</v>
      </c>
      <c r="I136" s="308" t="s">
        <v>1462</v>
      </c>
      <c r="J136" s="308"/>
      <c r="K136" s="346"/>
    </row>
    <row r="137" spans="2:11" ht="15" customHeight="1">
      <c r="B137" s="344"/>
      <c r="C137" s="308" t="s">
        <v>1463</v>
      </c>
      <c r="D137" s="308"/>
      <c r="E137" s="308"/>
      <c r="F137" s="327" t="s">
        <v>1431</v>
      </c>
      <c r="G137" s="308"/>
      <c r="H137" s="308" t="s">
        <v>1485</v>
      </c>
      <c r="I137" s="308" t="s">
        <v>1465</v>
      </c>
      <c r="J137" s="308"/>
      <c r="K137" s="346"/>
    </row>
    <row r="138" spans="2:11" ht="15" customHeight="1">
      <c r="B138" s="344"/>
      <c r="C138" s="308" t="s">
        <v>1466</v>
      </c>
      <c r="D138" s="308"/>
      <c r="E138" s="308"/>
      <c r="F138" s="327" t="s">
        <v>1431</v>
      </c>
      <c r="G138" s="308"/>
      <c r="H138" s="308" t="s">
        <v>1466</v>
      </c>
      <c r="I138" s="308" t="s">
        <v>1465</v>
      </c>
      <c r="J138" s="308"/>
      <c r="K138" s="346"/>
    </row>
    <row r="139" spans="2:11" ht="15" customHeight="1">
      <c r="B139" s="344"/>
      <c r="C139" s="308" t="s">
        <v>41</v>
      </c>
      <c r="D139" s="308"/>
      <c r="E139" s="308"/>
      <c r="F139" s="327" t="s">
        <v>1431</v>
      </c>
      <c r="G139" s="308"/>
      <c r="H139" s="308" t="s">
        <v>1486</v>
      </c>
      <c r="I139" s="308" t="s">
        <v>1465</v>
      </c>
      <c r="J139" s="308"/>
      <c r="K139" s="346"/>
    </row>
    <row r="140" spans="2:11" ht="15" customHeight="1">
      <c r="B140" s="344"/>
      <c r="C140" s="308" t="s">
        <v>1487</v>
      </c>
      <c r="D140" s="308"/>
      <c r="E140" s="308"/>
      <c r="F140" s="327" t="s">
        <v>1431</v>
      </c>
      <c r="G140" s="308"/>
      <c r="H140" s="308" t="s">
        <v>1488</v>
      </c>
      <c r="I140" s="308" t="s">
        <v>1465</v>
      </c>
      <c r="J140" s="308"/>
      <c r="K140" s="346"/>
    </row>
    <row r="141" spans="2:11" ht="15" customHeight="1">
      <c r="B141" s="347"/>
      <c r="C141" s="348"/>
      <c r="D141" s="348"/>
      <c r="E141" s="348"/>
      <c r="F141" s="348"/>
      <c r="G141" s="348"/>
      <c r="H141" s="348"/>
      <c r="I141" s="348"/>
      <c r="J141" s="348"/>
      <c r="K141" s="349"/>
    </row>
    <row r="142" spans="2:11" ht="18.75" customHeight="1">
      <c r="B142" s="305"/>
      <c r="C142" s="305"/>
      <c r="D142" s="305"/>
      <c r="E142" s="305"/>
      <c r="F142" s="336"/>
      <c r="G142" s="305"/>
      <c r="H142" s="305"/>
      <c r="I142" s="305"/>
      <c r="J142" s="305"/>
      <c r="K142" s="305"/>
    </row>
    <row r="143" spans="2:11" ht="18.75" customHeight="1">
      <c r="B143" s="314"/>
      <c r="C143" s="314"/>
      <c r="D143" s="314"/>
      <c r="E143" s="314"/>
      <c r="F143" s="314"/>
      <c r="G143" s="314"/>
      <c r="H143" s="314"/>
      <c r="I143" s="314"/>
      <c r="J143" s="314"/>
      <c r="K143" s="314"/>
    </row>
    <row r="144" spans="2:11" ht="7.5" customHeight="1">
      <c r="B144" s="315"/>
      <c r="C144" s="316"/>
      <c r="D144" s="316"/>
      <c r="E144" s="316"/>
      <c r="F144" s="316"/>
      <c r="G144" s="316"/>
      <c r="H144" s="316"/>
      <c r="I144" s="316"/>
      <c r="J144" s="316"/>
      <c r="K144" s="317"/>
    </row>
    <row r="145" spans="2:11" ht="45" customHeight="1">
      <c r="B145" s="318"/>
      <c r="C145" s="319" t="s">
        <v>1489</v>
      </c>
      <c r="D145" s="319"/>
      <c r="E145" s="319"/>
      <c r="F145" s="319"/>
      <c r="G145" s="319"/>
      <c r="H145" s="319"/>
      <c r="I145" s="319"/>
      <c r="J145" s="319"/>
      <c r="K145" s="320"/>
    </row>
    <row r="146" spans="2:11" ht="17.25" customHeight="1">
      <c r="B146" s="318"/>
      <c r="C146" s="321" t="s">
        <v>1425</v>
      </c>
      <c r="D146" s="321"/>
      <c r="E146" s="321"/>
      <c r="F146" s="321" t="s">
        <v>1426</v>
      </c>
      <c r="G146" s="322"/>
      <c r="H146" s="321" t="s">
        <v>111</v>
      </c>
      <c r="I146" s="321" t="s">
        <v>60</v>
      </c>
      <c r="J146" s="321" t="s">
        <v>1427</v>
      </c>
      <c r="K146" s="320"/>
    </row>
    <row r="147" spans="2:11" ht="17.25" customHeight="1">
      <c r="B147" s="318"/>
      <c r="C147" s="323" t="s">
        <v>1428</v>
      </c>
      <c r="D147" s="323"/>
      <c r="E147" s="323"/>
      <c r="F147" s="324" t="s">
        <v>1429</v>
      </c>
      <c r="G147" s="325"/>
      <c r="H147" s="323"/>
      <c r="I147" s="323"/>
      <c r="J147" s="323" t="s">
        <v>1430</v>
      </c>
      <c r="K147" s="320"/>
    </row>
    <row r="148" spans="2:11" ht="5.25" customHeight="1">
      <c r="B148" s="328"/>
      <c r="C148" s="326"/>
      <c r="D148" s="326"/>
      <c r="E148" s="326"/>
      <c r="F148" s="326"/>
      <c r="G148" s="308"/>
      <c r="H148" s="326"/>
      <c r="I148" s="326"/>
      <c r="J148" s="326"/>
      <c r="K148" s="346"/>
    </row>
    <row r="149" spans="2:11" ht="15" customHeight="1">
      <c r="B149" s="328"/>
      <c r="C149" s="350" t="s">
        <v>1434</v>
      </c>
      <c r="D149" s="308"/>
      <c r="E149" s="308"/>
      <c r="F149" s="351" t="s">
        <v>1431</v>
      </c>
      <c r="G149" s="308"/>
      <c r="H149" s="350" t="s">
        <v>1470</v>
      </c>
      <c r="I149" s="350" t="s">
        <v>1433</v>
      </c>
      <c r="J149" s="350">
        <v>120</v>
      </c>
      <c r="K149" s="346"/>
    </row>
    <row r="150" spans="2:11" ht="15" customHeight="1">
      <c r="B150" s="328"/>
      <c r="C150" s="350" t="s">
        <v>1479</v>
      </c>
      <c r="D150" s="308"/>
      <c r="E150" s="308"/>
      <c r="F150" s="351" t="s">
        <v>1431</v>
      </c>
      <c r="G150" s="308"/>
      <c r="H150" s="350" t="s">
        <v>1490</v>
      </c>
      <c r="I150" s="350" t="s">
        <v>1433</v>
      </c>
      <c r="J150" s="350" t="s">
        <v>1481</v>
      </c>
      <c r="K150" s="346"/>
    </row>
    <row r="151" spans="2:11" ht="15" customHeight="1">
      <c r="B151" s="328"/>
      <c r="C151" s="350" t="s">
        <v>85</v>
      </c>
      <c r="D151" s="308"/>
      <c r="E151" s="308"/>
      <c r="F151" s="351" t="s">
        <v>1431</v>
      </c>
      <c r="G151" s="308"/>
      <c r="H151" s="350" t="s">
        <v>1491</v>
      </c>
      <c r="I151" s="350" t="s">
        <v>1433</v>
      </c>
      <c r="J151" s="350" t="s">
        <v>1481</v>
      </c>
      <c r="K151" s="346"/>
    </row>
    <row r="152" spans="2:11" ht="15" customHeight="1">
      <c r="B152" s="328"/>
      <c r="C152" s="350" t="s">
        <v>1436</v>
      </c>
      <c r="D152" s="308"/>
      <c r="E152" s="308"/>
      <c r="F152" s="351" t="s">
        <v>1437</v>
      </c>
      <c r="G152" s="308"/>
      <c r="H152" s="350" t="s">
        <v>1470</v>
      </c>
      <c r="I152" s="350" t="s">
        <v>1433</v>
      </c>
      <c r="J152" s="350">
        <v>50</v>
      </c>
      <c r="K152" s="346"/>
    </row>
    <row r="153" spans="2:11" ht="15" customHeight="1">
      <c r="B153" s="328"/>
      <c r="C153" s="350" t="s">
        <v>1439</v>
      </c>
      <c r="D153" s="308"/>
      <c r="E153" s="308"/>
      <c r="F153" s="351" t="s">
        <v>1431</v>
      </c>
      <c r="G153" s="308"/>
      <c r="H153" s="350" t="s">
        <v>1470</v>
      </c>
      <c r="I153" s="350" t="s">
        <v>1441</v>
      </c>
      <c r="J153" s="350"/>
      <c r="K153" s="346"/>
    </row>
    <row r="154" spans="2:11" ht="15" customHeight="1">
      <c r="B154" s="328"/>
      <c r="C154" s="350" t="s">
        <v>1450</v>
      </c>
      <c r="D154" s="308"/>
      <c r="E154" s="308"/>
      <c r="F154" s="351" t="s">
        <v>1437</v>
      </c>
      <c r="G154" s="308"/>
      <c r="H154" s="350" t="s">
        <v>1470</v>
      </c>
      <c r="I154" s="350" t="s">
        <v>1433</v>
      </c>
      <c r="J154" s="350">
        <v>50</v>
      </c>
      <c r="K154" s="346"/>
    </row>
    <row r="155" spans="2:11" ht="15" customHeight="1">
      <c r="B155" s="328"/>
      <c r="C155" s="350" t="s">
        <v>1458</v>
      </c>
      <c r="D155" s="308"/>
      <c r="E155" s="308"/>
      <c r="F155" s="351" t="s">
        <v>1437</v>
      </c>
      <c r="G155" s="308"/>
      <c r="H155" s="350" t="s">
        <v>1470</v>
      </c>
      <c r="I155" s="350" t="s">
        <v>1433</v>
      </c>
      <c r="J155" s="350">
        <v>50</v>
      </c>
      <c r="K155" s="346"/>
    </row>
    <row r="156" spans="2:11" ht="15" customHeight="1">
      <c r="B156" s="328"/>
      <c r="C156" s="350" t="s">
        <v>1456</v>
      </c>
      <c r="D156" s="308"/>
      <c r="E156" s="308"/>
      <c r="F156" s="351" t="s">
        <v>1437</v>
      </c>
      <c r="G156" s="308"/>
      <c r="H156" s="350" t="s">
        <v>1470</v>
      </c>
      <c r="I156" s="350" t="s">
        <v>1433</v>
      </c>
      <c r="J156" s="350">
        <v>50</v>
      </c>
      <c r="K156" s="346"/>
    </row>
    <row r="157" spans="2:11" ht="15" customHeight="1">
      <c r="B157" s="328"/>
      <c r="C157" s="350" t="s">
        <v>104</v>
      </c>
      <c r="D157" s="308"/>
      <c r="E157" s="308"/>
      <c r="F157" s="351" t="s">
        <v>1431</v>
      </c>
      <c r="G157" s="308"/>
      <c r="H157" s="350" t="s">
        <v>1492</v>
      </c>
      <c r="I157" s="350" t="s">
        <v>1433</v>
      </c>
      <c r="J157" s="350" t="s">
        <v>1493</v>
      </c>
      <c r="K157" s="346"/>
    </row>
    <row r="158" spans="2:11" ht="15" customHeight="1">
      <c r="B158" s="328"/>
      <c r="C158" s="350" t="s">
        <v>1494</v>
      </c>
      <c r="D158" s="308"/>
      <c r="E158" s="308"/>
      <c r="F158" s="351" t="s">
        <v>1431</v>
      </c>
      <c r="G158" s="308"/>
      <c r="H158" s="350" t="s">
        <v>1495</v>
      </c>
      <c r="I158" s="350" t="s">
        <v>1465</v>
      </c>
      <c r="J158" s="350"/>
      <c r="K158" s="346"/>
    </row>
    <row r="159" spans="2:11" ht="15" customHeight="1">
      <c r="B159" s="352"/>
      <c r="C159" s="334"/>
      <c r="D159" s="334"/>
      <c r="E159" s="334"/>
      <c r="F159" s="334"/>
      <c r="G159" s="334"/>
      <c r="H159" s="334"/>
      <c r="I159" s="334"/>
      <c r="J159" s="334"/>
      <c r="K159" s="353"/>
    </row>
    <row r="160" spans="2:11" ht="18.75" customHeight="1">
      <c r="B160" s="305"/>
      <c r="C160" s="308"/>
      <c r="D160" s="308"/>
      <c r="E160" s="308"/>
      <c r="F160" s="327"/>
      <c r="G160" s="308"/>
      <c r="H160" s="308"/>
      <c r="I160" s="308"/>
      <c r="J160" s="308"/>
      <c r="K160" s="305"/>
    </row>
    <row r="161" spans="2:11" ht="18.75" customHeight="1">
      <c r="B161" s="314"/>
      <c r="C161" s="314"/>
      <c r="D161" s="314"/>
      <c r="E161" s="314"/>
      <c r="F161" s="314"/>
      <c r="G161" s="314"/>
      <c r="H161" s="314"/>
      <c r="I161" s="314"/>
      <c r="J161" s="314"/>
      <c r="K161" s="314"/>
    </row>
    <row r="162" spans="2:11" ht="7.5" customHeight="1">
      <c r="B162" s="292"/>
      <c r="C162" s="293"/>
      <c r="D162" s="293"/>
      <c r="E162" s="293"/>
      <c r="F162" s="293"/>
      <c r="G162" s="293"/>
      <c r="H162" s="293"/>
      <c r="I162" s="293"/>
      <c r="J162" s="293"/>
      <c r="K162" s="294"/>
    </row>
    <row r="163" spans="2:11" ht="45" customHeight="1">
      <c r="B163" s="295"/>
      <c r="C163" s="296" t="s">
        <v>1496</v>
      </c>
      <c r="D163" s="296"/>
      <c r="E163" s="296"/>
      <c r="F163" s="296"/>
      <c r="G163" s="296"/>
      <c r="H163" s="296"/>
      <c r="I163" s="296"/>
      <c r="J163" s="296"/>
      <c r="K163" s="297"/>
    </row>
    <row r="164" spans="2:11" ht="17.25" customHeight="1">
      <c r="B164" s="295"/>
      <c r="C164" s="321" t="s">
        <v>1425</v>
      </c>
      <c r="D164" s="321"/>
      <c r="E164" s="321"/>
      <c r="F164" s="321" t="s">
        <v>1426</v>
      </c>
      <c r="G164" s="354"/>
      <c r="H164" s="355" t="s">
        <v>111</v>
      </c>
      <c r="I164" s="355" t="s">
        <v>60</v>
      </c>
      <c r="J164" s="321" t="s">
        <v>1427</v>
      </c>
      <c r="K164" s="297"/>
    </row>
    <row r="165" spans="2:11" ht="17.25" customHeight="1">
      <c r="B165" s="299"/>
      <c r="C165" s="323" t="s">
        <v>1428</v>
      </c>
      <c r="D165" s="323"/>
      <c r="E165" s="323"/>
      <c r="F165" s="324" t="s">
        <v>1429</v>
      </c>
      <c r="G165" s="356"/>
      <c r="H165" s="357"/>
      <c r="I165" s="357"/>
      <c r="J165" s="323" t="s">
        <v>1430</v>
      </c>
      <c r="K165" s="301"/>
    </row>
    <row r="166" spans="2:11" ht="5.25" customHeight="1">
      <c r="B166" s="328"/>
      <c r="C166" s="326"/>
      <c r="D166" s="326"/>
      <c r="E166" s="326"/>
      <c r="F166" s="326"/>
      <c r="G166" s="308"/>
      <c r="H166" s="326"/>
      <c r="I166" s="326"/>
      <c r="J166" s="326"/>
      <c r="K166" s="346"/>
    </row>
    <row r="167" spans="2:11" ht="15" customHeight="1">
      <c r="B167" s="328"/>
      <c r="C167" s="308" t="s">
        <v>1434</v>
      </c>
      <c r="D167" s="308"/>
      <c r="E167" s="308"/>
      <c r="F167" s="327" t="s">
        <v>1431</v>
      </c>
      <c r="G167" s="308"/>
      <c r="H167" s="308" t="s">
        <v>1470</v>
      </c>
      <c r="I167" s="308" t="s">
        <v>1433</v>
      </c>
      <c r="J167" s="308">
        <v>120</v>
      </c>
      <c r="K167" s="346"/>
    </row>
    <row r="168" spans="2:11" ht="15" customHeight="1">
      <c r="B168" s="328"/>
      <c r="C168" s="308" t="s">
        <v>1479</v>
      </c>
      <c r="D168" s="308"/>
      <c r="E168" s="308"/>
      <c r="F168" s="327" t="s">
        <v>1431</v>
      </c>
      <c r="G168" s="308"/>
      <c r="H168" s="308" t="s">
        <v>1480</v>
      </c>
      <c r="I168" s="308" t="s">
        <v>1433</v>
      </c>
      <c r="J168" s="308" t="s">
        <v>1481</v>
      </c>
      <c r="K168" s="346"/>
    </row>
    <row r="169" spans="2:11" ht="15" customHeight="1">
      <c r="B169" s="328"/>
      <c r="C169" s="308" t="s">
        <v>85</v>
      </c>
      <c r="D169" s="308"/>
      <c r="E169" s="308"/>
      <c r="F169" s="327" t="s">
        <v>1431</v>
      </c>
      <c r="G169" s="308"/>
      <c r="H169" s="308" t="s">
        <v>1497</v>
      </c>
      <c r="I169" s="308" t="s">
        <v>1433</v>
      </c>
      <c r="J169" s="308" t="s">
        <v>1481</v>
      </c>
      <c r="K169" s="346"/>
    </row>
    <row r="170" spans="2:11" ht="15" customHeight="1">
      <c r="B170" s="328"/>
      <c r="C170" s="308" t="s">
        <v>1436</v>
      </c>
      <c r="D170" s="308"/>
      <c r="E170" s="308"/>
      <c r="F170" s="327" t="s">
        <v>1437</v>
      </c>
      <c r="G170" s="308"/>
      <c r="H170" s="308" t="s">
        <v>1497</v>
      </c>
      <c r="I170" s="308" t="s">
        <v>1433</v>
      </c>
      <c r="J170" s="308">
        <v>50</v>
      </c>
      <c r="K170" s="346"/>
    </row>
    <row r="171" spans="2:11" ht="15" customHeight="1">
      <c r="B171" s="328"/>
      <c r="C171" s="308" t="s">
        <v>1439</v>
      </c>
      <c r="D171" s="308"/>
      <c r="E171" s="308"/>
      <c r="F171" s="327" t="s">
        <v>1431</v>
      </c>
      <c r="G171" s="308"/>
      <c r="H171" s="308" t="s">
        <v>1497</v>
      </c>
      <c r="I171" s="308" t="s">
        <v>1441</v>
      </c>
      <c r="J171" s="308"/>
      <c r="K171" s="346"/>
    </row>
    <row r="172" spans="2:11" ht="15" customHeight="1">
      <c r="B172" s="328"/>
      <c r="C172" s="308" t="s">
        <v>1450</v>
      </c>
      <c r="D172" s="308"/>
      <c r="E172" s="308"/>
      <c r="F172" s="327" t="s">
        <v>1437</v>
      </c>
      <c r="G172" s="308"/>
      <c r="H172" s="308" t="s">
        <v>1497</v>
      </c>
      <c r="I172" s="308" t="s">
        <v>1433</v>
      </c>
      <c r="J172" s="308">
        <v>50</v>
      </c>
      <c r="K172" s="346"/>
    </row>
    <row r="173" spans="2:11" ht="15" customHeight="1">
      <c r="B173" s="328"/>
      <c r="C173" s="308" t="s">
        <v>1458</v>
      </c>
      <c r="D173" s="308"/>
      <c r="E173" s="308"/>
      <c r="F173" s="327" t="s">
        <v>1437</v>
      </c>
      <c r="G173" s="308"/>
      <c r="H173" s="308" t="s">
        <v>1497</v>
      </c>
      <c r="I173" s="308" t="s">
        <v>1433</v>
      </c>
      <c r="J173" s="308">
        <v>50</v>
      </c>
      <c r="K173" s="346"/>
    </row>
    <row r="174" spans="2:11" ht="15" customHeight="1">
      <c r="B174" s="328"/>
      <c r="C174" s="308" t="s">
        <v>1456</v>
      </c>
      <c r="D174" s="308"/>
      <c r="E174" s="308"/>
      <c r="F174" s="327" t="s">
        <v>1437</v>
      </c>
      <c r="G174" s="308"/>
      <c r="H174" s="308" t="s">
        <v>1497</v>
      </c>
      <c r="I174" s="308" t="s">
        <v>1433</v>
      </c>
      <c r="J174" s="308">
        <v>50</v>
      </c>
      <c r="K174" s="346"/>
    </row>
    <row r="175" spans="2:11" ht="15" customHeight="1">
      <c r="B175" s="328"/>
      <c r="C175" s="308" t="s">
        <v>110</v>
      </c>
      <c r="D175" s="308"/>
      <c r="E175" s="308"/>
      <c r="F175" s="327" t="s">
        <v>1431</v>
      </c>
      <c r="G175" s="308"/>
      <c r="H175" s="308" t="s">
        <v>1498</v>
      </c>
      <c r="I175" s="308" t="s">
        <v>1499</v>
      </c>
      <c r="J175" s="308"/>
      <c r="K175" s="346"/>
    </row>
    <row r="176" spans="2:11" ht="15" customHeight="1">
      <c r="B176" s="328"/>
      <c r="C176" s="308" t="s">
        <v>60</v>
      </c>
      <c r="D176" s="308"/>
      <c r="E176" s="308"/>
      <c r="F176" s="327" t="s">
        <v>1431</v>
      </c>
      <c r="G176" s="308"/>
      <c r="H176" s="308" t="s">
        <v>1500</v>
      </c>
      <c r="I176" s="308" t="s">
        <v>1501</v>
      </c>
      <c r="J176" s="308">
        <v>1</v>
      </c>
      <c r="K176" s="346"/>
    </row>
    <row r="177" spans="2:11" ht="15" customHeight="1">
      <c r="B177" s="328"/>
      <c r="C177" s="308" t="s">
        <v>56</v>
      </c>
      <c r="D177" s="308"/>
      <c r="E177" s="308"/>
      <c r="F177" s="327" t="s">
        <v>1431</v>
      </c>
      <c r="G177" s="308"/>
      <c r="H177" s="308" t="s">
        <v>1502</v>
      </c>
      <c r="I177" s="308" t="s">
        <v>1433</v>
      </c>
      <c r="J177" s="308">
        <v>20</v>
      </c>
      <c r="K177" s="346"/>
    </row>
    <row r="178" spans="2:11" ht="15" customHeight="1">
      <c r="B178" s="328"/>
      <c r="C178" s="308" t="s">
        <v>111</v>
      </c>
      <c r="D178" s="308"/>
      <c r="E178" s="308"/>
      <c r="F178" s="327" t="s">
        <v>1431</v>
      </c>
      <c r="G178" s="308"/>
      <c r="H178" s="308" t="s">
        <v>1503</v>
      </c>
      <c r="I178" s="308" t="s">
        <v>1433</v>
      </c>
      <c r="J178" s="308">
        <v>255</v>
      </c>
      <c r="K178" s="346"/>
    </row>
    <row r="179" spans="2:11" ht="15" customHeight="1">
      <c r="B179" s="328"/>
      <c r="C179" s="308" t="s">
        <v>112</v>
      </c>
      <c r="D179" s="308"/>
      <c r="E179" s="308"/>
      <c r="F179" s="327" t="s">
        <v>1431</v>
      </c>
      <c r="G179" s="308"/>
      <c r="H179" s="308" t="s">
        <v>1396</v>
      </c>
      <c r="I179" s="308" t="s">
        <v>1433</v>
      </c>
      <c r="J179" s="308">
        <v>10</v>
      </c>
      <c r="K179" s="346"/>
    </row>
    <row r="180" spans="2:11" ht="15" customHeight="1">
      <c r="B180" s="328"/>
      <c r="C180" s="308" t="s">
        <v>113</v>
      </c>
      <c r="D180" s="308"/>
      <c r="E180" s="308"/>
      <c r="F180" s="327" t="s">
        <v>1431</v>
      </c>
      <c r="G180" s="308"/>
      <c r="H180" s="308" t="s">
        <v>1504</v>
      </c>
      <c r="I180" s="308" t="s">
        <v>1465</v>
      </c>
      <c r="J180" s="308"/>
      <c r="K180" s="346"/>
    </row>
    <row r="181" spans="2:11" ht="15" customHeight="1">
      <c r="B181" s="328"/>
      <c r="C181" s="308" t="s">
        <v>1505</v>
      </c>
      <c r="D181" s="308"/>
      <c r="E181" s="308"/>
      <c r="F181" s="327" t="s">
        <v>1431</v>
      </c>
      <c r="G181" s="308"/>
      <c r="H181" s="308" t="s">
        <v>1506</v>
      </c>
      <c r="I181" s="308" t="s">
        <v>1465</v>
      </c>
      <c r="J181" s="308"/>
      <c r="K181" s="346"/>
    </row>
    <row r="182" spans="2:11" ht="15" customHeight="1">
      <c r="B182" s="328"/>
      <c r="C182" s="308" t="s">
        <v>1494</v>
      </c>
      <c r="D182" s="308"/>
      <c r="E182" s="308"/>
      <c r="F182" s="327" t="s">
        <v>1431</v>
      </c>
      <c r="G182" s="308"/>
      <c r="H182" s="308" t="s">
        <v>1507</v>
      </c>
      <c r="I182" s="308" t="s">
        <v>1465</v>
      </c>
      <c r="J182" s="308"/>
      <c r="K182" s="346"/>
    </row>
    <row r="183" spans="2:11" ht="15" customHeight="1">
      <c r="B183" s="328"/>
      <c r="C183" s="308" t="s">
        <v>115</v>
      </c>
      <c r="D183" s="308"/>
      <c r="E183" s="308"/>
      <c r="F183" s="327" t="s">
        <v>1437</v>
      </c>
      <c r="G183" s="308"/>
      <c r="H183" s="308" t="s">
        <v>1508</v>
      </c>
      <c r="I183" s="308" t="s">
        <v>1433</v>
      </c>
      <c r="J183" s="308">
        <v>50</v>
      </c>
      <c r="K183" s="346"/>
    </row>
    <row r="184" spans="2:11" ht="15" customHeight="1">
      <c r="B184" s="328"/>
      <c r="C184" s="308" t="s">
        <v>1509</v>
      </c>
      <c r="D184" s="308"/>
      <c r="E184" s="308"/>
      <c r="F184" s="327" t="s">
        <v>1437</v>
      </c>
      <c r="G184" s="308"/>
      <c r="H184" s="308" t="s">
        <v>1510</v>
      </c>
      <c r="I184" s="308" t="s">
        <v>1511</v>
      </c>
      <c r="J184" s="308"/>
      <c r="K184" s="346"/>
    </row>
    <row r="185" spans="2:11" ht="15" customHeight="1">
      <c r="B185" s="328"/>
      <c r="C185" s="308" t="s">
        <v>1512</v>
      </c>
      <c r="D185" s="308"/>
      <c r="E185" s="308"/>
      <c r="F185" s="327" t="s">
        <v>1437</v>
      </c>
      <c r="G185" s="308"/>
      <c r="H185" s="308" t="s">
        <v>1513</v>
      </c>
      <c r="I185" s="308" t="s">
        <v>1511</v>
      </c>
      <c r="J185" s="308"/>
      <c r="K185" s="346"/>
    </row>
    <row r="186" spans="2:11" ht="15" customHeight="1">
      <c r="B186" s="328"/>
      <c r="C186" s="308" t="s">
        <v>1514</v>
      </c>
      <c r="D186" s="308"/>
      <c r="E186" s="308"/>
      <c r="F186" s="327" t="s">
        <v>1437</v>
      </c>
      <c r="G186" s="308"/>
      <c r="H186" s="308" t="s">
        <v>1515</v>
      </c>
      <c r="I186" s="308" t="s">
        <v>1511</v>
      </c>
      <c r="J186" s="308"/>
      <c r="K186" s="346"/>
    </row>
    <row r="187" spans="2:11" ht="15" customHeight="1">
      <c r="B187" s="328"/>
      <c r="C187" s="291" t="s">
        <v>1516</v>
      </c>
      <c r="D187" s="308"/>
      <c r="E187" s="308"/>
      <c r="F187" s="327" t="s">
        <v>1437</v>
      </c>
      <c r="G187" s="308"/>
      <c r="H187" s="308" t="s">
        <v>1517</v>
      </c>
      <c r="I187" s="308" t="s">
        <v>1518</v>
      </c>
      <c r="J187" s="358" t="s">
        <v>1519</v>
      </c>
      <c r="K187" s="346"/>
    </row>
    <row r="188" spans="2:11" ht="15" customHeight="1">
      <c r="B188" s="352"/>
      <c r="C188" s="359"/>
      <c r="D188" s="334"/>
      <c r="E188" s="334"/>
      <c r="F188" s="334"/>
      <c r="G188" s="334"/>
      <c r="H188" s="334"/>
      <c r="I188" s="334"/>
      <c r="J188" s="334"/>
      <c r="K188" s="353"/>
    </row>
    <row r="189" spans="2:11" ht="18.75" customHeight="1">
      <c r="B189" s="360"/>
      <c r="C189" s="361"/>
      <c r="D189" s="361"/>
      <c r="E189" s="361"/>
      <c r="F189" s="362"/>
      <c r="G189" s="308"/>
      <c r="H189" s="308"/>
      <c r="I189" s="308"/>
      <c r="J189" s="308"/>
      <c r="K189" s="305"/>
    </row>
    <row r="190" spans="2:11" ht="18.75" customHeight="1">
      <c r="B190" s="305"/>
      <c r="C190" s="308"/>
      <c r="D190" s="308"/>
      <c r="E190" s="308"/>
      <c r="F190" s="327"/>
      <c r="G190" s="308"/>
      <c r="H190" s="308"/>
      <c r="I190" s="308"/>
      <c r="J190" s="308"/>
      <c r="K190" s="305"/>
    </row>
    <row r="191" spans="2:11" ht="18.75" customHeight="1">
      <c r="B191" s="314"/>
      <c r="C191" s="314"/>
      <c r="D191" s="314"/>
      <c r="E191" s="314"/>
      <c r="F191" s="314"/>
      <c r="G191" s="314"/>
      <c r="H191" s="314"/>
      <c r="I191" s="314"/>
      <c r="J191" s="314"/>
      <c r="K191" s="314"/>
    </row>
    <row r="192" spans="2:11" ht="13.5">
      <c r="B192" s="292"/>
      <c r="C192" s="293"/>
      <c r="D192" s="293"/>
      <c r="E192" s="293"/>
      <c r="F192" s="293"/>
      <c r="G192" s="293"/>
      <c r="H192" s="293"/>
      <c r="I192" s="293"/>
      <c r="J192" s="293"/>
      <c r="K192" s="294"/>
    </row>
    <row r="193" spans="2:11" ht="21">
      <c r="B193" s="295"/>
      <c r="C193" s="296" t="s">
        <v>1520</v>
      </c>
      <c r="D193" s="296"/>
      <c r="E193" s="296"/>
      <c r="F193" s="296"/>
      <c r="G193" s="296"/>
      <c r="H193" s="296"/>
      <c r="I193" s="296"/>
      <c r="J193" s="296"/>
      <c r="K193" s="297"/>
    </row>
    <row r="194" spans="2:11" ht="25.5" customHeight="1">
      <c r="B194" s="295"/>
      <c r="C194" s="363" t="s">
        <v>1521</v>
      </c>
      <c r="D194" s="363"/>
      <c r="E194" s="363"/>
      <c r="F194" s="363" t="s">
        <v>1522</v>
      </c>
      <c r="G194" s="364"/>
      <c r="H194" s="365" t="s">
        <v>1523</v>
      </c>
      <c r="I194" s="365"/>
      <c r="J194" s="365"/>
      <c r="K194" s="297"/>
    </row>
    <row r="195" spans="2:11" ht="5.25" customHeight="1">
      <c r="B195" s="328"/>
      <c r="C195" s="326"/>
      <c r="D195" s="326"/>
      <c r="E195" s="326"/>
      <c r="F195" s="326"/>
      <c r="G195" s="308"/>
      <c r="H195" s="326"/>
      <c r="I195" s="326"/>
      <c r="J195" s="326"/>
      <c r="K195" s="346"/>
    </row>
    <row r="196" spans="2:11" ht="15" customHeight="1">
      <c r="B196" s="328"/>
      <c r="C196" s="308" t="s">
        <v>1524</v>
      </c>
      <c r="D196" s="308"/>
      <c r="E196" s="308"/>
      <c r="F196" s="327" t="s">
        <v>46</v>
      </c>
      <c r="G196" s="308"/>
      <c r="H196" s="366" t="s">
        <v>1525</v>
      </c>
      <c r="I196" s="366"/>
      <c r="J196" s="366"/>
      <c r="K196" s="346"/>
    </row>
    <row r="197" spans="2:11" ht="15" customHeight="1">
      <c r="B197" s="328"/>
      <c r="C197" s="332"/>
      <c r="D197" s="308"/>
      <c r="E197" s="308"/>
      <c r="F197" s="327" t="s">
        <v>47</v>
      </c>
      <c r="G197" s="308"/>
      <c r="H197" s="366" t="s">
        <v>1526</v>
      </c>
      <c r="I197" s="366"/>
      <c r="J197" s="366"/>
      <c r="K197" s="346"/>
    </row>
    <row r="198" spans="2:11" ht="15" customHeight="1">
      <c r="B198" s="328"/>
      <c r="C198" s="332"/>
      <c r="D198" s="308"/>
      <c r="E198" s="308"/>
      <c r="F198" s="327" t="s">
        <v>50</v>
      </c>
      <c r="G198" s="308"/>
      <c r="H198" s="366" t="s">
        <v>1527</v>
      </c>
      <c r="I198" s="366"/>
      <c r="J198" s="366"/>
      <c r="K198" s="346"/>
    </row>
    <row r="199" spans="2:11" ht="15" customHeight="1">
      <c r="B199" s="328"/>
      <c r="C199" s="308"/>
      <c r="D199" s="308"/>
      <c r="E199" s="308"/>
      <c r="F199" s="327" t="s">
        <v>48</v>
      </c>
      <c r="G199" s="308"/>
      <c r="H199" s="366" t="s">
        <v>1528</v>
      </c>
      <c r="I199" s="366"/>
      <c r="J199" s="366"/>
      <c r="K199" s="346"/>
    </row>
    <row r="200" spans="2:11" ht="15" customHeight="1">
      <c r="B200" s="328"/>
      <c r="C200" s="308"/>
      <c r="D200" s="308"/>
      <c r="E200" s="308"/>
      <c r="F200" s="327" t="s">
        <v>49</v>
      </c>
      <c r="G200" s="308"/>
      <c r="H200" s="366" t="s">
        <v>1529</v>
      </c>
      <c r="I200" s="366"/>
      <c r="J200" s="366"/>
      <c r="K200" s="346"/>
    </row>
    <row r="201" spans="2:11" ht="15" customHeight="1">
      <c r="B201" s="328"/>
      <c r="C201" s="308"/>
      <c r="D201" s="308"/>
      <c r="E201" s="308"/>
      <c r="F201" s="327"/>
      <c r="G201" s="308"/>
      <c r="H201" s="308"/>
      <c r="I201" s="308"/>
      <c r="J201" s="308"/>
      <c r="K201" s="346"/>
    </row>
    <row r="202" spans="2:11" ht="15" customHeight="1">
      <c r="B202" s="328"/>
      <c r="C202" s="308" t="s">
        <v>1477</v>
      </c>
      <c r="D202" s="308"/>
      <c r="E202" s="308"/>
      <c r="F202" s="327" t="s">
        <v>81</v>
      </c>
      <c r="G202" s="308"/>
      <c r="H202" s="366" t="s">
        <v>1530</v>
      </c>
      <c r="I202" s="366"/>
      <c r="J202" s="366"/>
      <c r="K202" s="346"/>
    </row>
    <row r="203" spans="2:11" ht="15" customHeight="1">
      <c r="B203" s="328"/>
      <c r="C203" s="332"/>
      <c r="D203" s="308"/>
      <c r="E203" s="308"/>
      <c r="F203" s="327" t="s">
        <v>1375</v>
      </c>
      <c r="G203" s="308"/>
      <c r="H203" s="366" t="s">
        <v>1376</v>
      </c>
      <c r="I203" s="366"/>
      <c r="J203" s="366"/>
      <c r="K203" s="346"/>
    </row>
    <row r="204" spans="2:11" ht="15" customHeight="1">
      <c r="B204" s="328"/>
      <c r="C204" s="308"/>
      <c r="D204" s="308"/>
      <c r="E204" s="308"/>
      <c r="F204" s="327" t="s">
        <v>1373</v>
      </c>
      <c r="G204" s="308"/>
      <c r="H204" s="366" t="s">
        <v>1531</v>
      </c>
      <c r="I204" s="366"/>
      <c r="J204" s="366"/>
      <c r="K204" s="346"/>
    </row>
    <row r="205" spans="2:11" ht="15" customHeight="1">
      <c r="B205" s="367"/>
      <c r="C205" s="332"/>
      <c r="D205" s="332"/>
      <c r="E205" s="332"/>
      <c r="F205" s="327" t="s">
        <v>1377</v>
      </c>
      <c r="G205" s="314"/>
      <c r="H205" s="368" t="s">
        <v>1378</v>
      </c>
      <c r="I205" s="368"/>
      <c r="J205" s="368"/>
      <c r="K205" s="369"/>
    </row>
    <row r="206" spans="2:11" ht="15" customHeight="1">
      <c r="B206" s="367"/>
      <c r="C206" s="332"/>
      <c r="D206" s="332"/>
      <c r="E206" s="332"/>
      <c r="F206" s="327" t="s">
        <v>1379</v>
      </c>
      <c r="G206" s="314"/>
      <c r="H206" s="368" t="s">
        <v>1532</v>
      </c>
      <c r="I206" s="368"/>
      <c r="J206" s="368"/>
      <c r="K206" s="369"/>
    </row>
    <row r="207" spans="2:11" ht="15" customHeight="1">
      <c r="B207" s="367"/>
      <c r="C207" s="332"/>
      <c r="D207" s="332"/>
      <c r="E207" s="332"/>
      <c r="F207" s="370"/>
      <c r="G207" s="314"/>
      <c r="H207" s="371"/>
      <c r="I207" s="371"/>
      <c r="J207" s="371"/>
      <c r="K207" s="369"/>
    </row>
    <row r="208" spans="2:11" ht="15" customHeight="1">
      <c r="B208" s="367"/>
      <c r="C208" s="308" t="s">
        <v>1501</v>
      </c>
      <c r="D208" s="332"/>
      <c r="E208" s="332"/>
      <c r="F208" s="327">
        <v>1</v>
      </c>
      <c r="G208" s="314"/>
      <c r="H208" s="368" t="s">
        <v>1533</v>
      </c>
      <c r="I208" s="368"/>
      <c r="J208" s="368"/>
      <c r="K208" s="369"/>
    </row>
    <row r="209" spans="2:11" ht="15" customHeight="1">
      <c r="B209" s="367"/>
      <c r="C209" s="332"/>
      <c r="D209" s="332"/>
      <c r="E209" s="332"/>
      <c r="F209" s="327">
        <v>2</v>
      </c>
      <c r="G209" s="314"/>
      <c r="H209" s="368" t="s">
        <v>1534</v>
      </c>
      <c r="I209" s="368"/>
      <c r="J209" s="368"/>
      <c r="K209" s="369"/>
    </row>
    <row r="210" spans="2:11" ht="15" customHeight="1">
      <c r="B210" s="367"/>
      <c r="C210" s="332"/>
      <c r="D210" s="332"/>
      <c r="E210" s="332"/>
      <c r="F210" s="327">
        <v>3</v>
      </c>
      <c r="G210" s="314"/>
      <c r="H210" s="368" t="s">
        <v>1535</v>
      </c>
      <c r="I210" s="368"/>
      <c r="J210" s="368"/>
      <c r="K210" s="369"/>
    </row>
    <row r="211" spans="2:11" ht="15" customHeight="1">
      <c r="B211" s="367"/>
      <c r="C211" s="332"/>
      <c r="D211" s="332"/>
      <c r="E211" s="332"/>
      <c r="F211" s="327">
        <v>4</v>
      </c>
      <c r="G211" s="314"/>
      <c r="H211" s="368" t="s">
        <v>1536</v>
      </c>
      <c r="I211" s="368"/>
      <c r="J211" s="368"/>
      <c r="K211" s="369"/>
    </row>
    <row r="212" spans="2:11" ht="12.75" customHeight="1">
      <c r="B212" s="372"/>
      <c r="C212" s="373"/>
      <c r="D212" s="373"/>
      <c r="E212" s="373"/>
      <c r="F212" s="373"/>
      <c r="G212" s="373"/>
      <c r="H212" s="373"/>
      <c r="I212" s="373"/>
      <c r="J212" s="373"/>
      <c r="K212" s="374"/>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DESKTOP-B91SLKH\Tomáš Saidl</dc:creator>
  <cp:keywords/>
  <dc:description/>
  <cp:lastModifiedBy>Tomáš Saidl</cp:lastModifiedBy>
  <dcterms:created xsi:type="dcterms:W3CDTF">2021-04-26T14:11:02Z</dcterms:created>
  <dcterms:modified xsi:type="dcterms:W3CDTF">2021-04-26T14:11:15Z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