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Deutsch\Desktop\Veřejné zakázky\A-Veřejné zakázky dle zákona\2021\OMOSRI-Revitalizace ul. Nová\"/>
    </mc:Choice>
  </mc:AlternateContent>
  <bookViews>
    <workbookView xWindow="0" yWindow="0" windowWidth="21570" windowHeight="7965"/>
  </bookViews>
  <sheets>
    <sheet name="Rekapitulace stavby" sheetId="1" r:id="rId1"/>
    <sheet name="000 - VEDLEJŠÍ A OSTATNÍ ..." sheetId="2" r:id="rId2"/>
    <sheet name="101 - NOVÉ DOPRAVNÍ ŘEŠEN..." sheetId="3" r:id="rId3"/>
    <sheet name="401 - VEŘEJNÉ OSVĚTLENÍ" sheetId="4" r:id="rId4"/>
    <sheet name="Seznam figur" sheetId="5" r:id="rId5"/>
    <sheet name="Pokyny pro vyplnění" sheetId="6" r:id="rId6"/>
  </sheets>
  <definedNames>
    <definedName name="_xlnm._FilterDatabase" localSheetId="1" hidden="1">'000 - VEDLEJŠÍ A OSTATNÍ ...'!$C$85:$K$105</definedName>
    <definedName name="_xlnm._FilterDatabase" localSheetId="2" hidden="1">'101 - NOVÉ DOPRAVNÍ ŘEŠEN...'!$C$92:$K$634</definedName>
    <definedName name="_xlnm._FilterDatabase" localSheetId="3" hidden="1">'401 - VEŘEJNÉ OSVĚTLENÍ'!$C$97:$K$278</definedName>
    <definedName name="_xlnm.Print_Titles" localSheetId="1">'000 - VEDLEJŠÍ A OSTATNÍ ...'!$85:$85</definedName>
    <definedName name="_xlnm.Print_Titles" localSheetId="2">'101 - NOVÉ DOPRAVNÍ ŘEŠEN...'!$92:$92</definedName>
    <definedName name="_xlnm.Print_Titles" localSheetId="3">'401 - VEŘEJNÉ OSVĚTLENÍ'!$97:$97</definedName>
    <definedName name="_xlnm.Print_Titles" localSheetId="0">'Rekapitulace stavby'!$52:$52</definedName>
    <definedName name="_xlnm.Print_Titles" localSheetId="4">'Seznam figur'!$9:$9</definedName>
    <definedName name="_xlnm.Print_Area" localSheetId="1">'000 - VEDLEJŠÍ A OSTATNÍ ...'!$C$4:$J$41,'000 - VEDLEJŠÍ A OSTATNÍ ...'!$C$47:$J$65,'000 - VEDLEJŠÍ A OSTATNÍ ...'!$C$71:$K$105</definedName>
    <definedName name="_xlnm.Print_Area" localSheetId="2">'101 - NOVÉ DOPRAVNÍ ŘEŠEN...'!$C$4:$J$41,'101 - NOVÉ DOPRAVNÍ ŘEŠEN...'!$C$47:$J$72,'101 - NOVÉ DOPRAVNÍ ŘEŠEN...'!$C$78:$K$634</definedName>
    <definedName name="_xlnm.Print_Area" localSheetId="3">'401 - VEŘEJNÉ OSVĚTLENÍ'!$C$4:$J$41,'401 - VEŘEJNÉ OSVĚTLENÍ'!$C$47:$J$77,'401 - VEŘEJNÉ OSVĚTLENÍ'!$C$83:$K$278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4">'Seznam figur'!$C$4:$G$388</definedName>
  </definedNames>
  <calcPr calcId="152511"/>
</workbook>
</file>

<file path=xl/calcChain.xml><?xml version="1.0" encoding="utf-8"?>
<calcChain xmlns="http://schemas.openxmlformats.org/spreadsheetml/2006/main">
  <c r="D7" i="5" l="1"/>
  <c r="J39" i="4"/>
  <c r="J38" i="4"/>
  <c r="AY60" i="1"/>
  <c r="J37" i="4"/>
  <c r="AX60" i="1" s="1"/>
  <c r="BI276" i="4"/>
  <c r="BH276" i="4"/>
  <c r="BG276" i="4"/>
  <c r="BF276" i="4"/>
  <c r="T276" i="4"/>
  <c r="R276" i="4"/>
  <c r="P276" i="4"/>
  <c r="BI273" i="4"/>
  <c r="BH273" i="4"/>
  <c r="BG273" i="4"/>
  <c r="BF273" i="4"/>
  <c r="T273" i="4"/>
  <c r="R273" i="4"/>
  <c r="P273" i="4"/>
  <c r="BI269" i="4"/>
  <c r="BH269" i="4"/>
  <c r="BG269" i="4"/>
  <c r="BF269" i="4"/>
  <c r="T269" i="4"/>
  <c r="R269" i="4"/>
  <c r="P269" i="4"/>
  <c r="BI266" i="4"/>
  <c r="BH266" i="4"/>
  <c r="BG266" i="4"/>
  <c r="BF266" i="4"/>
  <c r="T266" i="4"/>
  <c r="R266" i="4"/>
  <c r="P266" i="4"/>
  <c r="BI261" i="4"/>
  <c r="BH261" i="4"/>
  <c r="BG261" i="4"/>
  <c r="BF261" i="4"/>
  <c r="T261" i="4"/>
  <c r="T260" i="4" s="1"/>
  <c r="R261" i="4"/>
  <c r="R260" i="4" s="1"/>
  <c r="P261" i="4"/>
  <c r="P260" i="4"/>
  <c r="BI257" i="4"/>
  <c r="BH257" i="4"/>
  <c r="BG257" i="4"/>
  <c r="BF257" i="4"/>
  <c r="T257" i="4"/>
  <c r="R257" i="4"/>
  <c r="P257" i="4"/>
  <c r="BI254" i="4"/>
  <c r="BH254" i="4"/>
  <c r="BG254" i="4"/>
  <c r="BF254" i="4"/>
  <c r="T254" i="4"/>
  <c r="R254" i="4"/>
  <c r="P254" i="4"/>
  <c r="BI251" i="4"/>
  <c r="BH251" i="4"/>
  <c r="BG251" i="4"/>
  <c r="BF251" i="4"/>
  <c r="T251" i="4"/>
  <c r="R251" i="4"/>
  <c r="P251" i="4"/>
  <c r="BI248" i="4"/>
  <c r="BH248" i="4"/>
  <c r="BG248" i="4"/>
  <c r="BF248" i="4"/>
  <c r="T248" i="4"/>
  <c r="R248" i="4"/>
  <c r="P248" i="4"/>
  <c r="BI245" i="4"/>
  <c r="BH245" i="4"/>
  <c r="BG245" i="4"/>
  <c r="BF245" i="4"/>
  <c r="T245" i="4"/>
  <c r="R245" i="4"/>
  <c r="P245" i="4"/>
  <c r="BI242" i="4"/>
  <c r="BH242" i="4"/>
  <c r="BG242" i="4"/>
  <c r="BF242" i="4"/>
  <c r="T242" i="4"/>
  <c r="R242" i="4"/>
  <c r="P242" i="4"/>
  <c r="BI239" i="4"/>
  <c r="BH239" i="4"/>
  <c r="BG239" i="4"/>
  <c r="BF239" i="4"/>
  <c r="T239" i="4"/>
  <c r="R239" i="4"/>
  <c r="P239" i="4"/>
  <c r="BI236" i="4"/>
  <c r="BH236" i="4"/>
  <c r="BG236" i="4"/>
  <c r="BF236" i="4"/>
  <c r="T236" i="4"/>
  <c r="R236" i="4"/>
  <c r="P236" i="4"/>
  <c r="BI233" i="4"/>
  <c r="BH233" i="4"/>
  <c r="BG233" i="4"/>
  <c r="BF233" i="4"/>
  <c r="T233" i="4"/>
  <c r="R233" i="4"/>
  <c r="P233" i="4"/>
  <c r="BI230" i="4"/>
  <c r="BH230" i="4"/>
  <c r="BG230" i="4"/>
  <c r="BF230" i="4"/>
  <c r="T230" i="4"/>
  <c r="R230" i="4"/>
  <c r="P230" i="4"/>
  <c r="BI227" i="4"/>
  <c r="BH227" i="4"/>
  <c r="BG227" i="4"/>
  <c r="BF227" i="4"/>
  <c r="T227" i="4"/>
  <c r="R227" i="4"/>
  <c r="P227" i="4"/>
  <c r="BI224" i="4"/>
  <c r="BH224" i="4"/>
  <c r="BG224" i="4"/>
  <c r="BF224" i="4"/>
  <c r="T224" i="4"/>
  <c r="R224" i="4"/>
  <c r="P224" i="4"/>
  <c r="BI221" i="4"/>
  <c r="BH221" i="4"/>
  <c r="BG221" i="4"/>
  <c r="BF221" i="4"/>
  <c r="T221" i="4"/>
  <c r="R221" i="4"/>
  <c r="P221" i="4"/>
  <c r="BI218" i="4"/>
  <c r="BH218" i="4"/>
  <c r="BG218" i="4"/>
  <c r="BF218" i="4"/>
  <c r="T218" i="4"/>
  <c r="R218" i="4"/>
  <c r="P218" i="4"/>
  <c r="BI215" i="4"/>
  <c r="BH215" i="4"/>
  <c r="BG215" i="4"/>
  <c r="BF215" i="4"/>
  <c r="T215" i="4"/>
  <c r="R215" i="4"/>
  <c r="P215" i="4"/>
  <c r="BI212" i="4"/>
  <c r="BH212" i="4"/>
  <c r="BG212" i="4"/>
  <c r="BF212" i="4"/>
  <c r="T212" i="4"/>
  <c r="R212" i="4"/>
  <c r="P212" i="4"/>
  <c r="BI209" i="4"/>
  <c r="BH209" i="4"/>
  <c r="BG209" i="4"/>
  <c r="BF209" i="4"/>
  <c r="T209" i="4"/>
  <c r="R209" i="4"/>
  <c r="P209" i="4"/>
  <c r="BI206" i="4"/>
  <c r="BH206" i="4"/>
  <c r="BG206" i="4"/>
  <c r="BF206" i="4"/>
  <c r="T206" i="4"/>
  <c r="R206" i="4"/>
  <c r="P206" i="4"/>
  <c r="BI201" i="4"/>
  <c r="BH201" i="4"/>
  <c r="BG201" i="4"/>
  <c r="BF201" i="4"/>
  <c r="T201" i="4"/>
  <c r="R201" i="4"/>
  <c r="P201" i="4"/>
  <c r="BI197" i="4"/>
  <c r="BH197" i="4"/>
  <c r="BG197" i="4"/>
  <c r="BF197" i="4"/>
  <c r="T197" i="4"/>
  <c r="R197" i="4"/>
  <c r="P197" i="4"/>
  <c r="BI193" i="4"/>
  <c r="BH193" i="4"/>
  <c r="BG193" i="4"/>
  <c r="BF193" i="4"/>
  <c r="T193" i="4"/>
  <c r="R193" i="4"/>
  <c r="P193" i="4"/>
  <c r="BI187" i="4"/>
  <c r="BH187" i="4"/>
  <c r="BG187" i="4"/>
  <c r="BF187" i="4"/>
  <c r="T187" i="4"/>
  <c r="R187" i="4"/>
  <c r="P187" i="4"/>
  <c r="BI181" i="4"/>
  <c r="BH181" i="4"/>
  <c r="BG181" i="4"/>
  <c r="BF181" i="4"/>
  <c r="T181" i="4"/>
  <c r="R181" i="4"/>
  <c r="P181" i="4"/>
  <c r="BI177" i="4"/>
  <c r="BH177" i="4"/>
  <c r="BG177" i="4"/>
  <c r="BF177" i="4"/>
  <c r="T177" i="4"/>
  <c r="R177" i="4"/>
  <c r="P177" i="4"/>
  <c r="BI173" i="4"/>
  <c r="BH173" i="4"/>
  <c r="BG173" i="4"/>
  <c r="BF173" i="4"/>
  <c r="T173" i="4"/>
  <c r="R173" i="4"/>
  <c r="P173" i="4"/>
  <c r="BI169" i="4"/>
  <c r="BH169" i="4"/>
  <c r="BG169" i="4"/>
  <c r="BF169" i="4"/>
  <c r="T169" i="4"/>
  <c r="R169" i="4"/>
  <c r="P169" i="4"/>
  <c r="BI165" i="4"/>
  <c r="BH165" i="4"/>
  <c r="BG165" i="4"/>
  <c r="BF165" i="4"/>
  <c r="T165" i="4"/>
  <c r="R165" i="4"/>
  <c r="P165" i="4"/>
  <c r="BI161" i="4"/>
  <c r="BH161" i="4"/>
  <c r="BG161" i="4"/>
  <c r="BF161" i="4"/>
  <c r="T161" i="4"/>
  <c r="R161" i="4"/>
  <c r="P161" i="4"/>
  <c r="BI156" i="4"/>
  <c r="BH156" i="4"/>
  <c r="BG156" i="4"/>
  <c r="BF156" i="4"/>
  <c r="T156" i="4"/>
  <c r="R156" i="4"/>
  <c r="P156" i="4"/>
  <c r="BI152" i="4"/>
  <c r="BH152" i="4"/>
  <c r="BG152" i="4"/>
  <c r="BF152" i="4"/>
  <c r="T152" i="4"/>
  <c r="R152" i="4"/>
  <c r="P152" i="4"/>
  <c r="BI147" i="4"/>
  <c r="BH147" i="4"/>
  <c r="BG147" i="4"/>
  <c r="BF147" i="4"/>
  <c r="T147" i="4"/>
  <c r="T146" i="4"/>
  <c r="R147" i="4"/>
  <c r="R146" i="4" s="1"/>
  <c r="P147" i="4"/>
  <c r="P146" i="4" s="1"/>
  <c r="BI142" i="4"/>
  <c r="BH142" i="4"/>
  <c r="BG142" i="4"/>
  <c r="BF142" i="4"/>
  <c r="T142" i="4"/>
  <c r="R142" i="4"/>
  <c r="P142" i="4"/>
  <c r="BI138" i="4"/>
  <c r="BH138" i="4"/>
  <c r="BG138" i="4"/>
  <c r="BF138" i="4"/>
  <c r="T138" i="4"/>
  <c r="R138" i="4"/>
  <c r="P138" i="4"/>
  <c r="BI133" i="4"/>
  <c r="BH133" i="4"/>
  <c r="BG133" i="4"/>
  <c r="BF133" i="4"/>
  <c r="T133" i="4"/>
  <c r="R133" i="4"/>
  <c r="P133" i="4"/>
  <c r="BI129" i="4"/>
  <c r="BH129" i="4"/>
  <c r="BG129" i="4"/>
  <c r="BF129" i="4"/>
  <c r="T129" i="4"/>
  <c r="R129" i="4"/>
  <c r="P129" i="4"/>
  <c r="BI125" i="4"/>
  <c r="BH125" i="4"/>
  <c r="BG125" i="4"/>
  <c r="BF125" i="4"/>
  <c r="T125" i="4"/>
  <c r="R125" i="4"/>
  <c r="P125" i="4"/>
  <c r="BI121" i="4"/>
  <c r="BH121" i="4"/>
  <c r="BG121" i="4"/>
  <c r="BF121" i="4"/>
  <c r="T121" i="4"/>
  <c r="R121" i="4"/>
  <c r="P121" i="4"/>
  <c r="BI116" i="4"/>
  <c r="BH116" i="4"/>
  <c r="BG116" i="4"/>
  <c r="BF116" i="4"/>
  <c r="T116" i="4"/>
  <c r="R116" i="4"/>
  <c r="P116" i="4"/>
  <c r="BI113" i="4"/>
  <c r="BH113" i="4"/>
  <c r="BG113" i="4"/>
  <c r="BF113" i="4"/>
  <c r="T113" i="4"/>
  <c r="R113" i="4"/>
  <c r="P113" i="4"/>
  <c r="BI109" i="4"/>
  <c r="BH109" i="4"/>
  <c r="BG109" i="4"/>
  <c r="BF109" i="4"/>
  <c r="T109" i="4"/>
  <c r="R109" i="4"/>
  <c r="P109" i="4"/>
  <c r="BI105" i="4"/>
  <c r="BH105" i="4"/>
  <c r="BG105" i="4"/>
  <c r="BF105" i="4"/>
  <c r="T105" i="4"/>
  <c r="R105" i="4"/>
  <c r="P105" i="4"/>
  <c r="BI100" i="4"/>
  <c r="BH100" i="4"/>
  <c r="BG100" i="4"/>
  <c r="BF100" i="4"/>
  <c r="T100" i="4"/>
  <c r="T99" i="4"/>
  <c r="R100" i="4"/>
  <c r="R99" i="4" s="1"/>
  <c r="P100" i="4"/>
  <c r="P99" i="4" s="1"/>
  <c r="J94" i="4"/>
  <c r="F94" i="4"/>
  <c r="F92" i="4"/>
  <c r="E90" i="4"/>
  <c r="J58" i="4"/>
  <c r="F58" i="4"/>
  <c r="F56" i="4"/>
  <c r="E54" i="4"/>
  <c r="J26" i="4"/>
  <c r="E26" i="4"/>
  <c r="J59" i="4" s="1"/>
  <c r="J25" i="4"/>
  <c r="J20" i="4"/>
  <c r="E20" i="4"/>
  <c r="F95" i="4"/>
  <c r="J19" i="4"/>
  <c r="J14" i="4"/>
  <c r="J92" i="4"/>
  <c r="E7" i="4"/>
  <c r="E50" i="4" s="1"/>
  <c r="J39" i="3"/>
  <c r="J38" i="3"/>
  <c r="AY58" i="1"/>
  <c r="J37" i="3"/>
  <c r="AX58" i="1"/>
  <c r="BI631" i="3"/>
  <c r="BH631" i="3"/>
  <c r="BG631" i="3"/>
  <c r="BF631" i="3"/>
  <c r="T631" i="3"/>
  <c r="R631" i="3"/>
  <c r="P631" i="3"/>
  <c r="BI627" i="3"/>
  <c r="BH627" i="3"/>
  <c r="BG627" i="3"/>
  <c r="BF627" i="3"/>
  <c r="T627" i="3"/>
  <c r="R627" i="3"/>
  <c r="P627" i="3"/>
  <c r="BI623" i="3"/>
  <c r="BH623" i="3"/>
  <c r="BG623" i="3"/>
  <c r="BF623" i="3"/>
  <c r="T623" i="3"/>
  <c r="R623" i="3"/>
  <c r="P623" i="3"/>
  <c r="BI619" i="3"/>
  <c r="BH619" i="3"/>
  <c r="BG619" i="3"/>
  <c r="BF619" i="3"/>
  <c r="T619" i="3"/>
  <c r="R619" i="3"/>
  <c r="P619" i="3"/>
  <c r="BI615" i="3"/>
  <c r="BH615" i="3"/>
  <c r="BG615" i="3"/>
  <c r="BF615" i="3"/>
  <c r="T615" i="3"/>
  <c r="R615" i="3"/>
  <c r="P615" i="3"/>
  <c r="BI610" i="3"/>
  <c r="BH610" i="3"/>
  <c r="BG610" i="3"/>
  <c r="BF610" i="3"/>
  <c r="T610" i="3"/>
  <c r="R610" i="3"/>
  <c r="P610" i="3"/>
  <c r="BI606" i="3"/>
  <c r="BH606" i="3"/>
  <c r="BG606" i="3"/>
  <c r="BF606" i="3"/>
  <c r="T606" i="3"/>
  <c r="R606" i="3"/>
  <c r="P606" i="3"/>
  <c r="BI602" i="3"/>
  <c r="BH602" i="3"/>
  <c r="BG602" i="3"/>
  <c r="BF602" i="3"/>
  <c r="T602" i="3"/>
  <c r="R602" i="3"/>
  <c r="P602" i="3"/>
  <c r="BI597" i="3"/>
  <c r="BH597" i="3"/>
  <c r="BG597" i="3"/>
  <c r="BF597" i="3"/>
  <c r="T597" i="3"/>
  <c r="R597" i="3"/>
  <c r="P597" i="3"/>
  <c r="BI591" i="3"/>
  <c r="BH591" i="3"/>
  <c r="BG591" i="3"/>
  <c r="BF591" i="3"/>
  <c r="T591" i="3"/>
  <c r="R591" i="3"/>
  <c r="P591" i="3"/>
  <c r="BI587" i="3"/>
  <c r="BH587" i="3"/>
  <c r="BG587" i="3"/>
  <c r="BF587" i="3"/>
  <c r="T587" i="3"/>
  <c r="R587" i="3"/>
  <c r="P587" i="3"/>
  <c r="BI583" i="3"/>
  <c r="BH583" i="3"/>
  <c r="BG583" i="3"/>
  <c r="BF583" i="3"/>
  <c r="T583" i="3"/>
  <c r="R583" i="3"/>
  <c r="P583" i="3"/>
  <c r="BI579" i="3"/>
  <c r="BH579" i="3"/>
  <c r="BG579" i="3"/>
  <c r="BF579" i="3"/>
  <c r="T579" i="3"/>
  <c r="R579" i="3"/>
  <c r="P579" i="3"/>
  <c r="BI575" i="3"/>
  <c r="BH575" i="3"/>
  <c r="BG575" i="3"/>
  <c r="BF575" i="3"/>
  <c r="T575" i="3"/>
  <c r="R575" i="3"/>
  <c r="P575" i="3"/>
  <c r="BI571" i="3"/>
  <c r="BH571" i="3"/>
  <c r="BG571" i="3"/>
  <c r="BF571" i="3"/>
  <c r="T571" i="3"/>
  <c r="R571" i="3"/>
  <c r="P571" i="3"/>
  <c r="BI564" i="3"/>
  <c r="BH564" i="3"/>
  <c r="BG564" i="3"/>
  <c r="BF564" i="3"/>
  <c r="T564" i="3"/>
  <c r="R564" i="3"/>
  <c r="P564" i="3"/>
  <c r="BI558" i="3"/>
  <c r="BH558" i="3"/>
  <c r="BG558" i="3"/>
  <c r="BF558" i="3"/>
  <c r="T558" i="3"/>
  <c r="R558" i="3"/>
  <c r="P558" i="3"/>
  <c r="BI554" i="3"/>
  <c r="BH554" i="3"/>
  <c r="BG554" i="3"/>
  <c r="BF554" i="3"/>
  <c r="T554" i="3"/>
  <c r="R554" i="3"/>
  <c r="P554" i="3"/>
  <c r="BI550" i="3"/>
  <c r="BH550" i="3"/>
  <c r="BG550" i="3"/>
  <c r="BF550" i="3"/>
  <c r="T550" i="3"/>
  <c r="R550" i="3"/>
  <c r="P550" i="3"/>
  <c r="BI546" i="3"/>
  <c r="BH546" i="3"/>
  <c r="BG546" i="3"/>
  <c r="BF546" i="3"/>
  <c r="T546" i="3"/>
  <c r="R546" i="3"/>
  <c r="P546" i="3"/>
  <c r="BI542" i="3"/>
  <c r="BH542" i="3"/>
  <c r="BG542" i="3"/>
  <c r="BF542" i="3"/>
  <c r="T542" i="3"/>
  <c r="R542" i="3"/>
  <c r="P542" i="3"/>
  <c r="BI539" i="3"/>
  <c r="BH539" i="3"/>
  <c r="BG539" i="3"/>
  <c r="BF539" i="3"/>
  <c r="T539" i="3"/>
  <c r="R539" i="3"/>
  <c r="P539" i="3"/>
  <c r="BI536" i="3"/>
  <c r="BH536" i="3"/>
  <c r="BG536" i="3"/>
  <c r="BF536" i="3"/>
  <c r="T536" i="3"/>
  <c r="R536" i="3"/>
  <c r="P536" i="3"/>
  <c r="BI533" i="3"/>
  <c r="BH533" i="3"/>
  <c r="BG533" i="3"/>
  <c r="BF533" i="3"/>
  <c r="T533" i="3"/>
  <c r="R533" i="3"/>
  <c r="P533" i="3"/>
  <c r="BI530" i="3"/>
  <c r="BH530" i="3"/>
  <c r="BG530" i="3"/>
  <c r="BF530" i="3"/>
  <c r="T530" i="3"/>
  <c r="R530" i="3"/>
  <c r="P530" i="3"/>
  <c r="BI527" i="3"/>
  <c r="BH527" i="3"/>
  <c r="BG527" i="3"/>
  <c r="BF527" i="3"/>
  <c r="T527" i="3"/>
  <c r="R527" i="3"/>
  <c r="P527" i="3"/>
  <c r="BI524" i="3"/>
  <c r="BH524" i="3"/>
  <c r="BG524" i="3"/>
  <c r="BF524" i="3"/>
  <c r="T524" i="3"/>
  <c r="R524" i="3"/>
  <c r="P524" i="3"/>
  <c r="BI519" i="3"/>
  <c r="BH519" i="3"/>
  <c r="BG519" i="3"/>
  <c r="BF519" i="3"/>
  <c r="T519" i="3"/>
  <c r="R519" i="3"/>
  <c r="P519" i="3"/>
  <c r="BI515" i="3"/>
  <c r="BH515" i="3"/>
  <c r="BG515" i="3"/>
  <c r="BF515" i="3"/>
  <c r="T515" i="3"/>
  <c r="R515" i="3"/>
  <c r="P515" i="3"/>
  <c r="BI511" i="3"/>
  <c r="BH511" i="3"/>
  <c r="BG511" i="3"/>
  <c r="BF511" i="3"/>
  <c r="T511" i="3"/>
  <c r="R511" i="3"/>
  <c r="P511" i="3"/>
  <c r="BI507" i="3"/>
  <c r="BH507" i="3"/>
  <c r="BG507" i="3"/>
  <c r="BF507" i="3"/>
  <c r="T507" i="3"/>
  <c r="R507" i="3"/>
  <c r="P507" i="3"/>
  <c r="BI504" i="3"/>
  <c r="BH504" i="3"/>
  <c r="BG504" i="3"/>
  <c r="BF504" i="3"/>
  <c r="T504" i="3"/>
  <c r="R504" i="3"/>
  <c r="P504" i="3"/>
  <c r="BI498" i="3"/>
  <c r="BH498" i="3"/>
  <c r="BG498" i="3"/>
  <c r="BF498" i="3"/>
  <c r="T498" i="3"/>
  <c r="R498" i="3"/>
  <c r="P498" i="3"/>
  <c r="BI491" i="3"/>
  <c r="BH491" i="3"/>
  <c r="BG491" i="3"/>
  <c r="BF491" i="3"/>
  <c r="T491" i="3"/>
  <c r="R491" i="3"/>
  <c r="P491" i="3"/>
  <c r="BI485" i="3"/>
  <c r="BH485" i="3"/>
  <c r="BG485" i="3"/>
  <c r="BF485" i="3"/>
  <c r="T485" i="3"/>
  <c r="R485" i="3"/>
  <c r="P485" i="3"/>
  <c r="BI480" i="3"/>
  <c r="BH480" i="3"/>
  <c r="BG480" i="3"/>
  <c r="BF480" i="3"/>
  <c r="T480" i="3"/>
  <c r="R480" i="3"/>
  <c r="P480" i="3"/>
  <c r="BI476" i="3"/>
  <c r="BH476" i="3"/>
  <c r="BG476" i="3"/>
  <c r="BF476" i="3"/>
  <c r="T476" i="3"/>
  <c r="R476" i="3"/>
  <c r="P476" i="3"/>
  <c r="BI469" i="3"/>
  <c r="BH469" i="3"/>
  <c r="BG469" i="3"/>
  <c r="BF469" i="3"/>
  <c r="T469" i="3"/>
  <c r="R469" i="3"/>
  <c r="P469" i="3"/>
  <c r="BI462" i="3"/>
  <c r="BH462" i="3"/>
  <c r="BG462" i="3"/>
  <c r="BF462" i="3"/>
  <c r="T462" i="3"/>
  <c r="R462" i="3"/>
  <c r="P462" i="3"/>
  <c r="BI455" i="3"/>
  <c r="BH455" i="3"/>
  <c r="BG455" i="3"/>
  <c r="BF455" i="3"/>
  <c r="T455" i="3"/>
  <c r="R455" i="3"/>
  <c r="P455" i="3"/>
  <c r="BI450" i="3"/>
  <c r="BH450" i="3"/>
  <c r="BG450" i="3"/>
  <c r="BF450" i="3"/>
  <c r="T450" i="3"/>
  <c r="R450" i="3"/>
  <c r="P450" i="3"/>
  <c r="BI443" i="3"/>
  <c r="BH443" i="3"/>
  <c r="BG443" i="3"/>
  <c r="BF443" i="3"/>
  <c r="T443" i="3"/>
  <c r="R443" i="3"/>
  <c r="P443" i="3"/>
  <c r="BI439" i="3"/>
  <c r="BH439" i="3"/>
  <c r="BG439" i="3"/>
  <c r="BF439" i="3"/>
  <c r="T439" i="3"/>
  <c r="R439" i="3"/>
  <c r="P439" i="3"/>
  <c r="BI435" i="3"/>
  <c r="BH435" i="3"/>
  <c r="BG435" i="3"/>
  <c r="BF435" i="3"/>
  <c r="T435" i="3"/>
  <c r="R435" i="3"/>
  <c r="P435" i="3"/>
  <c r="BI432" i="3"/>
  <c r="BH432" i="3"/>
  <c r="BG432" i="3"/>
  <c r="BF432" i="3"/>
  <c r="T432" i="3"/>
  <c r="R432" i="3"/>
  <c r="P432" i="3"/>
  <c r="BI429" i="3"/>
  <c r="BH429" i="3"/>
  <c r="BG429" i="3"/>
  <c r="BF429" i="3"/>
  <c r="T429" i="3"/>
  <c r="R429" i="3"/>
  <c r="P429" i="3"/>
  <c r="BI424" i="3"/>
  <c r="BH424" i="3"/>
  <c r="BG424" i="3"/>
  <c r="BF424" i="3"/>
  <c r="T424" i="3"/>
  <c r="R424" i="3"/>
  <c r="P424" i="3"/>
  <c r="BI420" i="3"/>
  <c r="BH420" i="3"/>
  <c r="BG420" i="3"/>
  <c r="BF420" i="3"/>
  <c r="T420" i="3"/>
  <c r="R420" i="3"/>
  <c r="P420" i="3"/>
  <c r="BI416" i="3"/>
  <c r="BH416" i="3"/>
  <c r="BG416" i="3"/>
  <c r="BF416" i="3"/>
  <c r="T416" i="3"/>
  <c r="R416" i="3"/>
  <c r="P416" i="3"/>
  <c r="BI412" i="3"/>
  <c r="BH412" i="3"/>
  <c r="BG412" i="3"/>
  <c r="BF412" i="3"/>
  <c r="T412" i="3"/>
  <c r="R412" i="3"/>
  <c r="P412" i="3"/>
  <c r="BI409" i="3"/>
  <c r="BH409" i="3"/>
  <c r="BG409" i="3"/>
  <c r="BF409" i="3"/>
  <c r="T409" i="3"/>
  <c r="R409" i="3"/>
  <c r="P409" i="3"/>
  <c r="BI405" i="3"/>
  <c r="BH405" i="3"/>
  <c r="BG405" i="3"/>
  <c r="BF405" i="3"/>
  <c r="T405" i="3"/>
  <c r="R405" i="3"/>
  <c r="P405" i="3"/>
  <c r="BI402" i="3"/>
  <c r="BH402" i="3"/>
  <c r="BG402" i="3"/>
  <c r="BF402" i="3"/>
  <c r="T402" i="3"/>
  <c r="R402" i="3"/>
  <c r="P402" i="3"/>
  <c r="BI399" i="3"/>
  <c r="BH399" i="3"/>
  <c r="BG399" i="3"/>
  <c r="BF399" i="3"/>
  <c r="T399" i="3"/>
  <c r="R399" i="3"/>
  <c r="P399" i="3"/>
  <c r="BI395" i="3"/>
  <c r="BH395" i="3"/>
  <c r="BG395" i="3"/>
  <c r="BF395" i="3"/>
  <c r="T395" i="3"/>
  <c r="R395" i="3"/>
  <c r="P395" i="3"/>
  <c r="BI391" i="3"/>
  <c r="BH391" i="3"/>
  <c r="BG391" i="3"/>
  <c r="BF391" i="3"/>
  <c r="T391" i="3"/>
  <c r="R391" i="3"/>
  <c r="P391" i="3"/>
  <c r="BI388" i="3"/>
  <c r="BH388" i="3"/>
  <c r="BG388" i="3"/>
  <c r="BF388" i="3"/>
  <c r="T388" i="3"/>
  <c r="R388" i="3"/>
  <c r="P388" i="3"/>
  <c r="BI385" i="3"/>
  <c r="BH385" i="3"/>
  <c r="BG385" i="3"/>
  <c r="BF385" i="3"/>
  <c r="T385" i="3"/>
  <c r="R385" i="3"/>
  <c r="P385" i="3"/>
  <c r="BI382" i="3"/>
  <c r="BH382" i="3"/>
  <c r="BG382" i="3"/>
  <c r="BF382" i="3"/>
  <c r="T382" i="3"/>
  <c r="R382" i="3"/>
  <c r="P382" i="3"/>
  <c r="BI378" i="3"/>
  <c r="BH378" i="3"/>
  <c r="BG378" i="3"/>
  <c r="BF378" i="3"/>
  <c r="T378" i="3"/>
  <c r="R378" i="3"/>
  <c r="P378" i="3"/>
  <c r="BI374" i="3"/>
  <c r="BH374" i="3"/>
  <c r="BG374" i="3"/>
  <c r="BF374" i="3"/>
  <c r="T374" i="3"/>
  <c r="R374" i="3"/>
  <c r="P374" i="3"/>
  <c r="BI370" i="3"/>
  <c r="BH370" i="3"/>
  <c r="BG370" i="3"/>
  <c r="BF370" i="3"/>
  <c r="T370" i="3"/>
  <c r="R370" i="3"/>
  <c r="P370" i="3"/>
  <c r="BI366" i="3"/>
  <c r="BH366" i="3"/>
  <c r="BG366" i="3"/>
  <c r="BF366" i="3"/>
  <c r="T366" i="3"/>
  <c r="R366" i="3"/>
  <c r="P366" i="3"/>
  <c r="BI362" i="3"/>
  <c r="BH362" i="3"/>
  <c r="BG362" i="3"/>
  <c r="BF362" i="3"/>
  <c r="T362" i="3"/>
  <c r="R362" i="3"/>
  <c r="P362" i="3"/>
  <c r="BI359" i="3"/>
  <c r="BH359" i="3"/>
  <c r="BG359" i="3"/>
  <c r="BF359" i="3"/>
  <c r="T359" i="3"/>
  <c r="R359" i="3"/>
  <c r="P359" i="3"/>
  <c r="BI355" i="3"/>
  <c r="BH355" i="3"/>
  <c r="BG355" i="3"/>
  <c r="BF355" i="3"/>
  <c r="T355" i="3"/>
  <c r="R355" i="3"/>
  <c r="P355" i="3"/>
  <c r="BI351" i="3"/>
  <c r="BH351" i="3"/>
  <c r="BG351" i="3"/>
  <c r="BF351" i="3"/>
  <c r="T351" i="3"/>
  <c r="R351" i="3"/>
  <c r="P351" i="3"/>
  <c r="BI347" i="3"/>
  <c r="BH347" i="3"/>
  <c r="BG347" i="3"/>
  <c r="BF347" i="3"/>
  <c r="T347" i="3"/>
  <c r="R347" i="3"/>
  <c r="P347" i="3"/>
  <c r="BI344" i="3"/>
  <c r="BH344" i="3"/>
  <c r="BG344" i="3"/>
  <c r="BF344" i="3"/>
  <c r="T344" i="3"/>
  <c r="R344" i="3"/>
  <c r="P344" i="3"/>
  <c r="BI341" i="3"/>
  <c r="BH341" i="3"/>
  <c r="BG341" i="3"/>
  <c r="BF341" i="3"/>
  <c r="T341" i="3"/>
  <c r="R341" i="3"/>
  <c r="P341" i="3"/>
  <c r="BI338" i="3"/>
  <c r="BH338" i="3"/>
  <c r="BG338" i="3"/>
  <c r="BF338" i="3"/>
  <c r="T338" i="3"/>
  <c r="R338" i="3"/>
  <c r="P338" i="3"/>
  <c r="BI334" i="3"/>
  <c r="BH334" i="3"/>
  <c r="BG334" i="3"/>
  <c r="BF334" i="3"/>
  <c r="T334" i="3"/>
  <c r="R334" i="3"/>
  <c r="P334" i="3"/>
  <c r="BI330" i="3"/>
  <c r="BH330" i="3"/>
  <c r="BG330" i="3"/>
  <c r="BF330" i="3"/>
  <c r="T330" i="3"/>
  <c r="R330" i="3"/>
  <c r="P330" i="3"/>
  <c r="BI326" i="3"/>
  <c r="BH326" i="3"/>
  <c r="BG326" i="3"/>
  <c r="BF326" i="3"/>
  <c r="T326" i="3"/>
  <c r="R326" i="3"/>
  <c r="P326" i="3"/>
  <c r="BI323" i="3"/>
  <c r="BH323" i="3"/>
  <c r="BG323" i="3"/>
  <c r="BF323" i="3"/>
  <c r="T323" i="3"/>
  <c r="R323" i="3"/>
  <c r="P323" i="3"/>
  <c r="BI319" i="3"/>
  <c r="BH319" i="3"/>
  <c r="BG319" i="3"/>
  <c r="BF319" i="3"/>
  <c r="T319" i="3"/>
  <c r="R319" i="3"/>
  <c r="P319" i="3"/>
  <c r="BI315" i="3"/>
  <c r="BH315" i="3"/>
  <c r="BG315" i="3"/>
  <c r="BF315" i="3"/>
  <c r="T315" i="3"/>
  <c r="R315" i="3"/>
  <c r="P315" i="3"/>
  <c r="BI311" i="3"/>
  <c r="BH311" i="3"/>
  <c r="BG311" i="3"/>
  <c r="BF311" i="3"/>
  <c r="T311" i="3"/>
  <c r="R311" i="3"/>
  <c r="P311" i="3"/>
  <c r="BI307" i="3"/>
  <c r="BH307" i="3"/>
  <c r="BG307" i="3"/>
  <c r="BF307" i="3"/>
  <c r="T307" i="3"/>
  <c r="R307" i="3"/>
  <c r="P307" i="3"/>
  <c r="BI303" i="3"/>
  <c r="BH303" i="3"/>
  <c r="BG303" i="3"/>
  <c r="BF303" i="3"/>
  <c r="T303" i="3"/>
  <c r="R303" i="3"/>
  <c r="P303" i="3"/>
  <c r="BI300" i="3"/>
  <c r="BH300" i="3"/>
  <c r="BG300" i="3"/>
  <c r="BF300" i="3"/>
  <c r="T300" i="3"/>
  <c r="R300" i="3"/>
  <c r="P300" i="3"/>
  <c r="BI297" i="3"/>
  <c r="BH297" i="3"/>
  <c r="BG297" i="3"/>
  <c r="BF297" i="3"/>
  <c r="T297" i="3"/>
  <c r="R297" i="3"/>
  <c r="P297" i="3"/>
  <c r="BI293" i="3"/>
  <c r="BH293" i="3"/>
  <c r="BG293" i="3"/>
  <c r="BF293" i="3"/>
  <c r="T293" i="3"/>
  <c r="R293" i="3"/>
  <c r="P293" i="3"/>
  <c r="BI289" i="3"/>
  <c r="BH289" i="3"/>
  <c r="BG289" i="3"/>
  <c r="BF289" i="3"/>
  <c r="T289" i="3"/>
  <c r="R289" i="3"/>
  <c r="P289" i="3"/>
  <c r="BI286" i="3"/>
  <c r="BH286" i="3"/>
  <c r="BG286" i="3"/>
  <c r="BF286" i="3"/>
  <c r="T286" i="3"/>
  <c r="R286" i="3"/>
  <c r="P286" i="3"/>
  <c r="BI282" i="3"/>
  <c r="BH282" i="3"/>
  <c r="BG282" i="3"/>
  <c r="BF282" i="3"/>
  <c r="T282" i="3"/>
  <c r="R282" i="3"/>
  <c r="P282" i="3"/>
  <c r="BI278" i="3"/>
  <c r="BH278" i="3"/>
  <c r="BG278" i="3"/>
  <c r="BF278" i="3"/>
  <c r="T278" i="3"/>
  <c r="R278" i="3"/>
  <c r="P278" i="3"/>
  <c r="BI274" i="3"/>
  <c r="BH274" i="3"/>
  <c r="BG274" i="3"/>
  <c r="BF274" i="3"/>
  <c r="T274" i="3"/>
  <c r="R274" i="3"/>
  <c r="P274" i="3"/>
  <c r="BI270" i="3"/>
  <c r="BH270" i="3"/>
  <c r="BG270" i="3"/>
  <c r="BF270" i="3"/>
  <c r="T270" i="3"/>
  <c r="R270" i="3"/>
  <c r="P270" i="3"/>
  <c r="BI266" i="3"/>
  <c r="BH266" i="3"/>
  <c r="BG266" i="3"/>
  <c r="BF266" i="3"/>
  <c r="T266" i="3"/>
  <c r="R266" i="3"/>
  <c r="P266" i="3"/>
  <c r="BI263" i="3"/>
  <c r="BH263" i="3"/>
  <c r="BG263" i="3"/>
  <c r="BF263" i="3"/>
  <c r="T263" i="3"/>
  <c r="R263" i="3"/>
  <c r="P263" i="3"/>
  <c r="BI257" i="3"/>
  <c r="BH257" i="3"/>
  <c r="BG257" i="3"/>
  <c r="BF257" i="3"/>
  <c r="T257" i="3"/>
  <c r="R257" i="3"/>
  <c r="P257" i="3"/>
  <c r="BI251" i="3"/>
  <c r="BH251" i="3"/>
  <c r="BG251" i="3"/>
  <c r="BF251" i="3"/>
  <c r="T251" i="3"/>
  <c r="R251" i="3"/>
  <c r="P251" i="3"/>
  <c r="BI248" i="3"/>
  <c r="BH248" i="3"/>
  <c r="BG248" i="3"/>
  <c r="BF248" i="3"/>
  <c r="T248" i="3"/>
  <c r="R248" i="3"/>
  <c r="P248" i="3"/>
  <c r="BI242" i="3"/>
  <c r="BH242" i="3"/>
  <c r="BG242" i="3"/>
  <c r="BF242" i="3"/>
  <c r="T242" i="3"/>
  <c r="R242" i="3"/>
  <c r="P242" i="3"/>
  <c r="BI236" i="3"/>
  <c r="BH236" i="3"/>
  <c r="BG236" i="3"/>
  <c r="BF236" i="3"/>
  <c r="T236" i="3"/>
  <c r="R236" i="3"/>
  <c r="P236" i="3"/>
  <c r="BI233" i="3"/>
  <c r="BH233" i="3"/>
  <c r="BG233" i="3"/>
  <c r="BF233" i="3"/>
  <c r="T233" i="3"/>
  <c r="R233" i="3"/>
  <c r="P233" i="3"/>
  <c r="BI229" i="3"/>
  <c r="BH229" i="3"/>
  <c r="BG229" i="3"/>
  <c r="BF229" i="3"/>
  <c r="T229" i="3"/>
  <c r="R229" i="3"/>
  <c r="P229" i="3"/>
  <c r="BI226" i="3"/>
  <c r="BH226" i="3"/>
  <c r="BG226" i="3"/>
  <c r="BF226" i="3"/>
  <c r="T226" i="3"/>
  <c r="R226" i="3"/>
  <c r="P226" i="3"/>
  <c r="BI223" i="3"/>
  <c r="BH223" i="3"/>
  <c r="BG223" i="3"/>
  <c r="BF223" i="3"/>
  <c r="T223" i="3"/>
  <c r="R223" i="3"/>
  <c r="P223" i="3"/>
  <c r="BI220" i="3"/>
  <c r="BH220" i="3"/>
  <c r="BG220" i="3"/>
  <c r="BF220" i="3"/>
  <c r="T220" i="3"/>
  <c r="R220" i="3"/>
  <c r="P220" i="3"/>
  <c r="BI216" i="3"/>
  <c r="BH216" i="3"/>
  <c r="BG216" i="3"/>
  <c r="BF216" i="3"/>
  <c r="T216" i="3"/>
  <c r="R216" i="3"/>
  <c r="P216" i="3"/>
  <c r="BI211" i="3"/>
  <c r="BH211" i="3"/>
  <c r="BG211" i="3"/>
  <c r="BF211" i="3"/>
  <c r="T211" i="3"/>
  <c r="R211" i="3"/>
  <c r="P211" i="3"/>
  <c r="BI207" i="3"/>
  <c r="BH207" i="3"/>
  <c r="BG207" i="3"/>
  <c r="BF207" i="3"/>
  <c r="T207" i="3"/>
  <c r="R207" i="3"/>
  <c r="P207" i="3"/>
  <c r="BI203" i="3"/>
  <c r="BH203" i="3"/>
  <c r="BG203" i="3"/>
  <c r="BF203" i="3"/>
  <c r="T203" i="3"/>
  <c r="R203" i="3"/>
  <c r="P203" i="3"/>
  <c r="BI199" i="3"/>
  <c r="BH199" i="3"/>
  <c r="BG199" i="3"/>
  <c r="BF199" i="3"/>
  <c r="T199" i="3"/>
  <c r="R199" i="3"/>
  <c r="P199" i="3"/>
  <c r="BI195" i="3"/>
  <c r="BH195" i="3"/>
  <c r="BG195" i="3"/>
  <c r="BF195" i="3"/>
  <c r="T195" i="3"/>
  <c r="R195" i="3"/>
  <c r="P195" i="3"/>
  <c r="BI190" i="3"/>
  <c r="BH190" i="3"/>
  <c r="BG190" i="3"/>
  <c r="BF190" i="3"/>
  <c r="T190" i="3"/>
  <c r="R190" i="3"/>
  <c r="P190" i="3"/>
  <c r="BI187" i="3"/>
  <c r="BH187" i="3"/>
  <c r="BG187" i="3"/>
  <c r="BF187" i="3"/>
  <c r="T187" i="3"/>
  <c r="R187" i="3"/>
  <c r="P187" i="3"/>
  <c r="BI183" i="3"/>
  <c r="BH183" i="3"/>
  <c r="BG183" i="3"/>
  <c r="BF183" i="3"/>
  <c r="T183" i="3"/>
  <c r="R183" i="3"/>
  <c r="P183" i="3"/>
  <c r="BI179" i="3"/>
  <c r="BH179" i="3"/>
  <c r="BG179" i="3"/>
  <c r="BF179" i="3"/>
  <c r="T179" i="3"/>
  <c r="R179" i="3"/>
  <c r="P179" i="3"/>
  <c r="BI175" i="3"/>
  <c r="BH175" i="3"/>
  <c r="BG175" i="3"/>
  <c r="BF175" i="3"/>
  <c r="T175" i="3"/>
  <c r="R175" i="3"/>
  <c r="P175" i="3"/>
  <c r="BI171" i="3"/>
  <c r="BH171" i="3"/>
  <c r="BG171" i="3"/>
  <c r="BF171" i="3"/>
  <c r="T171" i="3"/>
  <c r="R171" i="3"/>
  <c r="P171" i="3"/>
  <c r="BI168" i="3"/>
  <c r="BH168" i="3"/>
  <c r="BG168" i="3"/>
  <c r="BF168" i="3"/>
  <c r="T168" i="3"/>
  <c r="R168" i="3"/>
  <c r="P168" i="3"/>
  <c r="BI165" i="3"/>
  <c r="BH165" i="3"/>
  <c r="BG165" i="3"/>
  <c r="BF165" i="3"/>
  <c r="T165" i="3"/>
  <c r="R165" i="3"/>
  <c r="P165" i="3"/>
  <c r="BI161" i="3"/>
  <c r="BH161" i="3"/>
  <c r="BG161" i="3"/>
  <c r="BF161" i="3"/>
  <c r="T161" i="3"/>
  <c r="R161" i="3"/>
  <c r="P161" i="3"/>
  <c r="BI158" i="3"/>
  <c r="BH158" i="3"/>
  <c r="BG158" i="3"/>
  <c r="BF158" i="3"/>
  <c r="T158" i="3"/>
  <c r="R158" i="3"/>
  <c r="P158" i="3"/>
  <c r="BI155" i="3"/>
  <c r="BH155" i="3"/>
  <c r="BG155" i="3"/>
  <c r="BF155" i="3"/>
  <c r="T155" i="3"/>
  <c r="R155" i="3"/>
  <c r="P155" i="3"/>
  <c r="BI152" i="3"/>
  <c r="BH152" i="3"/>
  <c r="BG152" i="3"/>
  <c r="BF152" i="3"/>
  <c r="T152" i="3"/>
  <c r="R152" i="3"/>
  <c r="P152" i="3"/>
  <c r="BI149" i="3"/>
  <c r="BH149" i="3"/>
  <c r="BG149" i="3"/>
  <c r="BF149" i="3"/>
  <c r="T149" i="3"/>
  <c r="R149" i="3"/>
  <c r="P149" i="3"/>
  <c r="BI146" i="3"/>
  <c r="BH146" i="3"/>
  <c r="BG146" i="3"/>
  <c r="BF146" i="3"/>
  <c r="T146" i="3"/>
  <c r="R146" i="3"/>
  <c r="P146" i="3"/>
  <c r="BI141" i="3"/>
  <c r="BH141" i="3"/>
  <c r="BG141" i="3"/>
  <c r="BF141" i="3"/>
  <c r="T141" i="3"/>
  <c r="R141" i="3"/>
  <c r="P141" i="3"/>
  <c r="BI136" i="3"/>
  <c r="BH136" i="3"/>
  <c r="BG136" i="3"/>
  <c r="BF136" i="3"/>
  <c r="T136" i="3"/>
  <c r="R136" i="3"/>
  <c r="P136" i="3"/>
  <c r="BI132" i="3"/>
  <c r="BH132" i="3"/>
  <c r="BG132" i="3"/>
  <c r="BF132" i="3"/>
  <c r="T132" i="3"/>
  <c r="R132" i="3"/>
  <c r="P132" i="3"/>
  <c r="BI128" i="3"/>
  <c r="BH128" i="3"/>
  <c r="BG128" i="3"/>
  <c r="BF128" i="3"/>
  <c r="T128" i="3"/>
  <c r="R128" i="3"/>
  <c r="P128" i="3"/>
  <c r="BI125" i="3"/>
  <c r="BH125" i="3"/>
  <c r="BG125" i="3"/>
  <c r="BF125" i="3"/>
  <c r="T125" i="3"/>
  <c r="R125" i="3"/>
  <c r="P125" i="3"/>
  <c r="BI121" i="3"/>
  <c r="BH121" i="3"/>
  <c r="BG121" i="3"/>
  <c r="BF121" i="3"/>
  <c r="T121" i="3"/>
  <c r="R121" i="3"/>
  <c r="P121" i="3"/>
  <c r="BI118" i="3"/>
  <c r="BH118" i="3"/>
  <c r="BG118" i="3"/>
  <c r="BF118" i="3"/>
  <c r="T118" i="3"/>
  <c r="R118" i="3"/>
  <c r="P118" i="3"/>
  <c r="BI113" i="3"/>
  <c r="BH113" i="3"/>
  <c r="BG113" i="3"/>
  <c r="BF113" i="3"/>
  <c r="T113" i="3"/>
  <c r="R113" i="3"/>
  <c r="P113" i="3"/>
  <c r="BI110" i="3"/>
  <c r="BH110" i="3"/>
  <c r="BG110" i="3"/>
  <c r="BF110" i="3"/>
  <c r="T110" i="3"/>
  <c r="R110" i="3"/>
  <c r="P110" i="3"/>
  <c r="BI107" i="3"/>
  <c r="BH107" i="3"/>
  <c r="BG107" i="3"/>
  <c r="BF107" i="3"/>
  <c r="T107" i="3"/>
  <c r="R107" i="3"/>
  <c r="P107" i="3"/>
  <c r="BI103" i="3"/>
  <c r="BH103" i="3"/>
  <c r="BG103" i="3"/>
  <c r="BF103" i="3"/>
  <c r="T103" i="3"/>
  <c r="R103" i="3"/>
  <c r="P103" i="3"/>
  <c r="BI99" i="3"/>
  <c r="BH99" i="3"/>
  <c r="BG99" i="3"/>
  <c r="BF99" i="3"/>
  <c r="T99" i="3"/>
  <c r="R99" i="3"/>
  <c r="P99" i="3"/>
  <c r="BI95" i="3"/>
  <c r="BH95" i="3"/>
  <c r="BG95" i="3"/>
  <c r="BF95" i="3"/>
  <c r="T95" i="3"/>
  <c r="R95" i="3"/>
  <c r="P95" i="3"/>
  <c r="J89" i="3"/>
  <c r="F89" i="3"/>
  <c r="F87" i="3"/>
  <c r="E85" i="3"/>
  <c r="J58" i="3"/>
  <c r="F58" i="3"/>
  <c r="F56" i="3"/>
  <c r="E54" i="3"/>
  <c r="J26" i="3"/>
  <c r="E26" i="3"/>
  <c r="J90" i="3" s="1"/>
  <c r="J25" i="3"/>
  <c r="J20" i="3"/>
  <c r="E20" i="3"/>
  <c r="F90" i="3"/>
  <c r="J19" i="3"/>
  <c r="J14" i="3"/>
  <c r="J87" i="3"/>
  <c r="E7" i="3"/>
  <c r="E50" i="3" s="1"/>
  <c r="J39" i="2"/>
  <c r="J38" i="2"/>
  <c r="AY56" i="1"/>
  <c r="J37" i="2"/>
  <c r="AX56" i="1" s="1"/>
  <c r="BI103" i="2"/>
  <c r="BH103" i="2"/>
  <c r="BG103" i="2"/>
  <c r="BF103" i="2"/>
  <c r="T103" i="2"/>
  <c r="R103" i="2"/>
  <c r="P103" i="2"/>
  <c r="BI100" i="2"/>
  <c r="BH100" i="2"/>
  <c r="BG100" i="2"/>
  <c r="BF100" i="2"/>
  <c r="T100" i="2"/>
  <c r="R100" i="2"/>
  <c r="P100" i="2"/>
  <c r="BI97" i="2"/>
  <c r="BH97" i="2"/>
  <c r="BG97" i="2"/>
  <c r="BF97" i="2"/>
  <c r="T97" i="2"/>
  <c r="R97" i="2"/>
  <c r="P97" i="2"/>
  <c r="BI94" i="2"/>
  <c r="BH94" i="2"/>
  <c r="BG94" i="2"/>
  <c r="BF94" i="2"/>
  <c r="T94" i="2"/>
  <c r="R94" i="2"/>
  <c r="P94" i="2"/>
  <c r="BI91" i="2"/>
  <c r="BH91" i="2"/>
  <c r="BG91" i="2"/>
  <c r="BF91" i="2"/>
  <c r="T91" i="2"/>
  <c r="R91" i="2"/>
  <c r="P91" i="2"/>
  <c r="BI88" i="2"/>
  <c r="BH88" i="2"/>
  <c r="BG88" i="2"/>
  <c r="BF88" i="2"/>
  <c r="T88" i="2"/>
  <c r="R88" i="2"/>
  <c r="P88" i="2"/>
  <c r="J82" i="2"/>
  <c r="F82" i="2"/>
  <c r="F80" i="2"/>
  <c r="E78" i="2"/>
  <c r="J58" i="2"/>
  <c r="F58" i="2"/>
  <c r="F56" i="2"/>
  <c r="E54" i="2"/>
  <c r="J26" i="2"/>
  <c r="E26" i="2"/>
  <c r="J83" i="2" s="1"/>
  <c r="J25" i="2"/>
  <c r="J20" i="2"/>
  <c r="E20" i="2"/>
  <c r="F83" i="2"/>
  <c r="J19" i="2"/>
  <c r="J14" i="2"/>
  <c r="J80" i="2" s="1"/>
  <c r="E7" i="2"/>
  <c r="E74" i="2"/>
  <c r="L50" i="1"/>
  <c r="AM50" i="1"/>
  <c r="AM49" i="1"/>
  <c r="L49" i="1"/>
  <c r="AM47" i="1"/>
  <c r="L47" i="1"/>
  <c r="L45" i="1"/>
  <c r="L44" i="1"/>
  <c r="BK91" i="2"/>
  <c r="BK575" i="3"/>
  <c r="J412" i="3"/>
  <c r="J344" i="3"/>
  <c r="BK132" i="3"/>
  <c r="BK619" i="3"/>
  <c r="BK498" i="3"/>
  <c r="BK289" i="3"/>
  <c r="BK110" i="3"/>
  <c r="J432" i="3"/>
  <c r="BK347" i="3"/>
  <c r="J282" i="3"/>
  <c r="J136" i="3"/>
  <c r="J550" i="3"/>
  <c r="J382" i="3"/>
  <c r="J307" i="3"/>
  <c r="J118" i="3"/>
  <c r="BK95" i="3"/>
  <c r="BK129" i="4"/>
  <c r="J239" i="4"/>
  <c r="J161" i="4"/>
  <c r="BK230" i="4"/>
  <c r="BK215" i="4"/>
  <c r="J133" i="4"/>
  <c r="BK631" i="3"/>
  <c r="BK476" i="3"/>
  <c r="BK391" i="3"/>
  <c r="J278" i="3"/>
  <c r="J110" i="3"/>
  <c r="BK623" i="3"/>
  <c r="BK480" i="3"/>
  <c r="BK323" i="3"/>
  <c r="BK190" i="3"/>
  <c r="BK149" i="3"/>
  <c r="J564" i="3"/>
  <c r="BK307" i="3"/>
  <c r="J236" i="3"/>
  <c r="BK165" i="3"/>
  <c r="BK546" i="3"/>
  <c r="BK409" i="3"/>
  <c r="J175" i="3"/>
  <c r="BK155" i="3"/>
  <c r="J261" i="4"/>
  <c r="BK125" i="4"/>
  <c r="BK245" i="4"/>
  <c r="BK138" i="4"/>
  <c r="BK206" i="4"/>
  <c r="BK193" i="4"/>
  <c r="BK88" i="2"/>
  <c r="AS55" i="1"/>
  <c r="J485" i="3"/>
  <c r="J388" i="3"/>
  <c r="J229" i="3"/>
  <c r="BK485" i="3"/>
  <c r="BK395" i="3"/>
  <c r="BK315" i="3"/>
  <c r="BK187" i="3"/>
  <c r="J623" i="3"/>
  <c r="BK450" i="3"/>
  <c r="J319" i="3"/>
  <c r="J187" i="3"/>
  <c r="J554" i="3"/>
  <c r="BK455" i="3"/>
  <c r="BK351" i="3"/>
  <c r="J266" i="3"/>
  <c r="BK152" i="3"/>
  <c r="J273" i="4"/>
  <c r="J201" i="4"/>
  <c r="J142" i="4"/>
  <c r="BK224" i="4"/>
  <c r="J230" i="4"/>
  <c r="BK105" i="4"/>
  <c r="J536" i="3"/>
  <c r="BK462" i="3"/>
  <c r="J395" i="3"/>
  <c r="BK282" i="3"/>
  <c r="J149" i="3"/>
  <c r="BK539" i="3"/>
  <c r="J334" i="3"/>
  <c r="BK158" i="3"/>
  <c r="BK606" i="3"/>
  <c r="BK511" i="3"/>
  <c r="BK382" i="3"/>
  <c r="BK266" i="3"/>
  <c r="J121" i="3"/>
  <c r="J405" i="3"/>
  <c r="BK311" i="3"/>
  <c r="J270" i="3"/>
  <c r="BK171" i="3"/>
  <c r="BK248" i="4"/>
  <c r="J215" i="4"/>
  <c r="J121" i="4"/>
  <c r="J221" i="4"/>
  <c r="BK266" i="4"/>
  <c r="J91" i="2"/>
  <c r="BK533" i="3"/>
  <c r="J399" i="3"/>
  <c r="BK286" i="3"/>
  <c r="BK175" i="3"/>
  <c r="J602" i="3"/>
  <c r="J366" i="3"/>
  <c r="BK236" i="3"/>
  <c r="J152" i="3"/>
  <c r="J587" i="3"/>
  <c r="BK515" i="3"/>
  <c r="J391" i="3"/>
  <c r="BK229" i="3"/>
  <c r="BK615" i="3"/>
  <c r="J533" i="3"/>
  <c r="BK416" i="3"/>
  <c r="J323" i="3"/>
  <c r="BK211" i="3"/>
  <c r="J251" i="4"/>
  <c r="J113" i="4"/>
  <c r="BK187" i="4"/>
  <c r="J257" i="4"/>
  <c r="BK161" i="4"/>
  <c r="J197" i="4"/>
  <c r="J88" i="2"/>
  <c r="BK602" i="3"/>
  <c r="J416" i="3"/>
  <c r="J355" i="3"/>
  <c r="J155" i="3"/>
  <c r="J606" i="3"/>
  <c r="BK432" i="3"/>
  <c r="BK226" i="3"/>
  <c r="BK610" i="3"/>
  <c r="J498" i="3"/>
  <c r="BK338" i="3"/>
  <c r="BK587" i="3"/>
  <c r="BK536" i="3"/>
  <c r="J378" i="3"/>
  <c r="J300" i="3"/>
  <c r="J207" i="3"/>
  <c r="BK236" i="4"/>
  <c r="J100" i="4"/>
  <c r="BK173" i="4"/>
  <c r="BK227" i="4"/>
  <c r="J276" i="4"/>
  <c r="BK218" i="4"/>
  <c r="J152" i="4"/>
  <c r="BK554" i="3"/>
  <c r="BK420" i="3"/>
  <c r="BK303" i="3"/>
  <c r="J128" i="3"/>
  <c r="BK558" i="3"/>
  <c r="J476" i="3"/>
  <c r="J274" i="3"/>
  <c r="BK113" i="3"/>
  <c r="J575" i="3"/>
  <c r="BK429" i="3"/>
  <c r="BK274" i="3"/>
  <c r="J211" i="3"/>
  <c r="J591" i="3"/>
  <c r="J362" i="3"/>
  <c r="J233" i="3"/>
  <c r="J132" i="3"/>
  <c r="J165" i="4"/>
  <c r="BK116" i="4"/>
  <c r="BK242" i="4"/>
  <c r="J269" i="4"/>
  <c r="J169" i="4"/>
  <c r="J156" i="4"/>
  <c r="AS59" i="1"/>
  <c r="J631" i="3"/>
  <c r="J524" i="3"/>
  <c r="BK359" i="3"/>
  <c r="J190" i="3"/>
  <c r="J615" i="3"/>
  <c r="J439" i="3"/>
  <c r="BK223" i="3"/>
  <c r="J183" i="3"/>
  <c r="J125" i="3"/>
  <c r="BK435" i="3"/>
  <c r="J286" i="3"/>
  <c r="BK179" i="3"/>
  <c r="J542" i="3"/>
  <c r="J462" i="3"/>
  <c r="BK374" i="3"/>
  <c r="BK355" i="3"/>
  <c r="J158" i="3"/>
  <c r="J181" i="4"/>
  <c r="J266" i="4"/>
  <c r="J248" i="4"/>
  <c r="BK261" i="4"/>
  <c r="BK156" i="4"/>
  <c r="J173" i="4"/>
  <c r="J103" i="2"/>
  <c r="BK627" i="3"/>
  <c r="J469" i="3"/>
  <c r="BK378" i="3"/>
  <c r="J248" i="3"/>
  <c r="BK121" i="3"/>
  <c r="BK524" i="3"/>
  <c r="BK319" i="3"/>
  <c r="J168" i="3"/>
  <c r="J619" i="3"/>
  <c r="BK542" i="3"/>
  <c r="BK330" i="3"/>
  <c r="BK207" i="3"/>
  <c r="J583" i="3"/>
  <c r="J429" i="3"/>
  <c r="BK341" i="3"/>
  <c r="BK263" i="3"/>
  <c r="J146" i="3"/>
  <c r="BK177" i="4"/>
  <c r="BK251" i="4"/>
  <c r="BK100" i="4"/>
  <c r="J187" i="4"/>
  <c r="J254" i="4"/>
  <c r="AS57" i="1"/>
  <c r="BK550" i="3"/>
  <c r="J455" i="3"/>
  <c r="J370" i="3"/>
  <c r="BK242" i="3"/>
  <c r="BK125" i="3"/>
  <c r="BK507" i="3"/>
  <c r="J293" i="3"/>
  <c r="J165" i="3"/>
  <c r="J107" i="3"/>
  <c r="J519" i="3"/>
  <c r="J351" i="3"/>
  <c r="BK270" i="3"/>
  <c r="J203" i="3"/>
  <c r="BK564" i="3"/>
  <c r="J443" i="3"/>
  <c r="BK344" i="3"/>
  <c r="BK251" i="3"/>
  <c r="BK103" i="3"/>
  <c r="BK152" i="4"/>
  <c r="J227" i="4"/>
  <c r="BK109" i="4"/>
  <c r="J177" i="4"/>
  <c r="J233" i="4"/>
  <c r="J100" i="2"/>
  <c r="J627" i="3"/>
  <c r="J450" i="3"/>
  <c r="BK366" i="3"/>
  <c r="BK199" i="3"/>
  <c r="J103" i="3"/>
  <c r="BK519" i="3"/>
  <c r="BK233" i="3"/>
  <c r="BK161" i="3"/>
  <c r="BK591" i="3"/>
  <c r="BK504" i="3"/>
  <c r="J341" i="3"/>
  <c r="J257" i="3"/>
  <c r="J539" i="3"/>
  <c r="J420" i="3"/>
  <c r="J330" i="3"/>
  <c r="J297" i="3"/>
  <c r="J179" i="3"/>
  <c r="J245" i="4"/>
  <c r="J138" i="4"/>
  <c r="BK169" i="4"/>
  <c r="BK239" i="4"/>
  <c r="J129" i="4"/>
  <c r="BK201" i="4"/>
  <c r="J97" i="2"/>
  <c r="J597" i="3"/>
  <c r="J424" i="3"/>
  <c r="J374" i="3"/>
  <c r="BK257" i="3"/>
  <c r="BK118" i="3"/>
  <c r="J491" i="3"/>
  <c r="J311" i="3"/>
  <c r="BK216" i="3"/>
  <c r="BK579" i="3"/>
  <c r="BK469" i="3"/>
  <c r="BK326" i="3"/>
  <c r="J199" i="3"/>
  <c r="BK571" i="3"/>
  <c r="BK424" i="3"/>
  <c r="BK293" i="3"/>
  <c r="BK203" i="3"/>
  <c r="BK107" i="3"/>
  <c r="BK142" i="4"/>
  <c r="J193" i="4"/>
  <c r="J105" i="4"/>
  <c r="BK181" i="4"/>
  <c r="BK221" i="4"/>
  <c r="BK103" i="2"/>
  <c r="J511" i="3"/>
  <c r="BK439" i="3"/>
  <c r="BK362" i="3"/>
  <c r="J223" i="3"/>
  <c r="J95" i="3"/>
  <c r="J435" i="3"/>
  <c r="BK195" i="3"/>
  <c r="BK141" i="3"/>
  <c r="J571" i="3"/>
  <c r="J480" i="3"/>
  <c r="J303" i="3"/>
  <c r="J195" i="3"/>
  <c r="BK491" i="3"/>
  <c r="BK370" i="3"/>
  <c r="J289" i="3"/>
  <c r="BK183" i="3"/>
  <c r="J161" i="3"/>
  <c r="J218" i="4"/>
  <c r="BK269" i="4"/>
  <c r="J212" i="4"/>
  <c r="BK133" i="4"/>
  <c r="BK209" i="4"/>
  <c r="BK276" i="4"/>
  <c r="J94" i="2"/>
  <c r="BK97" i="2"/>
  <c r="BK530" i="3"/>
  <c r="BK402" i="3"/>
  <c r="BK297" i="3"/>
  <c r="J216" i="3"/>
  <c r="J546" i="3"/>
  <c r="J385" i="3"/>
  <c r="J251" i="3"/>
  <c r="BK128" i="3"/>
  <c r="BK583" i="3"/>
  <c r="BK443" i="3"/>
  <c r="BK412" i="3"/>
  <c r="BK99" i="3"/>
  <c r="J504" i="3"/>
  <c r="J359" i="3"/>
  <c r="J326" i="3"/>
  <c r="BK278" i="3"/>
  <c r="BK136" i="3"/>
  <c r="J209" i="4"/>
  <c r="BK254" i="4"/>
  <c r="J206" i="4"/>
  <c r="J242" i="4"/>
  <c r="J147" i="4"/>
  <c r="J116" i="4"/>
  <c r="BK100" i="2"/>
  <c r="J515" i="3"/>
  <c r="BK405" i="3"/>
  <c r="J263" i="3"/>
  <c r="J171" i="3"/>
  <c r="J610" i="3"/>
  <c r="J347" i="3"/>
  <c r="BK220" i="3"/>
  <c r="BK146" i="3"/>
  <c r="J527" i="3"/>
  <c r="BK385" i="3"/>
  <c r="BK300" i="3"/>
  <c r="J113" i="3"/>
  <c r="BK527" i="3"/>
  <c r="J402" i="3"/>
  <c r="J315" i="3"/>
  <c r="BK168" i="3"/>
  <c r="BK212" i="4"/>
  <c r="BK257" i="4"/>
  <c r="J224" i="4"/>
  <c r="BK113" i="4"/>
  <c r="BK197" i="4"/>
  <c r="BK273" i="4"/>
  <c r="BK147" i="4"/>
  <c r="BK94" i="2"/>
  <c r="J507" i="3"/>
  <c r="J409" i="3"/>
  <c r="J338" i="3"/>
  <c r="J226" i="3"/>
  <c r="J579" i="3"/>
  <c r="BK388" i="3"/>
  <c r="BK248" i="3"/>
  <c r="J99" i="3"/>
  <c r="J558" i="3"/>
  <c r="BK399" i="3"/>
  <c r="J220" i="3"/>
  <c r="BK597" i="3"/>
  <c r="J530" i="3"/>
  <c r="BK334" i="3"/>
  <c r="J242" i="3"/>
  <c r="J141" i="3"/>
  <c r="BK121" i="4"/>
  <c r="J236" i="4"/>
  <c r="BK165" i="4"/>
  <c r="BK233" i="4"/>
  <c r="J109" i="4"/>
  <c r="J125" i="4"/>
  <c r="P87" i="2" l="1"/>
  <c r="P86" i="2" s="1"/>
  <c r="AU56" i="1" s="1"/>
  <c r="AU55" i="1" s="1"/>
  <c r="P94" i="3"/>
  <c r="P215" i="3"/>
  <c r="R415" i="3"/>
  <c r="R428" i="3"/>
  <c r="P523" i="3"/>
  <c r="R563" i="3"/>
  <c r="R562" i="3" s="1"/>
  <c r="BK614" i="3"/>
  <c r="J614" i="3"/>
  <c r="J71" i="3"/>
  <c r="R614" i="3"/>
  <c r="BK104" i="4"/>
  <c r="J104" i="4" s="1"/>
  <c r="J65" i="4" s="1"/>
  <c r="R87" i="2"/>
  <c r="R86" i="2"/>
  <c r="T94" i="3"/>
  <c r="T215" i="3"/>
  <c r="T415" i="3"/>
  <c r="T428" i="3"/>
  <c r="T523" i="3"/>
  <c r="R104" i="4"/>
  <c r="BK151" i="4"/>
  <c r="J151" i="4"/>
  <c r="J67" i="4"/>
  <c r="P151" i="4"/>
  <c r="P160" i="4"/>
  <c r="BK176" i="4"/>
  <c r="J176" i="4" s="1"/>
  <c r="J69" i="4" s="1"/>
  <c r="T176" i="4"/>
  <c r="P186" i="4"/>
  <c r="P185" i="4"/>
  <c r="T186" i="4"/>
  <c r="T185" i="4" s="1"/>
  <c r="P205" i="4"/>
  <c r="BK87" i="2"/>
  <c r="J87" i="2" s="1"/>
  <c r="J64" i="2" s="1"/>
  <c r="BK94" i="3"/>
  <c r="J94" i="3"/>
  <c r="J64" i="3"/>
  <c r="BK215" i="3"/>
  <c r="J215" i="3" s="1"/>
  <c r="J65" i="3" s="1"/>
  <c r="BK415" i="3"/>
  <c r="J415" i="3" s="1"/>
  <c r="J66" i="3" s="1"/>
  <c r="P415" i="3"/>
  <c r="P428" i="3"/>
  <c r="BK563" i="3"/>
  <c r="J563" i="3" s="1"/>
  <c r="J70" i="3" s="1"/>
  <c r="P104" i="4"/>
  <c r="BK160" i="4"/>
  <c r="J160" i="4"/>
  <c r="J68" i="4"/>
  <c r="T160" i="4"/>
  <c r="P176" i="4"/>
  <c r="BK205" i="4"/>
  <c r="J205" i="4" s="1"/>
  <c r="J72" i="4" s="1"/>
  <c r="R205" i="4"/>
  <c r="T87" i="2"/>
  <c r="T86" i="2"/>
  <c r="R94" i="3"/>
  <c r="R215" i="3"/>
  <c r="BK428" i="3"/>
  <c r="J428" i="3" s="1"/>
  <c r="J67" i="3" s="1"/>
  <c r="BK523" i="3"/>
  <c r="J523" i="3"/>
  <c r="J68" i="3"/>
  <c r="R523" i="3"/>
  <c r="P563" i="3"/>
  <c r="T563" i="3"/>
  <c r="P614" i="3"/>
  <c r="T614" i="3"/>
  <c r="T104" i="4"/>
  <c r="R151" i="4"/>
  <c r="T151" i="4"/>
  <c r="R160" i="4"/>
  <c r="R176" i="4"/>
  <c r="BK186" i="4"/>
  <c r="J186" i="4" s="1"/>
  <c r="J71" i="4" s="1"/>
  <c r="R186" i="4"/>
  <c r="R185" i="4"/>
  <c r="T205" i="4"/>
  <c r="BK272" i="4"/>
  <c r="BK265" i="4" s="1"/>
  <c r="BK264" i="4" s="1"/>
  <c r="J264" i="4" s="1"/>
  <c r="J74" i="4" s="1"/>
  <c r="P272" i="4"/>
  <c r="P265" i="4" s="1"/>
  <c r="P264" i="4" s="1"/>
  <c r="R272" i="4"/>
  <c r="R265" i="4"/>
  <c r="R264" i="4"/>
  <c r="T272" i="4"/>
  <c r="T265" i="4"/>
  <c r="T264" i="4" s="1"/>
  <c r="BK99" i="4"/>
  <c r="J99" i="4"/>
  <c r="J64" i="4"/>
  <c r="BK260" i="4"/>
  <c r="J260" i="4"/>
  <c r="J73" i="4" s="1"/>
  <c r="BK146" i="4"/>
  <c r="J146" i="4" s="1"/>
  <c r="J66" i="4" s="1"/>
  <c r="BK562" i="3"/>
  <c r="J562" i="3"/>
  <c r="J69" i="3" s="1"/>
  <c r="J56" i="4"/>
  <c r="F59" i="4"/>
  <c r="BE109" i="4"/>
  <c r="BE116" i="4"/>
  <c r="BE125" i="4"/>
  <c r="BE133" i="4"/>
  <c r="BE161" i="4"/>
  <c r="BE169" i="4"/>
  <c r="BE173" i="4"/>
  <c r="BE177" i="4"/>
  <c r="BE201" i="4"/>
  <c r="BE206" i="4"/>
  <c r="BE236" i="4"/>
  <c r="BE245" i="4"/>
  <c r="BE248" i="4"/>
  <c r="BE269" i="4"/>
  <c r="BE273" i="4"/>
  <c r="BE276" i="4"/>
  <c r="J95" i="4"/>
  <c r="BE105" i="4"/>
  <c r="BE113" i="4"/>
  <c r="BE121" i="4"/>
  <c r="BE129" i="4"/>
  <c r="BE138" i="4"/>
  <c r="BE147" i="4"/>
  <c r="BE224" i="4"/>
  <c r="BE242" i="4"/>
  <c r="BE251" i="4"/>
  <c r="BE266" i="4"/>
  <c r="E86" i="4"/>
  <c r="BE142" i="4"/>
  <c r="BE152" i="4"/>
  <c r="BE181" i="4"/>
  <c r="BE193" i="4"/>
  <c r="BE209" i="4"/>
  <c r="BE212" i="4"/>
  <c r="BE215" i="4"/>
  <c r="BE218" i="4"/>
  <c r="BE227" i="4"/>
  <c r="BE233" i="4"/>
  <c r="BE257" i="4"/>
  <c r="BE261" i="4"/>
  <c r="BE100" i="4"/>
  <c r="BE156" i="4"/>
  <c r="BE165" i="4"/>
  <c r="BE187" i="4"/>
  <c r="BE197" i="4"/>
  <c r="BE221" i="4"/>
  <c r="BE230" i="4"/>
  <c r="BE239" i="4"/>
  <c r="BE254" i="4"/>
  <c r="J59" i="3"/>
  <c r="BE110" i="3"/>
  <c r="BE118" i="3"/>
  <c r="BE121" i="3"/>
  <c r="BE158" i="3"/>
  <c r="BE161" i="3"/>
  <c r="BE187" i="3"/>
  <c r="BE190" i="3"/>
  <c r="BE195" i="3"/>
  <c r="BE216" i="3"/>
  <c r="BE220" i="3"/>
  <c r="BE226" i="3"/>
  <c r="BE248" i="3"/>
  <c r="BE278" i="3"/>
  <c r="BE282" i="3"/>
  <c r="BE300" i="3"/>
  <c r="BE319" i="3"/>
  <c r="BE330" i="3"/>
  <c r="BE347" i="3"/>
  <c r="BE385" i="3"/>
  <c r="BE388" i="3"/>
  <c r="BE395" i="3"/>
  <c r="BE420" i="3"/>
  <c r="BE435" i="3"/>
  <c r="BE439" i="3"/>
  <c r="BE469" i="3"/>
  <c r="BE476" i="3"/>
  <c r="BE480" i="3"/>
  <c r="BE507" i="3"/>
  <c r="BE515" i="3"/>
  <c r="BE542" i="3"/>
  <c r="BE575" i="3"/>
  <c r="BE597" i="3"/>
  <c r="BE606" i="3"/>
  <c r="BE610" i="3"/>
  <c r="BE619" i="3"/>
  <c r="BE623" i="3"/>
  <c r="J56" i="3"/>
  <c r="E81" i="3"/>
  <c r="BE107" i="3"/>
  <c r="BE113" i="3"/>
  <c r="BE125" i="3"/>
  <c r="BE128" i="3"/>
  <c r="BE141" i="3"/>
  <c r="BE146" i="3"/>
  <c r="BE149" i="3"/>
  <c r="BE155" i="3"/>
  <c r="BE168" i="3"/>
  <c r="BE183" i="3"/>
  <c r="BE223" i="3"/>
  <c r="BE236" i="3"/>
  <c r="BE251" i="3"/>
  <c r="BE289" i="3"/>
  <c r="BE315" i="3"/>
  <c r="BE344" i="3"/>
  <c r="BE355" i="3"/>
  <c r="BE362" i="3"/>
  <c r="BE374" i="3"/>
  <c r="BE416" i="3"/>
  <c r="BE462" i="3"/>
  <c r="BE485" i="3"/>
  <c r="BE524" i="3"/>
  <c r="BE536" i="3"/>
  <c r="BE546" i="3"/>
  <c r="BE558" i="3"/>
  <c r="F59" i="3"/>
  <c r="BE95" i="3"/>
  <c r="BE99" i="3"/>
  <c r="BE132" i="3"/>
  <c r="BE171" i="3"/>
  <c r="BE175" i="3"/>
  <c r="BE199" i="3"/>
  <c r="BE207" i="3"/>
  <c r="BE242" i="3"/>
  <c r="BE257" i="3"/>
  <c r="BE274" i="3"/>
  <c r="BE286" i="3"/>
  <c r="BE293" i="3"/>
  <c r="BE297" i="3"/>
  <c r="BE303" i="3"/>
  <c r="BE307" i="3"/>
  <c r="BE311" i="3"/>
  <c r="BE323" i="3"/>
  <c r="BE326" i="3"/>
  <c r="BE334" i="3"/>
  <c r="BE341" i="3"/>
  <c r="BE351" i="3"/>
  <c r="BE359" i="3"/>
  <c r="BE366" i="3"/>
  <c r="BE370" i="3"/>
  <c r="BE378" i="3"/>
  <c r="BE391" i="3"/>
  <c r="BE399" i="3"/>
  <c r="BE402" i="3"/>
  <c r="BE405" i="3"/>
  <c r="BE409" i="3"/>
  <c r="BE412" i="3"/>
  <c r="BE424" i="3"/>
  <c r="BE443" i="3"/>
  <c r="BE450" i="3"/>
  <c r="BE455" i="3"/>
  <c r="BE491" i="3"/>
  <c r="BE498" i="3"/>
  <c r="BE511" i="3"/>
  <c r="BE530" i="3"/>
  <c r="BE550" i="3"/>
  <c r="BE554" i="3"/>
  <c r="BE564" i="3"/>
  <c r="BE571" i="3"/>
  <c r="BE587" i="3"/>
  <c r="BE591" i="3"/>
  <c r="BE602" i="3"/>
  <c r="BE615" i="3"/>
  <c r="BE103" i="3"/>
  <c r="BE136" i="3"/>
  <c r="BE152" i="3"/>
  <c r="BE165" i="3"/>
  <c r="BE179" i="3"/>
  <c r="BE203" i="3"/>
  <c r="BE211" i="3"/>
  <c r="BE229" i="3"/>
  <c r="BE233" i="3"/>
  <c r="BE263" i="3"/>
  <c r="BE266" i="3"/>
  <c r="BE270" i="3"/>
  <c r="BE338" i="3"/>
  <c r="BE382" i="3"/>
  <c r="BE429" i="3"/>
  <c r="BE432" i="3"/>
  <c r="BE504" i="3"/>
  <c r="BE519" i="3"/>
  <c r="BE527" i="3"/>
  <c r="BE533" i="3"/>
  <c r="BE539" i="3"/>
  <c r="BE579" i="3"/>
  <c r="BE583" i="3"/>
  <c r="BE627" i="3"/>
  <c r="BE631" i="3"/>
  <c r="BE91" i="2"/>
  <c r="BE97" i="2"/>
  <c r="BE100" i="2"/>
  <c r="BE103" i="2"/>
  <c r="E50" i="2"/>
  <c r="J56" i="2"/>
  <c r="F59" i="2"/>
  <c r="J59" i="2"/>
  <c r="BE88" i="2"/>
  <c r="BE94" i="2"/>
  <c r="F36" i="3"/>
  <c r="BA58" i="1" s="1"/>
  <c r="BA57" i="1" s="1"/>
  <c r="AW57" i="1" s="1"/>
  <c r="F37" i="2"/>
  <c r="BB56" i="1"/>
  <c r="BB55" i="1"/>
  <c r="AX55" i="1"/>
  <c r="J36" i="4"/>
  <c r="AW60" i="1" s="1"/>
  <c r="AS54" i="1"/>
  <c r="F39" i="4"/>
  <c r="BD60" i="1" s="1"/>
  <c r="BD59" i="1" s="1"/>
  <c r="F39" i="2"/>
  <c r="BD56" i="1"/>
  <c r="BD55" i="1"/>
  <c r="F38" i="3"/>
  <c r="BC58" i="1" s="1"/>
  <c r="BC57" i="1" s="1"/>
  <c r="AY57" i="1" s="1"/>
  <c r="F37" i="3"/>
  <c r="BB58" i="1" s="1"/>
  <c r="BB57" i="1" s="1"/>
  <c r="AX57" i="1" s="1"/>
  <c r="F37" i="4"/>
  <c r="BB60" i="1" s="1"/>
  <c r="BB59" i="1" s="1"/>
  <c r="AX59" i="1" s="1"/>
  <c r="F36" i="2"/>
  <c r="BA56" i="1"/>
  <c r="BA55" i="1"/>
  <c r="J36" i="3"/>
  <c r="AW58" i="1" s="1"/>
  <c r="F38" i="2"/>
  <c r="BC56" i="1" s="1"/>
  <c r="BC55" i="1" s="1"/>
  <c r="F38" i="4"/>
  <c r="BC60" i="1" s="1"/>
  <c r="BC59" i="1" s="1"/>
  <c r="AY59" i="1" s="1"/>
  <c r="J36" i="2"/>
  <c r="AW56" i="1"/>
  <c r="F39" i="3"/>
  <c r="BD58" i="1" s="1"/>
  <c r="BD57" i="1" s="1"/>
  <c r="F36" i="4"/>
  <c r="BA60" i="1" s="1"/>
  <c r="BA59" i="1" s="1"/>
  <c r="AW59" i="1" s="1"/>
  <c r="J272" i="4" l="1"/>
  <c r="J76" i="4" s="1"/>
  <c r="P98" i="4"/>
  <c r="AU60" i="1" s="1"/>
  <c r="AU59" i="1" s="1"/>
  <c r="T98" i="4"/>
  <c r="R98" i="4"/>
  <c r="P562" i="3"/>
  <c r="R93" i="3"/>
  <c r="P93" i="3"/>
  <c r="AU58" i="1"/>
  <c r="AU57" i="1" s="1"/>
  <c r="T562" i="3"/>
  <c r="T93" i="3" s="1"/>
  <c r="BK86" i="2"/>
  <c r="J86" i="2"/>
  <c r="J32" i="2" s="1"/>
  <c r="AG56" i="1" s="1"/>
  <c r="AG55" i="1" s="1"/>
  <c r="BK185" i="4"/>
  <c r="BK98" i="4" s="1"/>
  <c r="J98" i="4" s="1"/>
  <c r="J63" i="4" s="1"/>
  <c r="J265" i="4"/>
  <c r="J75" i="4" s="1"/>
  <c r="BK93" i="3"/>
  <c r="J93" i="3" s="1"/>
  <c r="J32" i="3" s="1"/>
  <c r="AG58" i="1" s="1"/>
  <c r="AG57" i="1" s="1"/>
  <c r="BC54" i="1"/>
  <c r="AY54" i="1"/>
  <c r="BA54" i="1"/>
  <c r="W30" i="1" s="1"/>
  <c r="BB54" i="1"/>
  <c r="W31" i="1"/>
  <c r="AY55" i="1"/>
  <c r="F35" i="2"/>
  <c r="AZ56" i="1" s="1"/>
  <c r="AZ55" i="1" s="1"/>
  <c r="J35" i="4"/>
  <c r="AV60" i="1" s="1"/>
  <c r="AT60" i="1" s="1"/>
  <c r="J35" i="2"/>
  <c r="AV56" i="1"/>
  <c r="AT56" i="1" s="1"/>
  <c r="J35" i="3"/>
  <c r="AV58" i="1" s="1"/>
  <c r="AT58" i="1" s="1"/>
  <c r="F35" i="4"/>
  <c r="AZ60" i="1" s="1"/>
  <c r="AZ59" i="1" s="1"/>
  <c r="AV59" i="1" s="1"/>
  <c r="AT59" i="1" s="1"/>
  <c r="BD54" i="1"/>
  <c r="W33" i="1"/>
  <c r="AW55" i="1"/>
  <c r="F35" i="3"/>
  <c r="AZ58" i="1" s="1"/>
  <c r="AZ57" i="1" s="1"/>
  <c r="AV57" i="1" s="1"/>
  <c r="AT57" i="1" s="1"/>
  <c r="J185" i="4" l="1"/>
  <c r="J70" i="4" s="1"/>
  <c r="J63" i="2"/>
  <c r="AN57" i="1"/>
  <c r="AN58" i="1"/>
  <c r="J63" i="3"/>
  <c r="J41" i="3"/>
  <c r="J41" i="2"/>
  <c r="AN56" i="1"/>
  <c r="AV55" i="1"/>
  <c r="AT55" i="1" s="1"/>
  <c r="AN55" i="1" s="1"/>
  <c r="W32" i="1"/>
  <c r="AX54" i="1"/>
  <c r="J32" i="4"/>
  <c r="AG60" i="1"/>
  <c r="AG59" i="1"/>
  <c r="AG54" i="1"/>
  <c r="AK26" i="1" s="1"/>
  <c r="AW54" i="1"/>
  <c r="AK30" i="1"/>
  <c r="AU54" i="1"/>
  <c r="AZ54" i="1"/>
  <c r="AV54" i="1"/>
  <c r="AK29" i="1" s="1"/>
  <c r="J41" i="4" l="1"/>
  <c r="AK35" i="1"/>
  <c r="AN59" i="1"/>
  <c r="AN60" i="1"/>
  <c r="W29" i="1"/>
  <c r="AT54" i="1"/>
  <c r="AN54" i="1" l="1"/>
</calcChain>
</file>

<file path=xl/sharedStrings.xml><?xml version="1.0" encoding="utf-8"?>
<sst xmlns="http://schemas.openxmlformats.org/spreadsheetml/2006/main" count="8140" uniqueCount="1666">
  <si>
    <t>Export Komplet</t>
  </si>
  <si>
    <t>VZ</t>
  </si>
  <si>
    <t>2.0</t>
  </si>
  <si>
    <t>ZAMOK</t>
  </si>
  <si>
    <t>False</t>
  </si>
  <si>
    <t>{8932d434-9978-4e50-92e5-d5264c6bdfed}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</si>
  <si>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</si>
  <si>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</si>
  <si>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</si>
  <si>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</si>
  <si>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</si>
  <si>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</si>
  <si>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</si>
  <si>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</si>
  <si>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19033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</si>
  <si>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</si>
  <si>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</si>
  <si>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Revitalizace ulice Nová, Ústí nad Labem Střekov, 2. etapa</t>
  </si>
  <si>
    <t>0,1</t>
  </si>
  <si>
    <t>KSO:</t>
  </si>
  <si>
    <t/>
  </si>
  <si>
    <t>CC-CZ:</t>
  </si>
  <si>
    <t>1</t>
  </si>
  <si>
    <t>Místo:</t>
  </si>
  <si>
    <t>ulice Nová</t>
  </si>
  <si>
    <t>Datum:</t>
  </si>
  <si>
    <t>14. 9. 2021</t>
  </si>
  <si>
    <t>10</t>
  </si>
  <si>
    <t>100</t>
  </si>
  <si>
    <t>Zadavatel:</t>
  </si>
  <si>
    <t>IČ:</t>
  </si>
  <si>
    <t>00081531</t>
  </si>
  <si>
    <t>Statutární město Ústí nad Labem</t>
  </si>
  <si>
    <t>DIČ:</t>
  </si>
  <si>
    <t>CZ00081531</t>
  </si>
  <si>
    <t>Uchazeč:</t>
  </si>
  <si>
    <t>Vyplň údaj</t>
  </si>
  <si>
    <t>Projektant:</t>
  </si>
  <si>
    <t>Valbek, spol. s 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</si>
  <si>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</si>
  <si>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</si>
  <si>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</si>
  <si>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</si>
  <si>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</si>
  <si>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</si>
  <si>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</si>
  <si>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</si>
  <si>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</si>
  <si>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</si>
  <si>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</si>
  <si>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</si>
  <si>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</si>
  <si>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</si>
  <si>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</si>
  <si>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</si>
  <si>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</si>
  <si>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</si>
  <si>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</si>
  <si>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</si>
  <si>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</si>
  <si>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</si>
  <si>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</si>
  <si>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</si>
  <si>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</si>
  <si>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</si>
  <si>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</si>
  <si>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</si>
  <si>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</si>
  <si>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</si>
  <si>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</si>
  <si>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</si>
  <si>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</si>
  <si>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</si>
  <si>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</si>
  <si>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</si>
  <si>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</si>
  <si>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</si>
  <si>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</si>
  <si>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</si>
  <si>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</si>
  <si>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</si>
  <si>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</si>
  <si>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000</t>
  </si>
  <si>
    <t>VEDLEJŠÍ A OSTATNÍ NÁKLADY</t>
  </si>
  <si>
    <t>STA</t>
  </si>
  <si>
    <t>{7ea69c20-65ab-4577-93fb-b9c12053bb0d}</t>
  </si>
  <si>
    <t>2</t>
  </si>
  <si>
    <t>/</t>
  </si>
  <si>
    <t>000</t>
  </si>
  <si>
    <t>Soupis</t>
  </si>
  <si>
    <t>{398dae1b-8030-4fb9-8f14-cee831ada080}</t>
  </si>
  <si>
    <t>SO 101</t>
  </si>
  <si>
    <t>NOVÉ DOPRAVNÍ ŘEŠENÍ ULICE NOVÁ, ÚSTÍ NAD LABEM</t>
  </si>
  <si>
    <t>{d38adbfb-a0db-46dc-87f9-6d393208db3b}</t>
  </si>
  <si>
    <t>101</t>
  </si>
  <si>
    <t>{df9b0de4-6b4e-47ee-8ced-30c251e29712}</t>
  </si>
  <si>
    <t>SO 401</t>
  </si>
  <si>
    <t>VEŘEJNÉ OSVĚTLENÍ</t>
  </si>
  <si>
    <t>{479a3b2b-612c-45c6-83a3-b5ecb7699b76}</t>
  </si>
  <si>
    <t>401</t>
  </si>
  <si>
    <t>{642b249c-0d9c-4a8d-b90f-2839ec9735ec}</t>
  </si>
  <si>
    <t>KRYCÍ LIST SOUPISU PRACÍ</t>
  </si>
  <si>
    <t>Objekt:</t>
  </si>
  <si>
    <t>SO 000 - VEDLEJŠÍ A OSTATNÍ NÁKLADY</t>
  </si>
  <si>
    <t>Soupis:</t>
  </si>
  <si>
    <t>000 - VEDLEJŠÍ A OSTATNÍ NÁKLADY</t>
  </si>
  <si>
    <t>REKAPITULACE ČLENĚNÍ SOUPISU PRACÍ</t>
  </si>
  <si>
    <t>Kód dílu - Popis</t>
  </si>
  <si>
    <t>Cena celkem [CZK]</t>
  </si>
  <si>
    <t>-1</t>
  </si>
  <si>
    <t>0 - Všeobecné konstrukce a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</si>
  <si>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</si>
  <si>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</si>
  <si>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</si>
  <si>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</si>
  <si>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</si>
  <si>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</si>
  <si>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</si>
  <si>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</si>
  <si>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</si>
  <si>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</si>
  <si>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</si>
  <si>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</si>
  <si>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</si>
  <si>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Všeobecné konstrukce a práce</t>
  </si>
  <si>
    <t>ROZPOCET</t>
  </si>
  <si>
    <t>K</t>
  </si>
  <si>
    <t>02</t>
  </si>
  <si>
    <t>POMOC PRÁCE ZŘÍZ NEBO ZAJIŠŤ REGULACI A OCHRANU DOPRAVY</t>
  </si>
  <si>
    <t>soubor</t>
  </si>
  <si>
    <t>CS ÚRS 2021 02</t>
  </si>
  <si>
    <t>4</t>
  </si>
  <si>
    <t>-1239445794</t>
  </si>
  <si>
    <t>PP</t>
  </si>
  <si>
    <t>DOPRAVNĚ INŽENÝRSKÁ OPATŘENÍ DLE PD, VČ NÁJMU A ÚDRŽBY ZNAČEK PO CELOU DOBU STAVBY DLE HARMONOGRAMU ZHOTOVITELE, VČETNĚ ZAJIŠTĚNÍ O ZVLÁŠTNÍM UŽÍVÁNÍ, STANOVENÍ PŘECHODNÉHO ZNAČENÍ A ROZHODNUTÍ O UZAVÍRCE</t>
  </si>
  <si>
    <t>Online PSC</t>
  </si>
  <si>
    <t>https://podminky.urs.cz/item/CS_URS_2021_02/02</t>
  </si>
  <si>
    <t>02723.R</t>
  </si>
  <si>
    <t>POM PRÁCE ZŘIZ NEBO ZAJIŠŤ VEŘEJNOU DOPRAVU</t>
  </si>
  <si>
    <t>1032167015</t>
  </si>
  <si>
    <t>ÚPRAVY NA TRAKČNÍM VEDENÍ TROLEJBUSOVÉ TRATI, POSUN NAPÁJECÍCH VODIČŮ V ZÁVISLOSTI NA NOVÉM VEDENÍ JÍZDNÍCH PRUHŮ, BEZ POSUNU TRAKČNÍCH SLOUPŮ A NOSNÝCH LAN, DLE DISPOZIC SPRÁVCE TRATĚ, VČETNĚ PROJEDNÁNÍ ZPŮSOBU A ČASU POSUNU A STÍM SOUVISEJÍCÍCH OMEZENÍ TRILEJBUSOVÉ DOPRAVY</t>
  </si>
  <si>
    <t>https://podminky.urs.cz/item/CS_URS_2021_02/02723.R</t>
  </si>
  <si>
    <t>3</t>
  </si>
  <si>
    <t>02730</t>
  </si>
  <si>
    <t>POMOC PRÁCE ZŘÍZ NEBO ZAJIŠŤ OCHRANU INŽENÝRSKÝCH SÍTÍ</t>
  </si>
  <si>
    <t>-1126831908</t>
  </si>
  <si>
    <t>OCHRANA STÁVAJÍCÍCH SÍTÍ TECHNICKÉ INFRASTRUKTURY NA STAVENIŠTI</t>
  </si>
  <si>
    <t>https://podminky.urs.cz/item/CS_URS_2021_02/02730</t>
  </si>
  <si>
    <t>029113</t>
  </si>
  <si>
    <t>OSTATNÍ POŽADAVKY - GEODETICKÉ ZAMĚŘENÍ - CELKY</t>
  </si>
  <si>
    <t>-1770315067</t>
  </si>
  <si>
    <t>ZAMĚŘENÍ SKUTEČNÉHO PROVEDENÍ</t>
  </si>
  <si>
    <t>https://podminky.urs.cz/item/CS_URS_2021_02/029113</t>
  </si>
  <si>
    <t>5</t>
  </si>
  <si>
    <t>02943</t>
  </si>
  <si>
    <t>OSTATNÍ POŽADAVKY - VYPRACOVÁNÍ RDS</t>
  </si>
  <si>
    <t>-1710668013</t>
  </si>
  <si>
    <t>DLE POTŘEB ZHOTOVITELE</t>
  </si>
  <si>
    <t>https://podminky.urs.cz/item/CS_URS_2021_02/02943</t>
  </si>
  <si>
    <t>6</t>
  </si>
  <si>
    <t>02940</t>
  </si>
  <si>
    <t>OSTATNÍ POŽADAVKY - VYPRACOVÁNÍ DOKUMENTACE</t>
  </si>
  <si>
    <t>988065524</t>
  </si>
  <si>
    <t>VYPRACOVÁNÍ DSPS</t>
  </si>
  <si>
    <t>https://podminky.urs.cz/item/CS_URS_2021_02/02940</t>
  </si>
  <si>
    <t>SO 101 - NOVÉ DOPRAVNÍ ŘEŠENÍ ULICE NOVÁ, ÚSTÍ NAD LABEM</t>
  </si>
  <si>
    <t>101 - NOVÉ DOPRAVNÍ ŘEŠENÍ ULICE NOVÁ, ÚSTÍ NAD LABEM</t>
  </si>
  <si>
    <t>1 - Zemní práce</t>
  </si>
  <si>
    <t>9 - Ostatní konstrukce a práce, bourání</t>
  </si>
  <si>
    <t>4 - Vodorovné konstrukce</t>
  </si>
  <si>
    <t>5 - Komunikace pozemní</t>
  </si>
  <si>
    <t>8 - Potrubí</t>
  </si>
  <si>
    <t>HSV - Práce a dodávky HSV</t>
  </si>
  <si>
    <t xml:space="preserve">    997 - Přesun sutě</t>
  </si>
  <si>
    <t xml:space="preserve">    998 - Přesun hmot</t>
  </si>
  <si>
    <t>Zemní práce</t>
  </si>
  <si>
    <t>112101102</t>
  </si>
  <si>
    <t>Kácení stromů listnatých D kmene do 500 mm</t>
  </si>
  <si>
    <t>kus</t>
  </si>
  <si>
    <t>616931610</t>
  </si>
  <si>
    <t>Kácení stromů s odřezáním kmene a s odvětvením listnatých, průměru kmene přes 300 do 500 mm</t>
  </si>
  <si>
    <t>https://podminky.urs.cz/item/CS_URS_2021_02/112101102</t>
  </si>
  <si>
    <t>VV</t>
  </si>
  <si>
    <t>A9</t>
  </si>
  <si>
    <t>"ze situace:"2"ks</t>
  </si>
  <si>
    <t>111201101</t>
  </si>
  <si>
    <t>Odstranění křovin a stromů průměru kmene do 100 mm i s kořeny z celkové plochy do 1000 m2</t>
  </si>
  <si>
    <t>m2</t>
  </si>
  <si>
    <t>160736078</t>
  </si>
  <si>
    <t>Odstranění křovin a stromů s odstraněním kořenů průměru kmene do 100 mm do sklonu terénu 1 : 5, při celkové ploše do 1 000 m2</t>
  </si>
  <si>
    <t>https://podminky.urs.cz/item/CS_URS_2021_02/111201101</t>
  </si>
  <si>
    <t>A7</t>
  </si>
  <si>
    <t>"ze situace:"16,0"m2</t>
  </si>
  <si>
    <t>111301111</t>
  </si>
  <si>
    <t>Sejmutí drnu tl do 100 mm s přemístěním do 50 m nebo naložením na dopravní prostředek</t>
  </si>
  <si>
    <t>1003347435</t>
  </si>
  <si>
    <t>Sejmutí drnu tl. do 100 mm, v jakékoliv ploše</t>
  </si>
  <si>
    <t>https://podminky.urs.cz/item/CS_URS_2021_02/111301111</t>
  </si>
  <si>
    <t>A8</t>
  </si>
  <si>
    <t>"tl. 100mm ze situace:"397,0"m2</t>
  </si>
  <si>
    <t>112201101</t>
  </si>
  <si>
    <t>Odstranění pařezů D do 300 mm</t>
  </si>
  <si>
    <t>1725701824</t>
  </si>
  <si>
    <t>Odstranění pařezů s jejich vykopáním, vytrháním nebo odstřelením, s přesekáním kořenů průměru přes 100 do 300 mm</t>
  </si>
  <si>
    <t>https://podminky.urs.cz/item/CS_URS_2021_02/112201101</t>
  </si>
  <si>
    <t>112201102</t>
  </si>
  <si>
    <t>Odstranění pařezů D do 500 mm</t>
  </si>
  <si>
    <t>-2041552973</t>
  </si>
  <si>
    <t>Odstranění pařezů s jejich vykopáním, vytrháním nebo odstřelením, s přesekáním kořenů průměru přes 300 do 500 mm</t>
  </si>
  <si>
    <t>https://podminky.urs.cz/item/CS_URS_2021_02/112201102</t>
  </si>
  <si>
    <t>113154123</t>
  </si>
  <si>
    <t>Frézování živičného krytu tl 50 mm pruh š přes 0,5 do 1 m pl do 500 m2 bez překážek v trase</t>
  </si>
  <si>
    <t>-1882860912</t>
  </si>
  <si>
    <t>Frézování živičného podkladu nebo krytu s naložením na dopravní prostředek plochy do 500 m2 bez překážek v trase pruhu šířky přes 0,5 m do 1 m, tloušťky vrstvy 50 mm</t>
  </si>
  <si>
    <t>https://podminky.urs.cz/item/CS_URS_2021_02/113154123</t>
  </si>
  <si>
    <t>"v napojení ulic Nová a Kamenná"</t>
  </si>
  <si>
    <t>210</t>
  </si>
  <si>
    <t>7</t>
  </si>
  <si>
    <t>122102201</t>
  </si>
  <si>
    <t>Odkopávky a prokopávky nezapažené pro silnice objemu do 100 m3 v hornině tř. 1 a 2</t>
  </si>
  <si>
    <t>m3</t>
  </si>
  <si>
    <t>-1801344495</t>
  </si>
  <si>
    <t>Odkopávky a prokopávky nezapažené pro silnice s přemístěním výkopku v příčných profilech na vzdálenost do 15 m nebo s naložením na dopravní prostředek v horninách tř. 1 a 2 do 100 m3</t>
  </si>
  <si>
    <t>https://podminky.urs.cz/item/CS_URS_2021_02/122102201</t>
  </si>
  <si>
    <t>8</t>
  </si>
  <si>
    <t>132101201</t>
  </si>
  <si>
    <t>Hloubení rýh š do 2000 mm v hornině tř. 1 a 2 objemu do 100 m3</t>
  </si>
  <si>
    <t>957334613</t>
  </si>
  <si>
    <t>Hloubení zapažených i nezapažených rýh šířky přes 600 do 2 000 mm s urovnáním dna do předepsaného profilu a spádu v horninách tř. 1 a 2 do 100 m3</t>
  </si>
  <si>
    <t>https://podminky.urs.cz/item/CS_URS_2021_02/132101201</t>
  </si>
  <si>
    <t>A24</t>
  </si>
  <si>
    <t>"přípojky UV, UV:"(8,00+2*1,00)*1,00*1,00</t>
  </si>
  <si>
    <t>9</t>
  </si>
  <si>
    <t>171201101</t>
  </si>
  <si>
    <t>Uložení sypaniny do násypů nezhutněných</t>
  </si>
  <si>
    <t>-891409597</t>
  </si>
  <si>
    <t>Uložení sypaniny do násypů s rozprostřením sypaniny ve vrstvách a s hrubým urovnáním nezhutněných z jakýchkoliv hornin</t>
  </si>
  <si>
    <t>https://podminky.urs.cz/item/CS_URS_2021_02/171201101</t>
  </si>
  <si>
    <t>113154225</t>
  </si>
  <si>
    <t>Frézování živičného krytu tl 200 mm pruh š 1 m pl do 1000 m2 bez překážek v trase</t>
  </si>
  <si>
    <t>-2090272629</t>
  </si>
  <si>
    <t>Frézování živičného podkladu nebo krytu s naložením na dopravní prostředek plochy přes 500 do 1 000 m2 bez překážek v trase pruhu šířky do 1 m, tloušťky vrstvy 200 mm</t>
  </si>
  <si>
    <t>https://podminky.urs.cz/item/CS_URS_2021_02/113154225</t>
  </si>
  <si>
    <t>A18</t>
  </si>
  <si>
    <t>"vozovka:"272,0</t>
  </si>
  <si>
    <t>11</t>
  </si>
  <si>
    <t>113107182</t>
  </si>
  <si>
    <t>Odstranění podkladu pl přes 50 do 200 m2 živičných tl 100 mm</t>
  </si>
  <si>
    <t>1465491534</t>
  </si>
  <si>
    <t>Odstranění podkladů nebo krytů s přemístěním hmot na skládku na vzdálenost do 20 m nebo s naložením na dopravní prostředek v ploše jednotlivě přes 50 m2 do 200 m2 živičných, o tl. vrstvy přes 50 do 100 mm</t>
  </si>
  <si>
    <t>https://podminky.urs.cz/item/CS_URS_2021_02/113107182</t>
  </si>
  <si>
    <t>A11</t>
  </si>
  <si>
    <t>"chodník:"227,0</t>
  </si>
  <si>
    <t>12</t>
  </si>
  <si>
    <t>113106121</t>
  </si>
  <si>
    <t>Rozebrání dlažeb komunikací pro pěší z betonových nebo kamenných dlaždic</t>
  </si>
  <si>
    <t>836152135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</si>
  <si>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</si>
  <si>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https://podminky.urs.cz/item/CS_URS_2021_02/113106121</t>
  </si>
  <si>
    <t>A13</t>
  </si>
  <si>
    <t>"zámková dlažba, chodník:"223,0</t>
  </si>
  <si>
    <t>Součet</t>
  </si>
  <si>
    <t>13</t>
  </si>
  <si>
    <t>113107172</t>
  </si>
  <si>
    <t>Odstranění podkladu pl přes 50 do 200 m2 z betonu prostého tl 300 mm</t>
  </si>
  <si>
    <t>206117175</t>
  </si>
  <si>
    <t>Odstranění podkladů nebo krytů s přemístěním hmot na skládku na vzdálenost do 20 m nebo s naložením na dopravní prostředek v ploše jednotlivě přes 50 m2 do 200 m2 z betonu prostého, o tl. vrstvy přes 150 do 300 mm</t>
  </si>
  <si>
    <t>https://podminky.urs.cz/item/CS_URS_2021_02/113107172</t>
  </si>
  <si>
    <t>A12</t>
  </si>
  <si>
    <t>"zálivy:"205</t>
  </si>
  <si>
    <t>14</t>
  </si>
  <si>
    <t>113107223</t>
  </si>
  <si>
    <t>Odstranění podkladu pl přes 200 m2 z kameniva drceného tl 300 mm</t>
  </si>
  <si>
    <t>1902206569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</si>
  <si>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</si>
  <si>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https://podminky.urs.cz/item/CS_URS_2021_02/113107223</t>
  </si>
  <si>
    <t>113107132</t>
  </si>
  <si>
    <t>Odstranění podkladu pl do 50 m2 z betonu prostého tl 300 mm</t>
  </si>
  <si>
    <t>1006505197</t>
  </si>
  <si>
    <t>Odstranění podkladů nebo krytů s přemístěním hmot na skládku na vzdálenost do 3 m nebo s naložením na dopravní prostředek v ploše jednotlivě do 50 m2 z betonu prostého, o tl. vrstvy přes 150 do 300 mm</t>
  </si>
  <si>
    <t>https://podminky.urs.cz/item/CS_URS_2021_02/113107132</t>
  </si>
  <si>
    <t>16</t>
  </si>
  <si>
    <t>113202111</t>
  </si>
  <si>
    <t>Vytrhání obrub krajníků obrubníků stojatých</t>
  </si>
  <si>
    <t>m</t>
  </si>
  <si>
    <t>1104965110</t>
  </si>
  <si>
    <t>Vytrhání obrub s vybouráním lože, s přemístěním hmot na skládku na vzdálenost do 3 m nebo s naložením na dopravní prostředek z krajníků nebo obrubníků stojatých</t>
  </si>
  <si>
    <t>https://podminky.urs.cz/item/CS_URS_2021_02/113202111</t>
  </si>
  <si>
    <t>17</t>
  </si>
  <si>
    <t>113204111</t>
  </si>
  <si>
    <t>Vytrhání obrub záhonových</t>
  </si>
  <si>
    <t>-1594744102</t>
  </si>
  <si>
    <t>Vytrhání obrub s vybouráním lože, s přemístěním hmot na skládku na vzdálenost do 3 m nebo s naložením na dopravní prostředek záhonových</t>
  </si>
  <si>
    <t>https://podminky.urs.cz/item/CS_URS_2021_02/113204111</t>
  </si>
  <si>
    <t>18</t>
  </si>
  <si>
    <t>181951102</t>
  </si>
  <si>
    <t>Úprava pláně v hornině tř. 1 až 4 se zhutněním</t>
  </si>
  <si>
    <t>1628522899</t>
  </si>
  <si>
    <t>Úprava pláně vyrovnáním výškových rozdílů v hornině tř. 1 až 4 se zhutněním</t>
  </si>
  <si>
    <t>https://podminky.urs.cz/item/CS_URS_2021_02/181951102</t>
  </si>
  <si>
    <t>19</t>
  </si>
  <si>
    <t>171101101</t>
  </si>
  <si>
    <t>Uložení sypaniny z hornin soudržných do násypů zhutněných na 95 % PS</t>
  </si>
  <si>
    <t>-909337791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</si>
  <si>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</si>
  <si>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https://podminky.urs.cz/item/CS_URS_2021_02/171101101</t>
  </si>
  <si>
    <t>A25</t>
  </si>
  <si>
    <t>98,0"m2"*0,09+22,0"m2"*0,41+49,0"m2"*0,50</t>
  </si>
  <si>
    <t>20</t>
  </si>
  <si>
    <t>171102111</t>
  </si>
  <si>
    <t>Uložení sypaniny z hornin nesoudržných a sypkých do násypů zhutněných v aktivní zóně</t>
  </si>
  <si>
    <t>194529748</t>
  </si>
  <si>
    <t>Uložení sypaniny do zhutněných násypů pro dálnice a letiště s rozprostřením sypaniny ve vrstvách, s hrubým urovnáním a uzavřením povrchu násypu z hornin nesoudržných sypkých v aktivní zóně</t>
  </si>
  <si>
    <t>https://podminky.urs.cz/item/CS_URS_2021_02/171102111</t>
  </si>
  <si>
    <t>122102202</t>
  </si>
  <si>
    <t>Odkopávky a prokopávky nezapažené pro silnice objemu do 1000 m3 v hornině tř. 1 a 2</t>
  </si>
  <si>
    <t>762502911</t>
  </si>
  <si>
    <t>Odkopávky a prokopávky nezapažené pro silnice s přemístěním výkopku v příčných profilech na vzdálenost do 15 m nebo s naložením na dopravní prostředek v horninách tř. 1 a 2 přes 100 do 1 000 m3</t>
  </si>
  <si>
    <t>https://podminky.urs.cz/item/CS_URS_2021_02/122102202</t>
  </si>
  <si>
    <t>22</t>
  </si>
  <si>
    <t>171101131</t>
  </si>
  <si>
    <t>Uložení sypaniny z hornin nesoudržných a soudržných střídavě do násypů zhutněných</t>
  </si>
  <si>
    <t>-483740763</t>
  </si>
  <si>
    <t>Uložení sypaniny do násypů s rozprostřením sypaniny ve vrstvách a s hrubým urovnáním zhutněných s uzavřením povrchu násypu z hornin nesoudržných a soudržných střídavě ukládaných</t>
  </si>
  <si>
    <t>https://podminky.urs.cz/item/CS_URS_2021_02/171101131</t>
  </si>
  <si>
    <t>A27</t>
  </si>
  <si>
    <t>"uložení výkopu na skládku dle pol.č.17120.A27:"155,5"m3</t>
  </si>
  <si>
    <t>23</t>
  </si>
  <si>
    <t>122101402</t>
  </si>
  <si>
    <t>Vykopávky v zemníku na suchu v hornině tř. 1 a 2 objem do 1000 m3</t>
  </si>
  <si>
    <t>1226974501</t>
  </si>
  <si>
    <t>Vykopávky v zemnících na suchu s přehozením výkopku na vzdálenost do 3 m nebo s naložením na dopravní prostředek v horninách tř. 1 a 2 přes 100 do 1 000 m3</t>
  </si>
  <si>
    <t>https://podminky.urs.cz/item/CS_URS_2021_02/122101402</t>
  </si>
  <si>
    <t>A21</t>
  </si>
  <si>
    <t>"natěžení a dovoz vhodné zeminy pro AZ"155,5</t>
  </si>
  <si>
    <t>24</t>
  </si>
  <si>
    <t>569903311</t>
  </si>
  <si>
    <t>Zřízení zemních krajnic se zhutněním</t>
  </si>
  <si>
    <t>-578198758</t>
  </si>
  <si>
    <t>Zřízení zemních krajnic z hornin jakékoliv třídy se zhutněním</t>
  </si>
  <si>
    <t>https://podminky.urs.cz/item/CS_URS_2021_02/569903311</t>
  </si>
  <si>
    <t>A29</t>
  </si>
  <si>
    <t>0,41"m2"*68,00+0,15"m2"*72,00</t>
  </si>
  <si>
    <t>25</t>
  </si>
  <si>
    <t>175111101</t>
  </si>
  <si>
    <t>Obsypání potrubí ručně sypaninou bez prohození, uloženou do 3 m</t>
  </si>
  <si>
    <t>1094535297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</si>
  <si>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</si>
  <si>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https://podminky.urs.cz/item/CS_URS_2021_02/175111101</t>
  </si>
  <si>
    <t>A31</t>
  </si>
  <si>
    <t>"přípojky UV:"8,00*(1,00*0,46-3,14*0,08*0,08)</t>
  </si>
  <si>
    <t>26</t>
  </si>
  <si>
    <t>174101101</t>
  </si>
  <si>
    <t>Zásyp jam, šachet rýh nebo kolem objektů sypaninou se zhutněním</t>
  </si>
  <si>
    <t>1215700911</t>
  </si>
  <si>
    <t>Zásyp sypaninou z jakékoliv horniny s uložením výkopku ve vrstvách se zhutněním jam, šachet, rýh nebo kolem objektů v těchto vykopávkách</t>
  </si>
  <si>
    <t>https://podminky.urs.cz/item/CS_URS_2021_02/174101101</t>
  </si>
  <si>
    <t>27</t>
  </si>
  <si>
    <t>122101401</t>
  </si>
  <si>
    <t>Vykopávky v zemníku na suchu v hornině tř. 1 a 2 objem do 100 m3</t>
  </si>
  <si>
    <t>966596216</t>
  </si>
  <si>
    <t>Vykopávky v zemnících na suchu s přehozením výkopku na vzdálenost do 3 m nebo s naložením na dopravní prostředek v horninách tř. 1 a 2 do 100 m3</t>
  </si>
  <si>
    <t>https://podminky.urs.cz/item/CS_URS_2021_02/122101401</t>
  </si>
  <si>
    <t>"natěžení a dovoz vhodné zeminy"</t>
  </si>
  <si>
    <t>42,34+38,68+5,011</t>
  </si>
  <si>
    <t>28</t>
  </si>
  <si>
    <t>181301102</t>
  </si>
  <si>
    <t>Rozprostření ornice tl vrstvy do 150 mm pl do 500 m2 v rovině nebo ve svahu do 1:5</t>
  </si>
  <si>
    <t>-98585273</t>
  </si>
  <si>
    <t>Rozprostření a urovnání ornice v rovině nebo ve svahu sklonu do 1:5 při souvislé ploše do 500 m2, tl. vrstvy přes 100 do 150 mm</t>
  </si>
  <si>
    <t>https://podminky.urs.cz/item/CS_URS_2021_02/181301102</t>
  </si>
  <si>
    <t>A33</t>
  </si>
  <si>
    <t>33,0</t>
  </si>
  <si>
    <t>29</t>
  </si>
  <si>
    <t>181301103</t>
  </si>
  <si>
    <t>Rozprostření ornice tl vrstvy do 200 mm pl do 500 m2 v rovině nebo ve svahu do 1:5</t>
  </si>
  <si>
    <t>-591975944</t>
  </si>
  <si>
    <t>Rozprostření a urovnání ornice v rovině nebo ve svahu sklonu do 1:5 při souvislé ploše do 500 m2, tl. vrstvy přes 150 do 200 mm</t>
  </si>
  <si>
    <t>https://podminky.urs.cz/item/CS_URS_2021_02/181301103</t>
  </si>
  <si>
    <t>A34</t>
  </si>
  <si>
    <t>262,0</t>
  </si>
  <si>
    <t>30</t>
  </si>
  <si>
    <t>686187561</t>
  </si>
  <si>
    <t>A23</t>
  </si>
  <si>
    <t>"natěžení a dovoz ornice"4,95+39,3</t>
  </si>
  <si>
    <t>31</t>
  </si>
  <si>
    <t>181411131</t>
  </si>
  <si>
    <t>Založení parkového trávníku výsevem plochy do 1000 m2 v rovině a ve svahu do 1:5</t>
  </si>
  <si>
    <t>1100070662</t>
  </si>
  <si>
    <t>Založení trávníku na půdě předem připravené plochy do 1000 m2 výsevem včetně utažení parkového v rovině nebo na svahu do 1:5</t>
  </si>
  <si>
    <t>https://podminky.urs.cz/item/CS_URS_2021_02/181411131</t>
  </si>
  <si>
    <t>A35</t>
  </si>
  <si>
    <t>262+33</t>
  </si>
  <si>
    <t>32</t>
  </si>
  <si>
    <t>112101101</t>
  </si>
  <si>
    <t>Kácení stromů listnatých D kmene do 300 mm</t>
  </si>
  <si>
    <t>27425821</t>
  </si>
  <si>
    <t>Kácení stromů s odřezáním kmene a s odvětvením listnatých, průměru kmene přes 100 do 300 mm</t>
  </si>
  <si>
    <t>https://podminky.urs.cz/item/CS_URS_2021_02/112101101</t>
  </si>
  <si>
    <t>A10</t>
  </si>
  <si>
    <t>1"ks</t>
  </si>
  <si>
    <t>Ostatní konstrukce a práce, bourání</t>
  </si>
  <si>
    <t>33</t>
  </si>
  <si>
    <t>767161814</t>
  </si>
  <si>
    <t>Demontáž zábradlí rovného nerozebíratelného hmotnosti 1m zábradlí přes 20 kg</t>
  </si>
  <si>
    <t>526708025</t>
  </si>
  <si>
    <t>Demontáž zábradlí rovného nerozebíratelný spoj hmotnosti 1 m zábradlí přes 20 kg</t>
  </si>
  <si>
    <t>https://podminky.urs.cz/item/CS_URS_2021_02/767161814</t>
  </si>
  <si>
    <t>A60</t>
  </si>
  <si>
    <t>"ze situace:"37,0"m</t>
  </si>
  <si>
    <t>34</t>
  </si>
  <si>
    <t>911381215</t>
  </si>
  <si>
    <t>Městská ochranná zábrana betonová průběžná délky 2 m výšky 0,5 m</t>
  </si>
  <si>
    <t>-1548220879</t>
  </si>
  <si>
    <t>Městská ochranná zábrana průběžná délky 2 m, výšky 0,5 m</t>
  </si>
  <si>
    <t>https://podminky.urs.cz/item/CS_URS_2021_02/911381215</t>
  </si>
  <si>
    <t>35</t>
  </si>
  <si>
    <t>911381222</t>
  </si>
  <si>
    <t>Městská ochranná zábrana betonová koncová délky 2 m výšky 0,5 m</t>
  </si>
  <si>
    <t>-1998221008</t>
  </si>
  <si>
    <t>Městská ochranná zábrana koncová délky 2 m, výšky 0,5 m</t>
  </si>
  <si>
    <t>https://podminky.urs.cz/item/CS_URS_2021_02/911381222</t>
  </si>
  <si>
    <t>36</t>
  </si>
  <si>
    <t>914111111</t>
  </si>
  <si>
    <t>Montáž svislé dopravní značky do velikosti 1 m2 objímkami na sloupek nebo konzolu</t>
  </si>
  <si>
    <t>1931119109</t>
  </si>
  <si>
    <t>Montáž svislé dopravní značky základní velikosti do 1 m2 objímkami na sloupky nebo konzoly</t>
  </si>
  <si>
    <t>https://podminky.urs.cz/item/CS_URS_2021_02/914111111</t>
  </si>
  <si>
    <t>37</t>
  </si>
  <si>
    <t>914511111</t>
  </si>
  <si>
    <t>Montáž sloupku dopravních značek délky do 3,5 m s betonovým základem</t>
  </si>
  <si>
    <t>940732607</t>
  </si>
  <si>
    <t>Montáž sloupku dopravních značek délky do 3,5 m do betonového základu</t>
  </si>
  <si>
    <t>https://podminky.urs.cz/item/CS_URS_2021_02/914511111</t>
  </si>
  <si>
    <t>38</t>
  </si>
  <si>
    <t>M</t>
  </si>
  <si>
    <t>404452300</t>
  </si>
  <si>
    <t>sloupek Zn 70 - 350</t>
  </si>
  <si>
    <t>59000917</t>
  </si>
  <si>
    <t>Výrobky a zabezpečovací prvky pro zařízení silniční značky dopravní svislé sloupky Zn 70 - 350</t>
  </si>
  <si>
    <t>https://podminky.urs.cz/item/CS_URS_2021_02/404452300</t>
  </si>
  <si>
    <t>39</t>
  </si>
  <si>
    <t>915111111</t>
  </si>
  <si>
    <t>Vodorovné dopravní značení dělící čáry souvislé š 125 mm základní bílá barva</t>
  </si>
  <si>
    <t>-1539543159</t>
  </si>
  <si>
    <t>Vodorovné dopravní značení stříkané barvou dělící čára šířky 125 mm souvislá bílá základní</t>
  </si>
  <si>
    <t>https://podminky.urs.cz/item/CS_URS_2021_02/915111111</t>
  </si>
  <si>
    <t>31+17+17+17*5+5+20</t>
  </si>
  <si>
    <t>40</t>
  </si>
  <si>
    <t>915131111</t>
  </si>
  <si>
    <t>Vodorovné dopravní značení přechody pro chodce, šipky, symboly základní bílá barva</t>
  </si>
  <si>
    <t>1089467649</t>
  </si>
  <si>
    <t>Vodorovné dopravní značení stříkané barvou přechody pro chodce, šipky, symboly bílé základní</t>
  </si>
  <si>
    <t>https://podminky.urs.cz/item/CS_URS_2021_02/915131111</t>
  </si>
  <si>
    <t>41</t>
  </si>
  <si>
    <t>915231115</t>
  </si>
  <si>
    <t>Vodorovné dopravní značení žlutým plastem přechody pro chodce, šipky, symboly</t>
  </si>
  <si>
    <t>336372733</t>
  </si>
  <si>
    <t>Vodorovné dopravní značení stříkaným plastem přechody pro chodce, šipky, symboly nápisy žluté základní</t>
  </si>
  <si>
    <t>https://podminky.urs.cz/item/CS_URS_2021_02/915231115</t>
  </si>
  <si>
    <t>42</t>
  </si>
  <si>
    <t>919112233</t>
  </si>
  <si>
    <t>Řezání spár pro vytvoření komůrky š 20 mm hl 40 mm pro těsnící zálivku v živičném krytu</t>
  </si>
  <si>
    <t>161547823</t>
  </si>
  <si>
    <t>Řezání dilatačních spár v živičném krytu vytvoření komůrky pro těsnící zálivku šířky 20 mm, hloubky 40 mm</t>
  </si>
  <si>
    <t>https://podminky.urs.cz/item/CS_URS_2021_02/919112233</t>
  </si>
  <si>
    <t>35+8</t>
  </si>
  <si>
    <t>43</t>
  </si>
  <si>
    <t>919735112</t>
  </si>
  <si>
    <t>Řezání stávajícího živičného krytu hl přes 50 do 100 mm</t>
  </si>
  <si>
    <t>1912909188</t>
  </si>
  <si>
    <t>Řezání stávajícího živičného krytu nebo podkladu hloubky přes 50 do 100 mm</t>
  </si>
  <si>
    <t>https://podminky.urs.cz/item/CS_URS_2021_02/919735112</t>
  </si>
  <si>
    <t>92</t>
  </si>
  <si>
    <t>44</t>
  </si>
  <si>
    <t>969021131</t>
  </si>
  <si>
    <t>Vybourání kanalizačního potrubí DN do 300</t>
  </si>
  <si>
    <t>-1449064282</t>
  </si>
  <si>
    <t>Vybourání kanalizačního potrubí DN do 300 mm</t>
  </si>
  <si>
    <t>https://podminky.urs.cz/item/CS_URS_2021_02/969021131</t>
  </si>
  <si>
    <t>45</t>
  </si>
  <si>
    <t>981011112</t>
  </si>
  <si>
    <t>Demolice budov dřevěných ostatních oboustranně obitých nebo omítnutých postupným rozebíráním</t>
  </si>
  <si>
    <t>-479274476</t>
  </si>
  <si>
    <t>Demolice budov postupným rozebíráním dřevěných ostatních, oboustranně obitých, případně omítnutých</t>
  </si>
  <si>
    <t>https://podminky.urs.cz/item/CS_URS_2021_02/981011112</t>
  </si>
  <si>
    <t>A94</t>
  </si>
  <si>
    <t>"BUS zastávka:"4,00*2,50*2,20</t>
  </si>
  <si>
    <t>46</t>
  </si>
  <si>
    <t>981011411</t>
  </si>
  <si>
    <t>Demolice budov zděných na MC nebo z betonu podíl konstrukcí do 10 % postupným rozebíráním</t>
  </si>
  <si>
    <t>-1969909048</t>
  </si>
  <si>
    <t>Demolice budov postupným rozebíráním z cihel, kamene, tvárnic na maltu cementovou nebo z betonu prostého s podílem konstrukcí do 10 %</t>
  </si>
  <si>
    <t>https://podminky.urs.cz/item/CS_URS_2021_02/981011411</t>
  </si>
  <si>
    <t>A93</t>
  </si>
  <si>
    <t>"BUS zastávka:"14,00*5,00*3,00</t>
  </si>
  <si>
    <t>47</t>
  </si>
  <si>
    <t>767996801</t>
  </si>
  <si>
    <t>Demontáž atypických zámečnických konstrukcí rozebráním hmotnosti jednotlivých dílů do 50 kg</t>
  </si>
  <si>
    <t>kg</t>
  </si>
  <si>
    <t>1255184036</t>
  </si>
  <si>
    <t>Demontáž ostatních zámečnických konstrukcí o hmotnosti jednotlivých dílů rozebráním do 50 kg</t>
  </si>
  <si>
    <t>https://podminky.urs.cz/item/CS_URS_2021_02/767996801</t>
  </si>
  <si>
    <t>A87</t>
  </si>
  <si>
    <t>250</t>
  </si>
  <si>
    <t>48</t>
  </si>
  <si>
    <t>976085311</t>
  </si>
  <si>
    <t>Vybourání kanalizačních rámů včetně poklopů nebo mříží pl do 0,6 m2</t>
  </si>
  <si>
    <t>-1698563211</t>
  </si>
  <si>
    <t>Vybourání drobných zámečnických a jiných konstrukcí kanalizačních rámů litinových, z rýhovaného plechu nebo betonových včetně poklopů nebo mříží, plochy do 0,60 m2</t>
  </si>
  <si>
    <t>https://podminky.urs.cz/item/CS_URS_2021_02/976085311</t>
  </si>
  <si>
    <t>A92</t>
  </si>
  <si>
    <t>2"ks</t>
  </si>
  <si>
    <t>49</t>
  </si>
  <si>
    <t>919735113</t>
  </si>
  <si>
    <t>Řezání stávajícího živičného krytu hl do 150 mm</t>
  </si>
  <si>
    <t>1053100445</t>
  </si>
  <si>
    <t>Řezání stávajícího živičného krytu nebo podkladu hloubky přes 100 do 150 mm</t>
  </si>
  <si>
    <t>https://podminky.urs.cz/item/CS_URS_2021_02/919735113</t>
  </si>
  <si>
    <t>A84</t>
  </si>
  <si>
    <t>"v místě napojení na stávající stav:"245,0"m</t>
  </si>
  <si>
    <t>50</t>
  </si>
  <si>
    <t>916131213</t>
  </si>
  <si>
    <t>Osazení silničního obrubníku betonového stojatého s boční opěrou do lože z betonu prostého</t>
  </si>
  <si>
    <t>-194932471</t>
  </si>
  <si>
    <t>Osazení silničního obrubníku betonového se zřízením lože, s vyplněním a zatřením spár cementovou maltou stojatého s boční opěrou z betonu prostého tř. C 12/15, do lože z betonu prostého téže značky</t>
  </si>
  <si>
    <t>https://podminky.urs.cz/item/CS_URS_2021_02/916131213</t>
  </si>
  <si>
    <t>51</t>
  </si>
  <si>
    <t>592174890</t>
  </si>
  <si>
    <t>obrubník betonový silniční 100x15x25 cm přírodní šedá</t>
  </si>
  <si>
    <t>468265413</t>
  </si>
  <si>
    <t>Obrubníky betonové a železobetonové obrubník silniční    100 x 15 x 25 přír. šedá</t>
  </si>
  <si>
    <t>https://podminky.urs.cz/item/CS_URS_2021_02/592174890</t>
  </si>
  <si>
    <t>194</t>
  </si>
  <si>
    <t>52</t>
  </si>
  <si>
    <t>-1227322773</t>
  </si>
  <si>
    <t>A81</t>
  </si>
  <si>
    <t>"ostrůvek:"60,0"m</t>
  </si>
  <si>
    <t>53</t>
  </si>
  <si>
    <t>592174920</t>
  </si>
  <si>
    <t>obrubník betonový silniční ABO 15-30 100x10x30 cm</t>
  </si>
  <si>
    <t>-1237290907</t>
  </si>
  <si>
    <t>Obrubníky betonové a železobetonové obrubník silniční ABO  15-30    100 x 15 x 30</t>
  </si>
  <si>
    <t>https://podminky.urs.cz/item/CS_URS_2021_02/592174920</t>
  </si>
  <si>
    <t>54</t>
  </si>
  <si>
    <t>-752758809</t>
  </si>
  <si>
    <t>55</t>
  </si>
  <si>
    <t>592175470</t>
  </si>
  <si>
    <t>obrubník HK přechodový levý 40xH25-29x100 cm šedý</t>
  </si>
  <si>
    <t>1508097393</t>
  </si>
  <si>
    <t>Obrubníky betonové a železobetonové obrubníky bezbariérové - CSB rozměr: š x h x l obrubník HK přechod. levý 40xH25-29x100</t>
  </si>
  <si>
    <t>https://podminky.urs.cz/item/CS_URS_2021_02/592175470</t>
  </si>
  <si>
    <t>56</t>
  </si>
  <si>
    <t>592175460</t>
  </si>
  <si>
    <t>obrubník HK přechodový pravý 40x29-H25x100 cm šedý</t>
  </si>
  <si>
    <t>128</t>
  </si>
  <si>
    <t>-941462613</t>
  </si>
  <si>
    <t>Obrubníky betonové a železobetonové obrubníky bezbariérové - CSB rozměr: š x h x l obrubník HK přechod. pravý 40x29-H25x100</t>
  </si>
  <si>
    <t>https://podminky.urs.cz/item/CS_URS_2021_02/592175460</t>
  </si>
  <si>
    <t>57</t>
  </si>
  <si>
    <t>592175450</t>
  </si>
  <si>
    <t>obrubník HK náběhový levý 40x25-29x100 cm šedý</t>
  </si>
  <si>
    <t>1736718751</t>
  </si>
  <si>
    <t>Obrubníky betonové a železobetonové obrubníky bezbariérové - CSB rozměr: š x h x l obrubník HK náběhový levý    40x25-29x100</t>
  </si>
  <si>
    <t>https://podminky.urs.cz/item/CS_URS_2021_02/592175450</t>
  </si>
  <si>
    <t>58</t>
  </si>
  <si>
    <t>592175440</t>
  </si>
  <si>
    <t>obrubník HK náběhový pravý 40x29-25x100 cm šedý</t>
  </si>
  <si>
    <t>1771339086</t>
  </si>
  <si>
    <t>Obrubníky betonové a železobetonové obrubníky bezbariérové - CSB rozměr: š x h x l obrubník HK náběhový pravý  40x29-25x100</t>
  </si>
  <si>
    <t>https://podminky.urs.cz/item/CS_URS_2021_02/592175440</t>
  </si>
  <si>
    <t>59</t>
  </si>
  <si>
    <t>592175430</t>
  </si>
  <si>
    <t>obrubník HK přímý 40x29x100 cm šedý</t>
  </si>
  <si>
    <t>1974239615</t>
  </si>
  <si>
    <t>Obrubníky betonové a železobetonové obrubníky bezbariérové - CSB rozměr: š x h x l obrubník HK přímý       40x29x100</t>
  </si>
  <si>
    <t>https://podminky.urs.cz/item/CS_URS_2021_02/592175430</t>
  </si>
  <si>
    <t>60</t>
  </si>
  <si>
    <t>916331112</t>
  </si>
  <si>
    <t>Osazení zahradního obrubníku betonového do lože z betonu s boční opěrou</t>
  </si>
  <si>
    <t>-1722575555</t>
  </si>
  <si>
    <t>Osazení zahradního obrubníku betonového s ložem tl. od 50 do 100 mm z betonu prostého tř. C 12/15 s boční opěrou z betonu prostého tř. C 12/15</t>
  </si>
  <si>
    <t>https://podminky.urs.cz/item/CS_URS_2021_02/916331112</t>
  </si>
  <si>
    <t>61</t>
  </si>
  <si>
    <t>592173050</t>
  </si>
  <si>
    <t>obrubník betonový zahradní přírodní šedá ABO 5-20 50x5x25 cm</t>
  </si>
  <si>
    <t>-725033768</t>
  </si>
  <si>
    <t>Obrubníky betonové a železobetonové obrubníky zahradní ABO    5-20     50 x 5 x 25</t>
  </si>
  <si>
    <t>https://podminky.urs.cz/item/CS_URS_2021_02/592173050</t>
  </si>
  <si>
    <t>241*2</t>
  </si>
  <si>
    <t>62</t>
  </si>
  <si>
    <t>339921132</t>
  </si>
  <si>
    <t>Osazování betonových palisád do betonového základu v řadě výšky prvku přes 0,5 do 1 m</t>
  </si>
  <si>
    <t>-634049089</t>
  </si>
  <si>
    <t>Osazování palisád betonových v řadě se zabetonováním výšky palisády přes 500 do 1000 mm</t>
  </si>
  <si>
    <t>https://podminky.urs.cz/item/CS_URS_2021_02/339921132</t>
  </si>
  <si>
    <t>A78</t>
  </si>
  <si>
    <t>"v prostoru schodiště:"15,00</t>
  </si>
  <si>
    <t>63</t>
  </si>
  <si>
    <t>592282770</t>
  </si>
  <si>
    <t>palisáda 60 barevná  50 x 11,5 x 11,5 cm</t>
  </si>
  <si>
    <t>449693623</t>
  </si>
  <si>
    <t>Prefabrikáty pro komunální stavby a pro terénní úpravu ostatní betonové a železobetonové palisáda - barevná  (výška/délka,šířka) Palisáda 50    50 x 11,5 x 11,5</t>
  </si>
  <si>
    <t>https://podminky.urs.cz/item/CS_URS_2021_02/592282770</t>
  </si>
  <si>
    <t>15*8</t>
  </si>
  <si>
    <t>64</t>
  </si>
  <si>
    <t>919122132</t>
  </si>
  <si>
    <t>Těsnění spár zálivkou za tepla pro komůrky š 20 mm hl 40 mm s těsnicím profilem</t>
  </si>
  <si>
    <t>-1951432528</t>
  </si>
  <si>
    <t>Utěsnění dilatačních spár zálivkou za tepla v cementobetonovém nebo živičném krytu včetně adhezního nátěru s těsnicím profilem pod zálivkou, pro komůrky šířky 20 mm, hloubky 40 mm</t>
  </si>
  <si>
    <t>https://podminky.urs.cz/item/CS_URS_2021_02/919122132</t>
  </si>
  <si>
    <t>65</t>
  </si>
  <si>
    <t>93767.A</t>
  </si>
  <si>
    <t>MOBILIÁŘ - PŘÍSTŘEŠKY PRO ZASTÁVKY VEŘEJNÉ DOPRAVY</t>
  </si>
  <si>
    <t>KUS</t>
  </si>
  <si>
    <t>OTSKP</t>
  </si>
  <si>
    <t>1370812101</t>
  </si>
  <si>
    <t>VČETNĚ PROSKLENÝCH BOČNÍCH STĚN
MODULOVÝ PŘÍSTŘEŠEK DÉLKY 3,5M S LAVIČKOU S PRŮHLEDNOU ZADNÍ STĚNOU</t>
  </si>
  <si>
    <t>A88</t>
  </si>
  <si>
    <t>66</t>
  </si>
  <si>
    <t>93767.B</t>
  </si>
  <si>
    <t>-846138585</t>
  </si>
  <si>
    <t>BEZ BOČNÍCH STĚN
MODULOVÝ PŘÍSTŘEŠEK DÉLKY 3,5M S LAVIČKOU S PRŮHLEDNOU ZADNÍ STĚNOU</t>
  </si>
  <si>
    <t>A89</t>
  </si>
  <si>
    <t>67</t>
  </si>
  <si>
    <t>911111111</t>
  </si>
  <si>
    <t>Montáž zábradlí ocelového zabetonovaného</t>
  </si>
  <si>
    <t>618044308</t>
  </si>
  <si>
    <t>https://podminky.urs.cz/item/CS_URS_2021_02/911111111</t>
  </si>
  <si>
    <t>A59</t>
  </si>
  <si>
    <t>68</t>
  </si>
  <si>
    <t>966005311</t>
  </si>
  <si>
    <t>Rozebrání a odstranění silničního svodidla s jednou pásnicí</t>
  </si>
  <si>
    <t>-2078190391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</si>
  <si>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</si>
  <si>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https://podminky.urs.cz/item/CS_URS_2021_02/966005311</t>
  </si>
  <si>
    <t>A62</t>
  </si>
  <si>
    <t>20,0"m</t>
  </si>
  <si>
    <t>69</t>
  </si>
  <si>
    <t>911331111</t>
  </si>
  <si>
    <t>Svodidlo ocelové jednostranné zádržnosti N2 typ JSNH4/N2 se zaberaněním sloupků v rozmezí do 2 m</t>
  </si>
  <si>
    <t>-1459894525</t>
  </si>
  <si>
    <t>Silniční svodidlo s osazením sloupků zaberaněním ocelové úroveň zádržnosti N2 vzdálenosti sloupků do 2 m JSNH4/N2 jednostranné</t>
  </si>
  <si>
    <t>https://podminky.urs.cz/item/CS_URS_2021_02/911331111</t>
  </si>
  <si>
    <t>A61</t>
  </si>
  <si>
    <t>70</t>
  </si>
  <si>
    <t>93723.R</t>
  </si>
  <si>
    <t>MOBILIÁŘ - KOŠE NA ODPADKY Z PLASTOVÝCH DÍLCŮ</t>
  </si>
  <si>
    <t>200702011</t>
  </si>
  <si>
    <t>A86</t>
  </si>
  <si>
    <t>"zastávky MHD:"2"ks</t>
  </si>
  <si>
    <t>71</t>
  </si>
  <si>
    <t>1777335541</t>
  </si>
  <si>
    <t>A64</t>
  </si>
  <si>
    <t>72</t>
  </si>
  <si>
    <t>966006211</t>
  </si>
  <si>
    <t>Odstranění svislých dopravních značek ze sloupů, sloupků nebo konzol</t>
  </si>
  <si>
    <t>-323582749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</si>
  <si>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</si>
  <si>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https://podminky.urs.cz/item/CS_URS_2021_02/966006211</t>
  </si>
  <si>
    <t>A69</t>
  </si>
  <si>
    <t>"IP19:"1"ks</t>
  </si>
  <si>
    <t>73</t>
  </si>
  <si>
    <t>966006132</t>
  </si>
  <si>
    <t>Odstranění značek dopravních nebo orientačních se sloupky s betonovými patkami</t>
  </si>
  <si>
    <t>1253134070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</si>
  <si>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</si>
  <si>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https://podminky.urs.cz/item/CS_URS_2021_02/966006132</t>
  </si>
  <si>
    <t>A66</t>
  </si>
  <si>
    <t>7"ks</t>
  </si>
  <si>
    <t>74</t>
  </si>
  <si>
    <t>-1041424445</t>
  </si>
  <si>
    <t>A67</t>
  </si>
  <si>
    <t>"P2, E2b:"2"ks</t>
  </si>
  <si>
    <t>75</t>
  </si>
  <si>
    <t>-1496546638</t>
  </si>
  <si>
    <t>A71</t>
  </si>
  <si>
    <t>9"ks</t>
  </si>
  <si>
    <t>76</t>
  </si>
  <si>
    <t>914131.1</t>
  </si>
  <si>
    <t>DOPRAVNÍ ZNAČKY ZÁKLADNÍ VELIKOSTI OCELOVÉ FÓLIE TŘ 2 - DODÁVKA</t>
  </si>
  <si>
    <t>-1047240539</t>
  </si>
  <si>
    <t xml:space="preserve">DOPRAVNÍ ZNAČKY ZÁKLADNÍ VELIKOSTI OCELOVÉ FÓLIE TŘ 2 - DODÁVKA 
</t>
  </si>
  <si>
    <t>A63</t>
  </si>
  <si>
    <t>"dle tabulky SDZ:"14"ks</t>
  </si>
  <si>
    <t>77</t>
  </si>
  <si>
    <t>914431.2</t>
  </si>
  <si>
    <t>DOPRAVNÍ ZNAČKY 100X150CM OCELOVÉ FÓLIE TŘ 2 - DODÁVKA</t>
  </si>
  <si>
    <t>-946551361</t>
  </si>
  <si>
    <t xml:space="preserve">DOPRAVNÍ ZNAČKY 100X150CM OCELOVÉ FÓLIE TŘ 2 - DODÁVKA
</t>
  </si>
  <si>
    <t>A68</t>
  </si>
  <si>
    <t>"dle tabulky SDZ, IP19:"4"ks</t>
  </si>
  <si>
    <t>78</t>
  </si>
  <si>
    <t>914132.3</t>
  </si>
  <si>
    <t>-675603172</t>
  </si>
  <si>
    <t xml:space="preserve">DOPRAVNÍ ZNAČKY ZÁKLADNÍ VELIKOSTI OCELOVÉ FÓLIE TŘ 2 - DODÁVKA
</t>
  </si>
  <si>
    <t>A65</t>
  </si>
  <si>
    <t>"zpětné osazení dle pol.č.914133.B:"2"ks</t>
  </si>
  <si>
    <t>79</t>
  </si>
  <si>
    <t>916781113</t>
  </si>
  <si>
    <t>Zpomalovací plastový práh pro přejezdovou rychlost 10 km/h</t>
  </si>
  <si>
    <t>1556404545</t>
  </si>
  <si>
    <t>Zpomalovací práh plastový pro přejezdovou rychlost 10 km/h</t>
  </si>
  <si>
    <t>https://podminky.urs.cz/item/CS_URS_2021_02/916781113</t>
  </si>
  <si>
    <t>A83</t>
  </si>
  <si>
    <t>33+12</t>
  </si>
  <si>
    <t>80</t>
  </si>
  <si>
    <t>966007123</t>
  </si>
  <si>
    <t>Odstranění vodorovného značení frézováním plastu z plochy</t>
  </si>
  <si>
    <t>-1757271165</t>
  </si>
  <si>
    <t>Odstranění vodorovného dopravního značení frézováním značeného plastem plošného</t>
  </si>
  <si>
    <t>https://podminky.urs.cz/item/CS_URS_2021_02/966007123</t>
  </si>
  <si>
    <t>A75</t>
  </si>
  <si>
    <t>200,0"m2</t>
  </si>
  <si>
    <t>81</t>
  </si>
  <si>
    <t>915131112</t>
  </si>
  <si>
    <t>Vodorovné dopravní značení retroreflexní bílou barvou přechody pro chodce, šipky nebo symboly</t>
  </si>
  <si>
    <t>-1177704844</t>
  </si>
  <si>
    <t>Vodorovné dopravní značení stříkané barvou přechody pro chodce, šipky, symboly bílé retroreflexní</t>
  </si>
  <si>
    <t>https://podminky.urs.cz/item/CS_URS_2021_02/915131112</t>
  </si>
  <si>
    <t>82</t>
  </si>
  <si>
    <t>915231112</t>
  </si>
  <si>
    <t>Vodorovné dopravní značení retroreflexním bílým plastem přechody pro chodce, šipky nebo symboly</t>
  </si>
  <si>
    <t>455560650</t>
  </si>
  <si>
    <t>Vodorovné dopravní značení stříkaným plastem přechody pro chodce, šipky, symboly nápisy bílé retroreflexní</t>
  </si>
  <si>
    <t>https://podminky.urs.cz/item/CS_URS_2021_02/915231112</t>
  </si>
  <si>
    <t>83</t>
  </si>
  <si>
    <t>915351111</t>
  </si>
  <si>
    <t>Předformátované vodorovné dopravní značení číslice nebo písmeno délky do 1 m</t>
  </si>
  <si>
    <t>198457866</t>
  </si>
  <si>
    <t>Vodorovné značení předformovaným termoplastem písmena nebo číslice velikosti do 1 m</t>
  </si>
  <si>
    <t>https://podminky.urs.cz/item/CS_URS_2021_02/915351111</t>
  </si>
  <si>
    <t>A76</t>
  </si>
  <si>
    <t>24"ks</t>
  </si>
  <si>
    <t>84</t>
  </si>
  <si>
    <t>937993.R</t>
  </si>
  <si>
    <t>MOBILIÁŘ - TABULE PRO REKLAMNÍ PLOCHY - DEMONTÁŽ</t>
  </si>
  <si>
    <t>-1366556299</t>
  </si>
  <si>
    <t>A91</t>
  </si>
  <si>
    <t>85</t>
  </si>
  <si>
    <t>937992.R</t>
  </si>
  <si>
    <t>MOBILIÁŘ - TABULE PRO REKLAMNÍ PLOCHY - MONTÁŽ S PŘESUNEM</t>
  </si>
  <si>
    <t>-64713463</t>
  </si>
  <si>
    <t>A90</t>
  </si>
  <si>
    <t>Vodorovné konstrukce</t>
  </si>
  <si>
    <t>86</t>
  </si>
  <si>
    <t>451572111</t>
  </si>
  <si>
    <t>Lože pod potrubí otevřený výkop z kameniva drobného těženého</t>
  </si>
  <si>
    <t>1270144647</t>
  </si>
  <si>
    <t>Lože pod potrubí, stoky a drobné objekty v otevřeném výkopu z kameniva drobného těženého 0 až 4 mm</t>
  </si>
  <si>
    <t>https://podminky.urs.cz/item/CS_URS_2021_02/451572111</t>
  </si>
  <si>
    <t>A36</t>
  </si>
  <si>
    <t>"přípojky UV:"8,00*1,00*0,10</t>
  </si>
  <si>
    <t>87</t>
  </si>
  <si>
    <t>596411111</t>
  </si>
  <si>
    <t>Kladení dlažby z vegetačních tvárnic komunikací pro pěší tl 80 mm pl do 50 m2</t>
  </si>
  <si>
    <t>-1682349101</t>
  </si>
  <si>
    <t>Kladení dlažby z betonových vegetačních dlaždic komunikací pro pěší s ložem z kameniva těženého nebo drceného tl. do 40 mm, s vyplněním spár a vegetačních otvorů, s hutněním vibrováním tl. 80 mm, pro plochy do 50 m2</t>
  </si>
  <si>
    <t>https://podminky.urs.cz/item/CS_URS_2021_02/596411111</t>
  </si>
  <si>
    <t>A37</t>
  </si>
  <si>
    <t>13,0"m2</t>
  </si>
  <si>
    <t>88</t>
  </si>
  <si>
    <t>592282290</t>
  </si>
  <si>
    <t>dlažba vegetační  60 x 40 x 8 cm</t>
  </si>
  <si>
    <t>1907176924</t>
  </si>
  <si>
    <t>Prefabrikáty pro komunální stavby a pro terénní úpravu ostatní betonové a železobetonové dlažba vegetační 60/40     60 x 40 x 8</t>
  </si>
  <si>
    <t>https://podminky.urs.cz/item/CS_URS_2021_02/592282290</t>
  </si>
  <si>
    <t>13*6</t>
  </si>
  <si>
    <t>Komunikace pozemní</t>
  </si>
  <si>
    <t>89</t>
  </si>
  <si>
    <t>564861111</t>
  </si>
  <si>
    <t>Podklad ze štěrkodrtě ŠD tl 200 mm</t>
  </si>
  <si>
    <t>350172667</t>
  </si>
  <si>
    <t>Podklad ze štěrkodrti ŠD s rozprostřením a zhutněním, po zhutnění tl. 200 mm</t>
  </si>
  <si>
    <t>https://podminky.urs.cz/item/CS_URS_2021_02/564861111</t>
  </si>
  <si>
    <t>90</t>
  </si>
  <si>
    <t>253253621</t>
  </si>
  <si>
    <t>91</t>
  </si>
  <si>
    <t>567122112</t>
  </si>
  <si>
    <t>Podklad ze směsi stmelené cementem SC C 8/10 (KSC I) tl 130 mm</t>
  </si>
  <si>
    <t>130095413</t>
  </si>
  <si>
    <t>Podklad ze směsi stmelené cementem bez dilatačních spár, s rozprostřením a zhutněním SC C 8/10 (KSC I), po zhutnění tl. 130 mm</t>
  </si>
  <si>
    <t>https://podminky.urs.cz/item/CS_URS_2021_02/567122112</t>
  </si>
  <si>
    <t>A39</t>
  </si>
  <si>
    <t>"vozovka:"107,0</t>
  </si>
  <si>
    <t>565135111</t>
  </si>
  <si>
    <t>Asfaltový beton vrstva podkladní ACP 16 (obalované kamenivo OKS) tl 50 mm š do 3 m</t>
  </si>
  <si>
    <t>545972337</t>
  </si>
  <si>
    <t>Asfaltový beton vrstva podkladní ACP 16 (obalované kamenivo střednězrnné - OKS) s rozprostřením a zhutněním v pruhu šířky do 3 m, po zhutnění tl. 50 mm</t>
  </si>
  <si>
    <t>https://podminky.urs.cz/item/CS_URS_2021_02/565135111</t>
  </si>
  <si>
    <t>A47</t>
  </si>
  <si>
    <t>"vozovka:"107,0"m2</t>
  </si>
  <si>
    <t>93</t>
  </si>
  <si>
    <t>565145111</t>
  </si>
  <si>
    <t>Asfaltový beton vrstva podkladní ACP 16 (obalované kamenivo OKS) tl 60 mm š do 3 m</t>
  </si>
  <si>
    <t>-1246027815</t>
  </si>
  <si>
    <t>Asfaltový beton vrstva podkladní ACP 16 (obalované kamenivo střednězrnné - OKS) s rozprostřením a zhutněním v pruhu šířky do 3 m, po zhutnění tl. 60 mm</t>
  </si>
  <si>
    <t>https://podminky.urs.cz/item/CS_URS_2021_02/565145111</t>
  </si>
  <si>
    <t>A46</t>
  </si>
  <si>
    <t>94</t>
  </si>
  <si>
    <t>572241122</t>
  </si>
  <si>
    <t>Vyspravení výtluků asfaltovým betonem ACO (AB) tl přes 40 do 60 mm při vyspravované ploše přes 10% na 1 km</t>
  </si>
  <si>
    <t>383463250</t>
  </si>
  <si>
    <t>Vyspravení výtluků materiálem na bázi asfaltu s řezáním, vysekáním, očištěním, zaplněním směsí a zhutněním asfaltovým betonem ACO (AB) při vyspravované ploše na 1 km komunikace přes 10 % tl. přes 40 do 60 mm</t>
  </si>
  <si>
    <t>https://podminky.urs.cz/item/CS_URS_2021_02/572241122</t>
  </si>
  <si>
    <t>"výtluky ul. Nová, dl. cca 300 m"</t>
  </si>
  <si>
    <t>300*0,2</t>
  </si>
  <si>
    <t>95</t>
  </si>
  <si>
    <t>577134111</t>
  </si>
  <si>
    <t>Asfaltový beton vrstva obrusná ACO 11 (ABS) tř. I tl 40 mm š do 3 m z nemodifikovaného asfaltu</t>
  </si>
  <si>
    <t>1102784160</t>
  </si>
  <si>
    <t>Asfaltový beton vrstva obrusná ACO 11 (ABS) s rozprostřením a se zhutněním z nemodifikovaného asfaltu v pruhu šířky do 3 m tř. I, po zhutnění tl. 40 mm</t>
  </si>
  <si>
    <t>https://podminky.urs.cz/item/CS_URS_2021_02/577134111</t>
  </si>
  <si>
    <t>A45</t>
  </si>
  <si>
    <t>96</t>
  </si>
  <si>
    <t>573111112</t>
  </si>
  <si>
    <t>Postřik živičný infiltrační s posypem z asfaltu množství 1 kg/m2</t>
  </si>
  <si>
    <t>824157694</t>
  </si>
  <si>
    <t>Postřik živičný infiltrační z asfaltu silničního s posypem kamenivem, v množství 1,00 kg/m2</t>
  </si>
  <si>
    <t>https://podminky.urs.cz/item/CS_URS_2021_02/573111112</t>
  </si>
  <si>
    <t>A42</t>
  </si>
  <si>
    <t>97</t>
  </si>
  <si>
    <t>573231111</t>
  </si>
  <si>
    <t>Postřik živičný spojovací ze silniční emulze v množství do 0,7 kg/m2</t>
  </si>
  <si>
    <t>-223714558</t>
  </si>
  <si>
    <t>Postřik živičný spojovací bez posypu kamenivem ze silniční emulze, v množství od 0,50 do 0,80 kg/m2</t>
  </si>
  <si>
    <t>https://podminky.urs.cz/item/CS_URS_2021_02/573231111</t>
  </si>
  <si>
    <t>A43</t>
  </si>
  <si>
    <t>"vozovka:"107,0"m2"*2</t>
  </si>
  <si>
    <t>210*2</t>
  </si>
  <si>
    <t>98</t>
  </si>
  <si>
    <t>591211111</t>
  </si>
  <si>
    <t>Kladení dlažby z kostek drobných z kamene do lože z kameniva těženého tl 50 mm</t>
  </si>
  <si>
    <t>351637190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</si>
  <si>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</si>
  <si>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https://podminky.urs.cz/item/CS_URS_2021_02/591211111</t>
  </si>
  <si>
    <t>A49</t>
  </si>
  <si>
    <t>"ostrůvek:"41,0"m2</t>
  </si>
  <si>
    <t>99</t>
  </si>
  <si>
    <t>583801200</t>
  </si>
  <si>
    <t>kostka dlažební drobná, žula velikost 8/10 cm</t>
  </si>
  <si>
    <t>t</t>
  </si>
  <si>
    <t>-1338082633</t>
  </si>
  <si>
    <t>Výrobky lomařské a kamenické pro komunikace (kostky dlažební, krajníky a obrubníky) kostka dlažební drobná žula (materiálová skupina I/2) vel. 8/10 cm šedá  (1t = cca 5 m2)</t>
  </si>
  <si>
    <t>https://podminky.urs.cz/item/CS_URS_2021_02/583801200</t>
  </si>
  <si>
    <t>P</t>
  </si>
  <si>
    <t>Poznámka k položce:_x000D_
1t = cca 5 m2</t>
  </si>
  <si>
    <t>41/5</t>
  </si>
  <si>
    <t>596211113</t>
  </si>
  <si>
    <t>Kladení zámkové dlažby komunikací pro pěší tl 60 mm skupiny A pl přes 300 m2</t>
  </si>
  <si>
    <t>-814256111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</si>
  <si>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</si>
  <si>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https://podminky.urs.cz/item/CS_URS_2021_02/596211113</t>
  </si>
  <si>
    <t>A50</t>
  </si>
  <si>
    <t>"chodník:"630,0"m2</t>
  </si>
  <si>
    <t>"chodník předláždění"31</t>
  </si>
  <si>
    <t>592452120</t>
  </si>
  <si>
    <t>dlažba zámková IČKO přírodní 19,6x16,1x6 cm</t>
  </si>
  <si>
    <t>749212569</t>
  </si>
  <si>
    <t>Dlaždice betonové dlažba zámková (ČSN EN 1338) dlažba zámková IČKO 1 m2=36 kusů 19,6 x 16,1 x 6  přírodní</t>
  </si>
  <si>
    <t>https://podminky.urs.cz/item/CS_URS_2021_02/592452120</t>
  </si>
  <si>
    <t>Poznámka k položce:_x000D_
spotřeba: 36 kus/m2</t>
  </si>
  <si>
    <t>102</t>
  </si>
  <si>
    <t>596211110</t>
  </si>
  <si>
    <t>Kladení zámkové dlažby komunikací pro pěší tl 60 mm skupiny A pl do 50 m2</t>
  </si>
  <si>
    <t>-216833534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</si>
  <si>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</si>
  <si>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https://podminky.urs.cz/item/CS_URS_2021_02/596211110</t>
  </si>
  <si>
    <t>A51</t>
  </si>
  <si>
    <t>"chodník - optický pás u zastávek MHD:"19,0"m2</t>
  </si>
  <si>
    <t>"chodník" 48</t>
  </si>
  <si>
    <t>103</t>
  </si>
  <si>
    <t>592453430</t>
  </si>
  <si>
    <t>dlažba betonová kostka 40x40x5 cm barva</t>
  </si>
  <si>
    <t>337183369</t>
  </si>
  <si>
    <t>Dlaždice betonové dlažba desková betonová 40 x 40 x 4,5 dlažba reliéfní, 40 x 40 x 5 kostka barva</t>
  </si>
  <si>
    <t>https://podminky.urs.cz/item/CS_URS_2021_02/592453430</t>
  </si>
  <si>
    <t>104</t>
  </si>
  <si>
    <t>567134142</t>
  </si>
  <si>
    <t>Podklad z podkladového betonu tř. PB II (C 16/20) tl 230 mm</t>
  </si>
  <si>
    <t>541110125</t>
  </si>
  <si>
    <t>Podklad z podkladového betonu PB tř. PB II (C 16/20) tl. 230 mm</t>
  </si>
  <si>
    <t>https://podminky.urs.cz/item/CS_URS_2021_02/567134142</t>
  </si>
  <si>
    <t>A38</t>
  </si>
  <si>
    <t>"záliv:"204,0"m2</t>
  </si>
  <si>
    <t>105</t>
  </si>
  <si>
    <t>581141114</t>
  </si>
  <si>
    <t>Kryt cementobetonový vozovek skupiny CB I tl 250 mm</t>
  </si>
  <si>
    <t>643613024</t>
  </si>
  <si>
    <t>Kryt cementobetonový silničních komunikací skupiny CB I tl. 250 mm</t>
  </si>
  <si>
    <t>https://podminky.urs.cz/item/CS_URS_2021_02/581141114</t>
  </si>
  <si>
    <t>A48</t>
  </si>
  <si>
    <t>106</t>
  </si>
  <si>
    <t>919726225</t>
  </si>
  <si>
    <t>Geotextilie pro vyztužení, separaci a filtraci tkaná z polyesteru podélná/příčná pevnost 200/200kN/m</t>
  </si>
  <si>
    <t>-99060840</t>
  </si>
  <si>
    <t>Geotextilie tkaná pro vyztužení, separaci nebo filtraci z polyesteru, podélná/příčná pevnost v tahu 200/200 kN/m</t>
  </si>
  <si>
    <t>https://podminky.urs.cz/item/CS_URS_2021_02/919726225</t>
  </si>
  <si>
    <t>A44</t>
  </si>
  <si>
    <t>107</t>
  </si>
  <si>
    <t>919124121</t>
  </si>
  <si>
    <t>Dilatační spáry vkládané v cementobetonovém krytu s vyplněním spár asfaltovou zálivkou</t>
  </si>
  <si>
    <t>7642808</t>
  </si>
  <si>
    <t>Dilatační spáry vkládané v cementobetonovém krytu s odstraněním vložek, s vyčištěním a vyplněním spár asfaltovou zálivkou</t>
  </si>
  <si>
    <t>https://podminky.urs.cz/item/CS_URS_2021_02/919124121</t>
  </si>
  <si>
    <t>A54</t>
  </si>
  <si>
    <t>"v místě napojení na stávající stav"245,0</t>
  </si>
  <si>
    <t>Potrubí</t>
  </si>
  <si>
    <t>108</t>
  </si>
  <si>
    <t>895941111</t>
  </si>
  <si>
    <t>Zřízení vpusti kanalizační uliční z betonových dílců typ UV-50 normální</t>
  </si>
  <si>
    <t>1376361477</t>
  </si>
  <si>
    <t>https://podminky.urs.cz/item/CS_URS_2021_02/895941111</t>
  </si>
  <si>
    <t>109</t>
  </si>
  <si>
    <t>592238760</t>
  </si>
  <si>
    <t>rám zabetonovaný DIN 19583-9 500/500 mm</t>
  </si>
  <si>
    <t>233764326</t>
  </si>
  <si>
    <t>Prefabrikáty pro uliční vpusti dílce betonové pro uliční vpusti vpusť dešťová uliční s rámem rám zabetonovaný DIN 19583-9, 500/500mm</t>
  </si>
  <si>
    <t>https://podminky.urs.cz/item/CS_URS_2021_02/592238760</t>
  </si>
  <si>
    <t>110</t>
  </si>
  <si>
    <t>592238210</t>
  </si>
  <si>
    <t>vpusť betonová uliční TBV-Q 660/180 /prstenec/ 18x66x10 cm</t>
  </si>
  <si>
    <t>1435946946</t>
  </si>
  <si>
    <t>Prefabrikáty pro uliční vpusti betonové a železobetonové TBV-Q 660/180 /prstenec/ 18 x 66 x 10</t>
  </si>
  <si>
    <t>https://podminky.urs.cz/item/CS_URS_2021_02/592238210</t>
  </si>
  <si>
    <t>111</t>
  </si>
  <si>
    <t>592238580</t>
  </si>
  <si>
    <t>skruž betonová pro uliční vpusť horní TBV-Q 450/555/5d, 45x55x5 cm</t>
  </si>
  <si>
    <t>1546290059</t>
  </si>
  <si>
    <t>Prefabrikáty pro uliční vpusti dílce betonové pro uliční vpusti skruže horní TBV-Q 450/555/5d         45 x 57 x 5</t>
  </si>
  <si>
    <t>https://podminky.urs.cz/item/CS_URS_2021_02/592238580</t>
  </si>
  <si>
    <t>112</t>
  </si>
  <si>
    <t>592238520</t>
  </si>
  <si>
    <t>dno betonové pro uliční vpusť s kalovou prohlubní TBV-Q 2a 45x30x5 cm</t>
  </si>
  <si>
    <t>-1133224507</t>
  </si>
  <si>
    <t>Prefabrikáty pro uliční vpusti dílce betonové pro uliční vpusti dno s kalovou prohlubní TBV-Q 450/300/2a       45 x 30 x 5</t>
  </si>
  <si>
    <t>https://podminky.urs.cz/item/CS_URS_2021_02/592238520</t>
  </si>
  <si>
    <t>113</t>
  </si>
  <si>
    <t>592238540</t>
  </si>
  <si>
    <t>skruž betonová pro uliční vpusťs výtokovým otvorem PVC TBV-Q 450/350/3a, 45x35x5 cm</t>
  </si>
  <si>
    <t>738114876</t>
  </si>
  <si>
    <t>Prefabrikáty pro uliční vpusti dílce betonové pro uliční vpusti skruž s  otvorem PVC TBV-Q 450/350/3a PVC  45 x 35 x 5</t>
  </si>
  <si>
    <t>https://podminky.urs.cz/item/CS_URS_2021_02/592238540</t>
  </si>
  <si>
    <t>114</t>
  </si>
  <si>
    <t>899721111</t>
  </si>
  <si>
    <t>Signalizační vodič DN do 150 mm na potrubí PVC</t>
  </si>
  <si>
    <t>22137673</t>
  </si>
  <si>
    <t>Signalizační vodič na potrubí PVC DN do 150 mm</t>
  </si>
  <si>
    <t>https://podminky.urs.cz/item/CS_URS_2021_02/899721111</t>
  </si>
  <si>
    <t>115</t>
  </si>
  <si>
    <t>899722113</t>
  </si>
  <si>
    <t>Krytí potrubí z plastů výstražnou fólií z PVC 34cm</t>
  </si>
  <si>
    <t>-1760562450</t>
  </si>
  <si>
    <t>Krytí potrubí z plastů výstražnou fólií z PVC šířky 34cm</t>
  </si>
  <si>
    <t>https://podminky.urs.cz/item/CS_URS_2021_02/899722113</t>
  </si>
  <si>
    <t>116</t>
  </si>
  <si>
    <t>871315221</t>
  </si>
  <si>
    <t>Kanalizační potrubí z tvrdého PVC-systém KG tuhost třídy SN8 DN150</t>
  </si>
  <si>
    <t>-1414152939</t>
  </si>
  <si>
    <t>Kanalizační potrubí z tvrdého PVC systém KG v otevřeném výkopu ve sklonu do 20 %, tuhost třídy SN 8 DN 150</t>
  </si>
  <si>
    <t>https://podminky.urs.cz/item/CS_URS_2021_02/871315221</t>
  </si>
  <si>
    <t>A55</t>
  </si>
  <si>
    <t>"přípojky UV:"8,0"m</t>
  </si>
  <si>
    <t>117</t>
  </si>
  <si>
    <t>721290112</t>
  </si>
  <si>
    <t>Zkouška těsnosti potrubí kanalizace vodou do DN 200</t>
  </si>
  <si>
    <t>659465125</t>
  </si>
  <si>
    <t>Zkouška těsnosti kanalizace v objektech vodou DN 150 nebo DN 200</t>
  </si>
  <si>
    <t>https://podminky.urs.cz/item/CS_URS_2021_02/721290112</t>
  </si>
  <si>
    <t>A57</t>
  </si>
  <si>
    <t>"dle pol.č.87433:"8,0"m</t>
  </si>
  <si>
    <t>118</t>
  </si>
  <si>
    <t>359901211</t>
  </si>
  <si>
    <t>Monitoring stoky jakékoli výšky na nové kanalizaci</t>
  </si>
  <si>
    <t>-853127386</t>
  </si>
  <si>
    <t>Monitoring stok (kamerový systém) jakékoli výšky nová kanalizace</t>
  </si>
  <si>
    <t>https://podminky.urs.cz/item/CS_URS_2021_02/359901211</t>
  </si>
  <si>
    <t>A58</t>
  </si>
  <si>
    <t>HSV</t>
  </si>
  <si>
    <t>Práce a dodávky HSV</t>
  </si>
  <si>
    <t>997</t>
  </si>
  <si>
    <t>Přesun sutě</t>
  </si>
  <si>
    <t>119</t>
  </si>
  <si>
    <t>997013501</t>
  </si>
  <si>
    <t>Odvoz suti a vybouraných hmot na skládku nebo meziskládku do 1 km se složením</t>
  </si>
  <si>
    <t>524033964</t>
  </si>
  <si>
    <t>Odvoz suti a vybouraných hmot na skládku nebo meziskládku se složením, na vzdálenost do 1 km</t>
  </si>
  <si>
    <t>https://podminky.urs.cz/item/CS_URS_2021_02/997013501</t>
  </si>
  <si>
    <t>"skládka Všebořice, trasa mimo centrum města"</t>
  </si>
  <si>
    <t>"pvc"0,744</t>
  </si>
  <si>
    <t>"dřevo"4,884</t>
  </si>
  <si>
    <t>120</t>
  </si>
  <si>
    <t>997013509</t>
  </si>
  <si>
    <t>Příplatek k odvozu suti a vybouraných hmot na skládku ZKD 1 km přes 1 km</t>
  </si>
  <si>
    <t>1033601011</t>
  </si>
  <si>
    <t>Odvoz suti a vybouraných hmot na skládku nebo meziskládku se složením, na vzdálenost Příplatek k ceně za každý další i započatý 1 km přes 1 km</t>
  </si>
  <si>
    <t>https://podminky.urs.cz/item/CS_URS_2021_02/997013509</t>
  </si>
  <si>
    <t>5,628*14</t>
  </si>
  <si>
    <t>121</t>
  </si>
  <si>
    <t>997013811</t>
  </si>
  <si>
    <t>Poplatek za uložení stavebního dřevěného odpadu na skládce (skládkovné)</t>
  </si>
  <si>
    <t>-415366319</t>
  </si>
  <si>
    <t>Poplatek za uložení stavebního odpadu na skládce (skládkovné) dřevěného</t>
  </si>
  <si>
    <t>https://podminky.urs.cz/item/CS_URS_2021_02/997013811</t>
  </si>
  <si>
    <t>122</t>
  </si>
  <si>
    <t>997013813</t>
  </si>
  <si>
    <t>Poplatek za uložení stavebního odpadu z plastických hmot na skládce (skládkovné)</t>
  </si>
  <si>
    <t>-108818615</t>
  </si>
  <si>
    <t>Poplatek za uložení stavebního odpadu na skládce (skládkovné) z plastických hmot</t>
  </si>
  <si>
    <t>https://podminky.urs.cz/item/CS_URS_2021_02/997013813</t>
  </si>
  <si>
    <t>123</t>
  </si>
  <si>
    <t>997221551</t>
  </si>
  <si>
    <t>Vodorovná doprava suti ze sypkých materiálů do 1 km</t>
  </si>
  <si>
    <t>-695627706</t>
  </si>
  <si>
    <t>Vodorovná doprava suti bez naložení, ale se složením a s hrubým urovnáním ze sypkých materiálů, na vzdálenost do 1 km</t>
  </si>
  <si>
    <t>https://podminky.urs.cz/item/CS_URS_2021_02/997221551</t>
  </si>
  <si>
    <t>"kamenivo"185,400</t>
  </si>
  <si>
    <t>124</t>
  </si>
  <si>
    <t>997221559</t>
  </si>
  <si>
    <t>Příplatek ZKD 1 km u vodorovné dopravy suti ze sypkých materiálů</t>
  </si>
  <si>
    <t>-2121223928</t>
  </si>
  <si>
    <t>Vodorovná doprava suti bez naložení, ale se složením a s hrubým urovnáním Příplatek k ceně za každý další i započatý 1 km přes 1 km</t>
  </si>
  <si>
    <t>https://podminky.urs.cz/item/CS_URS_2021_02/997221559</t>
  </si>
  <si>
    <t>185,4*14</t>
  </si>
  <si>
    <t>125</t>
  </si>
  <si>
    <t>997221571</t>
  </si>
  <si>
    <t>Vodorovná doprava vybouraných hmot do 1 km</t>
  </si>
  <si>
    <t>-1438194933</t>
  </si>
  <si>
    <t>Vodorovná doprava vybouraných hmot bez naložení, ale se složením a s hrubým urovnáním na vzdálenost do 1 km</t>
  </si>
  <si>
    <t>https://podminky.urs.cz/item/CS_URS_2021_02/997221571</t>
  </si>
  <si>
    <t>"beton"56,865+102,5+231,75+51,455+8,92+33,6+0,574+0,164</t>
  </si>
  <si>
    <t>"živice"139,264+41,087</t>
  </si>
  <si>
    <t>126</t>
  </si>
  <si>
    <t>997221579</t>
  </si>
  <si>
    <t>Příplatek ZKD 1 km u vodorovné dopravy vybouraných hmot</t>
  </si>
  <si>
    <t>620167133</t>
  </si>
  <si>
    <t>Vodorovná doprava vybouraných hmot bez naložení, ale se složením a s hrubým urovnáním na vzdálenost Příplatek k ceně za každý další i započatý 1 km přes 1 km</t>
  </si>
  <si>
    <t>https://podminky.urs.cz/item/CS_URS_2021_02/997221579</t>
  </si>
  <si>
    <t>"skádka Všebořice trasa mimo centrum města"</t>
  </si>
  <si>
    <t>666,179*14</t>
  </si>
  <si>
    <t>127</t>
  </si>
  <si>
    <t>997221815</t>
  </si>
  <si>
    <t>Poplatek za uložení betonového odpadu na skládce (skládkovné)</t>
  </si>
  <si>
    <t>25772533</t>
  </si>
  <si>
    <t>Poplatek za uložení stavebního odpadu na skládce (skládkovné) betonového</t>
  </si>
  <si>
    <t>https://podminky.urs.cz/item/CS_URS_2021_02/997221815</t>
  </si>
  <si>
    <t>997221845</t>
  </si>
  <si>
    <t>Poplatek za uložení odpadu z asfaltových povrchů na skládce (skládkovné)</t>
  </si>
  <si>
    <t>1598588645</t>
  </si>
  <si>
    <t>Poplatek za uložení stavebního odpadu na skládce (skládkovné) z asfaltových povrchů</t>
  </si>
  <si>
    <t>https://podminky.urs.cz/item/CS_URS_2021_02/997221845</t>
  </si>
  <si>
    <t>"živice"139,264+41,087+24,150</t>
  </si>
  <si>
    <t>129</t>
  </si>
  <si>
    <t>997221855</t>
  </si>
  <si>
    <t>Poplatek za uložení odpadu z kameniva na skládce (skládkovné)</t>
  </si>
  <si>
    <t>-1251987765</t>
  </si>
  <si>
    <t>Poplatek za uložení stavebního odpadu na skládce (skládkovné) z kameniva</t>
  </si>
  <si>
    <t>https://podminky.urs.cz/item/CS_URS_2021_02/997221855</t>
  </si>
  <si>
    <t>998</t>
  </si>
  <si>
    <t>Přesun hmot</t>
  </si>
  <si>
    <t>130</t>
  </si>
  <si>
    <t>998225111</t>
  </si>
  <si>
    <t>Přesun hmot pro pozemní komunikace s krytem z kamene, monolitickým betonovým nebo živičným</t>
  </si>
  <si>
    <t>228239087</t>
  </si>
  <si>
    <t>Přesun hmot pro komunikace s krytem z kameniva, monolitickým betonovým nebo živičným dopravní vzdálenost do 200 m jakékoliv délky objektu</t>
  </si>
  <si>
    <t>https://podminky.urs.cz/item/CS_URS_2021_02/998225111</t>
  </si>
  <si>
    <t>173,080</t>
  </si>
  <si>
    <t>131</t>
  </si>
  <si>
    <t>998225194</t>
  </si>
  <si>
    <t>Příplatek k přesunu hmot pro pozemní komunikace s krytem z kamene, živičným, betonovým do 5000 m</t>
  </si>
  <si>
    <t>-1013188002</t>
  </si>
  <si>
    <t>Přesun hmot pro komunikace s krytem z kameniva, monolitickým betonovým nebo živičným Příplatek k ceně za zvětšený přesun přes vymezenou největší dopravní vzdálenost do 5000 m</t>
  </si>
  <si>
    <t>https://podminky.urs.cz/item/CS_URS_2021_02/998225194</t>
  </si>
  <si>
    <t>132</t>
  </si>
  <si>
    <t>998225195</t>
  </si>
  <si>
    <t>Příplatek k přesunu hmot pro pozemní komunikace s krytem z kamene, živičným, betonovým ZKD 5000 m</t>
  </si>
  <si>
    <t>-484618756</t>
  </si>
  <si>
    <t>Přesun hmot pro komunikace s krytem z kameniva, monolitickým betonovým nebo živičným Příplatek k ceně za zvětšený přesun přes vymezenou největší dopravní vzdálenost za každých dalších 5000 m přes 5000 m</t>
  </si>
  <si>
    <t>https://podminky.urs.cz/item/CS_URS_2021_02/998225195</t>
  </si>
  <si>
    <t>133</t>
  </si>
  <si>
    <t>998276101</t>
  </si>
  <si>
    <t>Přesun hmot pro trubní vedení z trub z plastických hmot otevřený výkop</t>
  </si>
  <si>
    <t>1764302382</t>
  </si>
  <si>
    <t>Přesun hmot pro trubní vedení hloubené z trub z plastických hmot nebo sklolaminátových pro vodovody nebo kanalizace v otevřeném výkopu dopravní vzdálenost do 15 m</t>
  </si>
  <si>
    <t>https://podminky.urs.cz/item/CS_URS_2021_02/998276101</t>
  </si>
  <si>
    <t>1,562</t>
  </si>
  <si>
    <t>134</t>
  </si>
  <si>
    <t>998276124</t>
  </si>
  <si>
    <t>Příplatek k přesunu hmot pro trubní vedení z trub z plastických hmot za zvětšený přesun do 500 m</t>
  </si>
  <si>
    <t>756956195</t>
  </si>
  <si>
    <t>Přesun hmot pro trubní vedení hloubené z trub z plastických hmot nebo sklolaminátových Příplatek k cenám za zvětšený přesun přes vymezenou největší dopravní vzdálenost do 500 m</t>
  </si>
  <si>
    <t>https://podminky.urs.cz/item/CS_URS_2021_02/998276124</t>
  </si>
  <si>
    <t>SO 401 - VEŘEJNÉ OSVĚTLENÍ</t>
  </si>
  <si>
    <t>401 - VEŘEJNÉ OSVĚTLENÍ</t>
  </si>
  <si>
    <t>9 - Ostatní konstrukce a práce</t>
  </si>
  <si>
    <t>5 - Komunikace</t>
  </si>
  <si>
    <t>2 - Základy</t>
  </si>
  <si>
    <t>7 - Přidružená stavební výroba</t>
  </si>
  <si>
    <t>Ostatní - Ostatní</t>
  </si>
  <si>
    <t xml:space="preserve">    VŘ 01 - Dodatečné informace</t>
  </si>
  <si>
    <t xml:space="preserve">      HZS - Hodinové zúčtovací sazby</t>
  </si>
  <si>
    <t>740991100</t>
  </si>
  <si>
    <t>Celková prohlídka elektrického rozvodu a zařízení do 100 000,- Kč</t>
  </si>
  <si>
    <t>-1803011745</t>
  </si>
  <si>
    <t>Zkoušky a prohlídky elektrických rozvodů a zařízení celková prohlídka a vyhotovení revizní zprávy pro objem montážních prací do 100 tis. Kč</t>
  </si>
  <si>
    <t>https://podminky.urs.cz/item/CS_URS_2021_02/740991100</t>
  </si>
  <si>
    <t>A3</t>
  </si>
  <si>
    <t>113107131</t>
  </si>
  <si>
    <t>Odstranění podkladu pl do 50 m2 z betonu prostého tl 150 mm</t>
  </si>
  <si>
    <t>-1682432124</t>
  </si>
  <si>
    <t>Odstranění podkladů nebo krytů s přemístěním hmot na skládku na vzdálenost do 3 m nebo s naložením na dopravní prostředek v ploše jednotlivě do 50 m2 z betonu prostého, o tl. vrstvy přes 100 do 150 mm</t>
  </si>
  <si>
    <t>https://podminky.urs.cz/item/CS_URS_2021_02/113107131</t>
  </si>
  <si>
    <t>A4</t>
  </si>
  <si>
    <t>"chodník:"6,00*0,50</t>
  </si>
  <si>
    <t>131101101</t>
  </si>
  <si>
    <t>Hloubení jam nezapažených v hornině tř. 1 a 2 objemu do 100 m3</t>
  </si>
  <si>
    <t>522000062</t>
  </si>
  <si>
    <t>Hloubení nezapažených jam a zářezů s urovnáním dna do předepsaného profilu a spádu v horninách tř. 1 a 2 do 100 m3</t>
  </si>
  <si>
    <t>https://podminky.urs.cz/item/CS_URS_2021_02/131101101</t>
  </si>
  <si>
    <t>A5</t>
  </si>
  <si>
    <t>"pro stožárový základ:"6*1,0"m3</t>
  </si>
  <si>
    <t>1687172262</t>
  </si>
  <si>
    <t>162701105</t>
  </si>
  <si>
    <t>Vodorovné přemístění do 10000 m výkopku/sypaniny z horniny tř. 1 až 4</t>
  </si>
  <si>
    <t>1661655484</t>
  </si>
  <si>
    <t>Vodorovné přemístění výkopku nebo sypaniny po suchu na obvyklém dopravním prostředku, bez naložení výkopku, avšak se složením bez rozhrnutí z horniny tř. 1 až 4 na vzdálenost přes 9 000 do 10 000 m</t>
  </si>
  <si>
    <t>https://podminky.urs.cz/item/CS_URS_2021_02/162701105</t>
  </si>
  <si>
    <t>"uložení přebytečné zeminy na skládku"</t>
  </si>
  <si>
    <t>6,0"m3"+23,17"m3"-16,52"m3</t>
  </si>
  <si>
    <t>162701109</t>
  </si>
  <si>
    <t>Příplatek k vodorovnému přemístění výkopku/sypaniny z horniny tř. 1 až 4 ZKD 1000 m přes 10000 m</t>
  </si>
  <si>
    <t>-1841226083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</si>
  <si>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</si>
  <si>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https://podminky.urs.cz/item/CS_URS_2021_02/162701109</t>
  </si>
  <si>
    <t>12,65*4</t>
  </si>
  <si>
    <t>171201211</t>
  </si>
  <si>
    <t>Poplatek za uložení odpadu ze sypaniny na skládce (skládkovné)</t>
  </si>
  <si>
    <t>935447085</t>
  </si>
  <si>
    <t>Uložení sypaniny poplatek za uložení sypaniny na skládce (skládkovné)</t>
  </si>
  <si>
    <t>https://podminky.urs.cz/item/CS_URS_2021_02/171201211</t>
  </si>
  <si>
    <t>12,65*1,8</t>
  </si>
  <si>
    <t>746522533</t>
  </si>
  <si>
    <t>16,52"m3</t>
  </si>
  <si>
    <t>171201201</t>
  </si>
  <si>
    <t>Uložení sypaniny na skládky</t>
  </si>
  <si>
    <t>1840539346</t>
  </si>
  <si>
    <t>https://podminky.urs.cz/item/CS_URS_2021_02/171201201</t>
  </si>
  <si>
    <t>-684094797</t>
  </si>
  <si>
    <t>20,0"m2</t>
  </si>
  <si>
    <t>-424768029</t>
  </si>
  <si>
    <t>Ostatní konstrukce a práce</t>
  </si>
  <si>
    <t>919735123</t>
  </si>
  <si>
    <t>Řezání stávajícího betonového krytu hl do 150 mm</t>
  </si>
  <si>
    <t>1999431735</t>
  </si>
  <si>
    <t>Řezání stávajícího betonového krytu nebo podkladu hloubky přes 100 do 150 mm</t>
  </si>
  <si>
    <t>https://podminky.urs.cz/item/CS_URS_2021_02/919735123</t>
  </si>
  <si>
    <t>"chodník:"12,0"m</t>
  </si>
  <si>
    <t>Komunikace</t>
  </si>
  <si>
    <t>564851111</t>
  </si>
  <si>
    <t>Podklad ze štěrkodrtě ŠD tl 150 mm</t>
  </si>
  <si>
    <t>-1165203644</t>
  </si>
  <si>
    <t>Podklad ze štěrkodrti ŠD s rozprostřením a zhutněním, po zhutnění tl. 150 mm</t>
  </si>
  <si>
    <t>https://podminky.urs.cz/item/CS_URS_2021_02/564851111</t>
  </si>
  <si>
    <t>"chodník:"6,00*0,50*0,15</t>
  </si>
  <si>
    <t>565185111</t>
  </si>
  <si>
    <t>Asfaltový beton vrstva podkladní ACP 16 (obalované kamenivo OKS) tl 150 mm š do 3 m</t>
  </si>
  <si>
    <t>-928463944</t>
  </si>
  <si>
    <t>Asfaltový beton vrstva podkladní ACP 16 (obalované kamenivo střednězrnné - OKS) s rozprostřením a zhutněním v pruhu šířky do 3 m, po zhutnění tl. 150 mm</t>
  </si>
  <si>
    <t>https://podminky.urs.cz/item/CS_URS_2021_02/565185111</t>
  </si>
  <si>
    <t>A14</t>
  </si>
  <si>
    <t>Základy</t>
  </si>
  <si>
    <t>271532212</t>
  </si>
  <si>
    <t>Podsyp pod základové konstrukce se zhutněním z hrubého kameniva frakce 16 až 32 mm</t>
  </si>
  <si>
    <t>811436943</t>
  </si>
  <si>
    <t>Podsyp pod základové konstrukce se zhutněním a urovnáním povrchu z kameniva hrubého, frakce 16 - 32 mm</t>
  </si>
  <si>
    <t>https://podminky.urs.cz/item/CS_URS_2021_02/271532212</t>
  </si>
  <si>
    <t>1*1*0,2*6</t>
  </si>
  <si>
    <t>275313611</t>
  </si>
  <si>
    <t>Základové patky z betonu tř. C 16/20</t>
  </si>
  <si>
    <t>-409465505</t>
  </si>
  <si>
    <t>Základy z betonu prostého patky a bloky z betonu kamenem neprokládaného tř. C 16/20</t>
  </si>
  <si>
    <t>https://podminky.urs.cz/item/CS_URS_2021_02/275313611</t>
  </si>
  <si>
    <t>"stožárové základy:"6,0"m3</t>
  </si>
  <si>
    <t>275351215</t>
  </si>
  <si>
    <t>Zřízení bednění stěn základových patek</t>
  </si>
  <si>
    <t>1128137877</t>
  </si>
  <si>
    <t>Bednění základových stěn patek svislé nebo šikmé (odkloněné), půdorysně přímé nebo zalomené ve volných nebo zapažených jámách, rýhách, šachtách, včetně případných vzpěr zřízení</t>
  </si>
  <si>
    <t>https://podminky.urs.cz/item/CS_URS_2021_02/275351215</t>
  </si>
  <si>
    <t>1*1*4*6</t>
  </si>
  <si>
    <t>275351216</t>
  </si>
  <si>
    <t>Odstranění bednění stěn základových patek</t>
  </si>
  <si>
    <t>1267830737</t>
  </si>
  <si>
    <t>Bednění základových stěn patek svislé nebo šikmé (odkloněné), půdorysně přímé nebo zalomené ve volných nebo zapažených jámách, rýhách, šachtách, včetně případných vzpěr odstranění</t>
  </si>
  <si>
    <t>https://podminky.urs.cz/item/CS_URS_2021_02/275351216</t>
  </si>
  <si>
    <t>451577777</t>
  </si>
  <si>
    <t>Podklad nebo lože pod dlažbu vodorovný nebo do sklonu 1:5 z kameniva těženého tl do 100 mm</t>
  </si>
  <si>
    <t>1769603205</t>
  </si>
  <si>
    <t>Podklad nebo lože pod dlažbu (přídlažbu) v ploše vodorovné nebo ve sklonu do 1:5, tloušťky od 30 do 100 mm z kameniva těženého</t>
  </si>
  <si>
    <t>https://podminky.urs.cz/item/CS_URS_2021_02/451577777</t>
  </si>
  <si>
    <t>45,00*0,35+35,00*0,50</t>
  </si>
  <si>
    <t>451579777</t>
  </si>
  <si>
    <t>Příplatek ZKD 10 mm tl nad 100 mm u podkladu nebo lože pod dlažbu z kameniva těženého</t>
  </si>
  <si>
    <t>-593566104</t>
  </si>
  <si>
    <t>Podklad nebo lože pod dlažbu (přídlažbu) Příplatek k cenám za každých dalších i započatých 10 mm tloušťky podkladu nebo lože přes 100 mm z kameniva těženého</t>
  </si>
  <si>
    <t>https://podminky.urs.cz/item/CS_URS_2021_02/451579777</t>
  </si>
  <si>
    <t>-1315482117</t>
  </si>
  <si>
    <t>"beton"0,675</t>
  </si>
  <si>
    <t>-371731498</t>
  </si>
  <si>
    <t>0,675*14</t>
  </si>
  <si>
    <t>997221611</t>
  </si>
  <si>
    <t>Nakládání suti na dopravní prostředky pro vodorovnou dopravu</t>
  </si>
  <si>
    <t>-58014584</t>
  </si>
  <si>
    <t>Nakládání na dopravní prostředky pro vodorovnou dopravu suti</t>
  </si>
  <si>
    <t>https://podminky.urs.cz/item/CS_URS_2021_02/997221611</t>
  </si>
  <si>
    <t>0,675</t>
  </si>
  <si>
    <t>-1223370914</t>
  </si>
  <si>
    <t>Přidružená stavební výroba</t>
  </si>
  <si>
    <t>702211</t>
  </si>
  <si>
    <t>KABELOVÁ CHRÁNIČKA ZEMNÍ DN DO 100 MM</t>
  </si>
  <si>
    <t>2021_OTSKP</t>
  </si>
  <si>
    <t>282319795</t>
  </si>
  <si>
    <t>DN 63 se zatahovacím prvkem</t>
  </si>
  <si>
    <t>A15</t>
  </si>
  <si>
    <t>125,0"m</t>
  </si>
  <si>
    <t>702212</t>
  </si>
  <si>
    <t>KABELOVÁ CHRÁNIČKA ZEMNÍ DN PŘES 100 DO 200 MM</t>
  </si>
  <si>
    <t>-438761270</t>
  </si>
  <si>
    <t>DN 110 SE ZATAHOVACÍM PRVKEM</t>
  </si>
  <si>
    <t>A16</t>
  </si>
  <si>
    <t>"křížení IS:"125,0"m</t>
  </si>
  <si>
    <t>702311</t>
  </si>
  <si>
    <t>ZAKRYTÍ KABELŮ VÝSTRAŽNOU FÓLIÍ ŠÍŘKY DO 20 CM</t>
  </si>
  <si>
    <t>-1293911101</t>
  </si>
  <si>
    <t>A17</t>
  </si>
  <si>
    <t>81,0"m</t>
  </si>
  <si>
    <t>702331</t>
  </si>
  <si>
    <t>ZAKRYTÍ KABELŮ PLASTOVOU DESKOU/PÁSEM ŠÍŘKY DO 20 CM</t>
  </si>
  <si>
    <t>-1917249743</t>
  </si>
  <si>
    <t>46,0"m</t>
  </si>
  <si>
    <t>741911</t>
  </si>
  <si>
    <t>UZEMŇOVACÍ VODIČ V ZEMI FEZN DO 120 MM2</t>
  </si>
  <si>
    <t>-851419583</t>
  </si>
  <si>
    <t>FeZn 30x4 MM VČ ZEMNÍCH A SPOJOVACÍCH SVOREK</t>
  </si>
  <si>
    <t>A19</t>
  </si>
  <si>
    <t>100,0"m</t>
  </si>
  <si>
    <t>743141.A</t>
  </si>
  <si>
    <t>OSVĚTLOVACÍ STOŽÁR PŘECHODOVÝ DÉLKY DO 8 M</t>
  </si>
  <si>
    <t>286326144</t>
  </si>
  <si>
    <t>VČ STOŽÁROVÉHO POUZDRA
NAPŘ. U9 159/133/114</t>
  </si>
  <si>
    <t>743141.B</t>
  </si>
  <si>
    <t>-409952421</t>
  </si>
  <si>
    <t>VČ STOŽÁROVÉHO POUZDRA
NAPŘ. PA6 114/89/76</t>
  </si>
  <si>
    <t>A28</t>
  </si>
  <si>
    <t>4"ks</t>
  </si>
  <si>
    <t>743142.A</t>
  </si>
  <si>
    <t>OSVĚTLOVACÍ STOŽÁR PŘECHODOVÝ - VÝLOŽNÍK S DÉLKOU VYLOŽENÍ DO 3 M</t>
  </si>
  <si>
    <t>-1466610128</t>
  </si>
  <si>
    <t>NAPŘ UD-1 1000/114</t>
  </si>
  <si>
    <t>743142.B</t>
  </si>
  <si>
    <t>740060481</t>
  </si>
  <si>
    <t>NAPŘ PDA1 1000/76</t>
  </si>
  <si>
    <t>A30</t>
  </si>
  <si>
    <t>743531.A</t>
  </si>
  <si>
    <t>SVÍTIDLO VENKOVNÍ VŠEOBECNÉ PRO OSVĚTLENÍ PŘECHODU PRO CHODCE DO 150 W</t>
  </si>
  <si>
    <t>1478115469</t>
  </si>
  <si>
    <t>NAPŘ PRELED 2G 14200LM 110W</t>
  </si>
  <si>
    <t>743531.B</t>
  </si>
  <si>
    <t>1406195265</t>
  </si>
  <si>
    <t>NAPŘ PRELED 2G 7100ML 56W</t>
  </si>
  <si>
    <t>A32</t>
  </si>
  <si>
    <t>742G11.A</t>
  </si>
  <si>
    <t>KABEL NN DVOU- A TŘÍŽÍLOVÝ CU S PLASTOVOU IZOLACÍ DO 2,5 MM2</t>
  </si>
  <si>
    <t>-1045818644</t>
  </si>
  <si>
    <t>CYKY-J 3x1,5MM2</t>
  </si>
  <si>
    <t>A20</t>
  </si>
  <si>
    <t>50,0"m</t>
  </si>
  <si>
    <t>742G11.B</t>
  </si>
  <si>
    <t>-2039965598</t>
  </si>
  <si>
    <t>CYKY-J 3x2,5MM2</t>
  </si>
  <si>
    <t>742H12</t>
  </si>
  <si>
    <t>KABEL NN ČTYŘ- A PĚTIŽÍLOVÝ CU S PLASTOVOU IZOLACÍ OD 4 DO 16 MM2</t>
  </si>
  <si>
    <t>2043070976</t>
  </si>
  <si>
    <t>CYKY-J 4x16MM3</t>
  </si>
  <si>
    <t>A22</t>
  </si>
  <si>
    <t>742L11</t>
  </si>
  <si>
    <t>UKONČENÍ DVOU AŽ PĚTIŽÍLOVÉHO KABELU V ROZVADĚČI NEBO NA PŘÍSTROJI DO 2,5 MM2</t>
  </si>
  <si>
    <t>1848621260</t>
  </si>
  <si>
    <t>14"ks</t>
  </si>
  <si>
    <t>742L12</t>
  </si>
  <si>
    <t>UKONČENÍ DVOU AŽ PĚTIŽÍLOVÉHO KABELU V ROZVADĚČI NEBO NA PŘÍSTROJI OD 4 DO 16 MM2</t>
  </si>
  <si>
    <t>-2129389047</t>
  </si>
  <si>
    <t>12"ks</t>
  </si>
  <si>
    <t>742P13</t>
  </si>
  <si>
    <t>ZATAŽENÍ KABELU DO CHRÁNIČKY - KABEL DO 4 KG/M</t>
  </si>
  <si>
    <t>367645452</t>
  </si>
  <si>
    <t>742P15</t>
  </si>
  <si>
    <t>OZNAČOVACÍ ŠTÍTEK NA KABEL</t>
  </si>
  <si>
    <t>764111547</t>
  </si>
  <si>
    <t>A26</t>
  </si>
  <si>
    <t>87826</t>
  </si>
  <si>
    <t>NASUNUTÍ PLAST TRUB DN DO 80MM DO CHRÁNIČKY</t>
  </si>
  <si>
    <t>-1238626935</t>
  </si>
  <si>
    <t>DN63 DO DN110</t>
  </si>
  <si>
    <t>25,0"m</t>
  </si>
  <si>
    <t>Ostatní</t>
  </si>
  <si>
    <t>VŘ 01</t>
  </si>
  <si>
    <t>Dodatečné informace</t>
  </si>
  <si>
    <t>8500038760</t>
  </si>
  <si>
    <t>Fólie výstražná rudá s bleskem š. 220 mm 100 m</t>
  </si>
  <si>
    <t>2086699941</t>
  </si>
  <si>
    <t>81*1,1</t>
  </si>
  <si>
    <t>8500025420</t>
  </si>
  <si>
    <t>Kryt kabelový DEKAB 200/2</t>
  </si>
  <si>
    <t>183515538</t>
  </si>
  <si>
    <t>46*1,1</t>
  </si>
  <si>
    <t>HZS</t>
  </si>
  <si>
    <t>Hodinové zúčtovací sazby</t>
  </si>
  <si>
    <t>HZS3131</t>
  </si>
  <si>
    <t>Hodinová zúčtovací sazba elektromontér VN a VVN</t>
  </si>
  <si>
    <t>hod</t>
  </si>
  <si>
    <t>512</t>
  </si>
  <si>
    <t>-392471354</t>
  </si>
  <si>
    <t>Hodinové zúčtovací sazby montáží technologických zařízení při externích montážích elektromontér VN a VVN</t>
  </si>
  <si>
    <t>https://podminky.urs.cz/item/CS_URS_2021_02/HZS3131</t>
  </si>
  <si>
    <t>HZS4211</t>
  </si>
  <si>
    <t>Hodinová zúčtovací sazba revizní technik</t>
  </si>
  <si>
    <t>1668900249</t>
  </si>
  <si>
    <t>Hodinové zúčtovací sazby ostatních profesí revizní a kontrolní činnost revizní technik</t>
  </si>
  <si>
    <t>https://podminky.urs.cz/item/CS_URS_2021_02/HZS4211</t>
  </si>
  <si>
    <t>SEZNAM FIGUR</t>
  </si>
  <si>
    <t>Výměra</t>
  </si>
  <si>
    <t xml:space="preserve"> SO 000/ 000</t>
  </si>
  <si>
    <t>A1</t>
  </si>
  <si>
    <t>A2</t>
  </si>
  <si>
    <t>A6</t>
  </si>
  <si>
    <t xml:space="preserve"> SO 101/ 101</t>
  </si>
  <si>
    <t>"předpoklad 50% z plochy vybourání</t>
  </si>
  <si>
    <t>"vozovka:"272,0"m2"*0,5</t>
  </si>
  <si>
    <t>"ze situace</t>
  </si>
  <si>
    <t>"vpravo:"139,0"m</t>
  </si>
  <si>
    <t>"vpravo:"131,0"m</t>
  </si>
  <si>
    <t>"do úrovně nové pláně v místě zálivů:"204,0"m2"*0,20</t>
  </si>
  <si>
    <t>"pro AZ</t>
  </si>
  <si>
    <t>"vozovka:"107,0"m2"*0,50</t>
  </si>
  <si>
    <t>"uložení na skládku</t>
  </si>
  <si>
    <t>"sejmutého drnu"397,0*0,10</t>
  </si>
  <si>
    <t>"přípojky UV</t>
  </si>
  <si>
    <t>"výkop"10,0</t>
  </si>
  <si>
    <t>A40</t>
  </si>
  <si>
    <t>"vozovka:"107</t>
  </si>
  <si>
    <t>A41</t>
  </si>
  <si>
    <t>"chodník:"697,0</t>
  </si>
  <si>
    <t>A72</t>
  </si>
  <si>
    <t>"dle tabulky VDZ</t>
  </si>
  <si>
    <t>"V1a 0,125:"155,80*0,125</t>
  </si>
  <si>
    <t>A74</t>
  </si>
  <si>
    <t>A79</t>
  </si>
  <si>
    <t>"vpravo:"123,0"m</t>
  </si>
  <si>
    <t>A80</t>
  </si>
  <si>
    <t>"vpravo:"97,0"m</t>
  </si>
  <si>
    <t>A85</t>
  </si>
  <si>
    <t>"20 x 40mm</t>
  </si>
  <si>
    <t>"podél obrub:"194,0"m"+60,0"m</t>
  </si>
  <si>
    <t>B14</t>
  </si>
  <si>
    <t>"zálivy:"205,0"m2"*0,5</t>
  </si>
  <si>
    <t>B15</t>
  </si>
  <si>
    <t>B16</t>
  </si>
  <si>
    <t>"vlevo:"84,0"m</t>
  </si>
  <si>
    <t>B17</t>
  </si>
  <si>
    <t>"vlevo:"120,0"m</t>
  </si>
  <si>
    <t>B19</t>
  </si>
  <si>
    <t>"v místě nových chodníků:"279,0"m2"*0,14</t>
  </si>
  <si>
    <t>B20</t>
  </si>
  <si>
    <t>"zálivy:"204,0"m2"*0,50</t>
  </si>
  <si>
    <t>B26</t>
  </si>
  <si>
    <t>"výkopu"79,86"m3"+10,0"m3</t>
  </si>
  <si>
    <t>B28</t>
  </si>
  <si>
    <t>B30</t>
  </si>
  <si>
    <t>"vytlačená kubatura</t>
  </si>
  <si>
    <t>"lože"-0,8</t>
  </si>
  <si>
    <t>B32</t>
  </si>
  <si>
    <t>"zálivy:"204,0"m2</t>
  </si>
  <si>
    <t>B40</t>
  </si>
  <si>
    <t>"zálivy:"204,0</t>
  </si>
  <si>
    <t>B41</t>
  </si>
  <si>
    <t>"ostrůvek:"41,0</t>
  </si>
  <si>
    <t>B72</t>
  </si>
  <si>
    <t>"V1a 0,25:"12,00*0,25</t>
  </si>
  <si>
    <t>B73</t>
  </si>
  <si>
    <t>B74</t>
  </si>
  <si>
    <t>B79</t>
  </si>
  <si>
    <t>"vlevo:"118,0"m</t>
  </si>
  <si>
    <t>B80</t>
  </si>
  <si>
    <t>"vlevo:"81,0"m</t>
  </si>
  <si>
    <t>B85</t>
  </si>
  <si>
    <t>"zálivy:"33,0"m"+35,0"m"+4*3,0"m</t>
  </si>
  <si>
    <t>C14</t>
  </si>
  <si>
    <t>"chodník:"(227,0"m2"+223,0"m2")*0,5</t>
  </si>
  <si>
    <t>C15</t>
  </si>
  <si>
    <t>C16</t>
  </si>
  <si>
    <t>"Celkem: A16+B16"</t>
  </si>
  <si>
    <t>C17</t>
  </si>
  <si>
    <t>"Celkem: A17+B17"</t>
  </si>
  <si>
    <t>C19</t>
  </si>
  <si>
    <t>"Celkem: A19+B19"</t>
  </si>
  <si>
    <t>C20</t>
  </si>
  <si>
    <t>"Celkem: A20+B20"</t>
  </si>
  <si>
    <t>C26</t>
  </si>
  <si>
    <t>"Celkem: A26+B26"</t>
  </si>
  <si>
    <t>C28</t>
  </si>
  <si>
    <t>"Celkem: A28+B28"</t>
  </si>
  <si>
    <t>C30</t>
  </si>
  <si>
    <t>"obsyp"-3,519</t>
  </si>
  <si>
    <t>C32</t>
  </si>
  <si>
    <t>"chodník:"697,0"m2</t>
  </si>
  <si>
    <t>C40</t>
  </si>
  <si>
    <t>"Celkem: A40+B40"</t>
  </si>
  <si>
    <t>C41</t>
  </si>
  <si>
    <t>"Celkem: A41+B41"</t>
  </si>
  <si>
    <t>C72</t>
  </si>
  <si>
    <t>"V2b 1,5/1,5/0,25:"170,60*0,25*0,5</t>
  </si>
  <si>
    <t>C73</t>
  </si>
  <si>
    <t>C74</t>
  </si>
  <si>
    <t>C79</t>
  </si>
  <si>
    <t>"Celkem: A79+B79"</t>
  </si>
  <si>
    <t>C80</t>
  </si>
  <si>
    <t>"ostrůvek:"16,0"m</t>
  </si>
  <si>
    <t>C85</t>
  </si>
  <si>
    <t>"Celkem: A85+B85"</t>
  </si>
  <si>
    <t>D14</t>
  </si>
  <si>
    <t>"Celkem: A14+B14+C14"</t>
  </si>
  <si>
    <t>D15</t>
  </si>
  <si>
    <t>"Celkem: A15+B15+C15"</t>
  </si>
  <si>
    <t>D30</t>
  </si>
  <si>
    <t>"plast DN150:"-8,00*3,14*0,08*0,08</t>
  </si>
  <si>
    <t>D32</t>
  </si>
  <si>
    <t>D72</t>
  </si>
  <si>
    <t>"V2b 1,5/1,5/0,125:"9,50*0,125*0,5</t>
  </si>
  <si>
    <t>D73</t>
  </si>
  <si>
    <t>D74</t>
  </si>
  <si>
    <t>D80</t>
  </si>
  <si>
    <t>"Celkem: A80+B80+C80"</t>
  </si>
  <si>
    <t>E30</t>
  </si>
  <si>
    <t>"UV:"-2*3,14*0,30*0,30*0,90</t>
  </si>
  <si>
    <t>E32</t>
  </si>
  <si>
    <t>"Celkem: A32+B32+C32+D32"</t>
  </si>
  <si>
    <t>E72</t>
  </si>
  <si>
    <t>"V2b 3/1,5/0,125:"132,00*0,125*2/3</t>
  </si>
  <si>
    <t>E73</t>
  </si>
  <si>
    <t>E74</t>
  </si>
  <si>
    <t>F30</t>
  </si>
  <si>
    <t>"Celkem: A30+B30+C30+D30+E30"</t>
  </si>
  <si>
    <t>F72</t>
  </si>
  <si>
    <t>"V4 0,25:"2873,00*0,25</t>
  </si>
  <si>
    <t>F74</t>
  </si>
  <si>
    <t>G72</t>
  </si>
  <si>
    <t>"V4 0,5/0,5/0,25:"147,50*0,25*0,5</t>
  </si>
  <si>
    <t>G74</t>
  </si>
  <si>
    <t>H72</t>
  </si>
  <si>
    <t>"V5:"15,10*0,50</t>
  </si>
  <si>
    <t>H74</t>
  </si>
  <si>
    <t>I72</t>
  </si>
  <si>
    <t>"V7a 0,5/0,5:"21,0"m2</t>
  </si>
  <si>
    <t>I74</t>
  </si>
  <si>
    <t>"V9a:"30"ks"*1,5"m2</t>
  </si>
  <si>
    <t>J72</t>
  </si>
  <si>
    <t>"V7b 0,5/0,5:"2,5"m2</t>
  </si>
  <si>
    <t>J74</t>
  </si>
  <si>
    <t>"Celkem: A74+B74+C74+D74+E74+F74+G74+H74+I74"</t>
  </si>
  <si>
    <t>K72</t>
  </si>
  <si>
    <t>L72</t>
  </si>
  <si>
    <t>"V11a 0,125:"276,60*0,125</t>
  </si>
  <si>
    <t>M72</t>
  </si>
  <si>
    <t>"V13a:"545,4"m2</t>
  </si>
  <si>
    <t>N72</t>
  </si>
  <si>
    <t>"Celkem: A72+B72+C72+D72+E72+F72+G72+H72+I72+J72+K72+L72+M72"</t>
  </si>
  <si>
    <t xml:space="preserve"> SO 401/ 401</t>
  </si>
  <si>
    <t>"volný terén:"35,00*0,90*0,50</t>
  </si>
  <si>
    <t>B6</t>
  </si>
  <si>
    <t>"chodník:"40,00*0,50*0,35+6,00*0,35*0,20</t>
  </si>
  <si>
    <t>C6</t>
  </si>
  <si>
    <t>"Celkem: A6+B6"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</si>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</sst>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4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15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8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1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horizontal="left" vertical="center"/>
    </xf>
    <xf numFmtId="0" fontId="8" fillId="0" borderId="21" xfId="0" applyFont="1" applyBorder="1" applyAlignment="1" applyProtection="1">
      <alignment vertical="center"/>
    </xf>
    <xf numFmtId="4" fontId="8" fillId="0" borderId="21" xfId="0" applyNumberFormat="1" applyFont="1" applyBorder="1" applyAlignment="1" applyProtection="1">
      <alignment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4" xfId="0" applyFont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167" fontId="41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7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6" fillId="0" borderId="27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vertical="center"/>
    </xf>
    <xf numFmtId="49" fontId="45" fillId="0" borderId="1" xfId="0" applyNumberFormat="1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0" fontId="42" fillId="0" borderId="1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top"/>
    </xf>
    <xf numFmtId="0" fontId="45" fillId="0" borderId="1" xfId="0" applyFont="1" applyBorder="1" applyAlignment="1">
      <alignment horizontal="center" vertical="top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0" borderId="1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5" fillId="0" borderId="1" xfId="0" applyFont="1" applyBorder="1" applyAlignment="1">
      <alignment vertical="top"/>
    </xf>
    <xf numFmtId="49" fontId="45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8" fillId="0" borderId="29" xfId="0" applyFont="1" applyBorder="1" applyAlignment="1"/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1" xfId="0" applyFont="1" applyBorder="1" applyAlignment="1">
      <alignment vertical="top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center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6" fillId="0" borderId="0" xfId="0" applyNumberFormat="1" applyFont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 wrapText="1"/>
    </xf>
    <xf numFmtId="4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45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top"/>
    </xf>
    <xf numFmtId="0" fontId="45" fillId="0" borderId="1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45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podminky.urs.cz/item/CS_URS_2021_02/02730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podminky.urs.cz/item/CS_URS_2021_02/02723.R" TargetMode="External"/><Relationship Id="rId1" Type="http://schemas.openxmlformats.org/officeDocument/2006/relationships/hyperlink" Target="https://podminky.urs.cz/item/CS_URS_2021_02/02" TargetMode="External"/><Relationship Id="rId6" Type="http://schemas.openxmlformats.org/officeDocument/2006/relationships/hyperlink" Target="https://podminky.urs.cz/item/CS_URS_2021_02/02940" TargetMode="External"/><Relationship Id="rId5" Type="http://schemas.openxmlformats.org/officeDocument/2006/relationships/hyperlink" Target="https://podminky.urs.cz/item/CS_URS_2021_02/02943" TargetMode="External"/><Relationship Id="rId4" Type="http://schemas.openxmlformats.org/officeDocument/2006/relationships/hyperlink" Target="https://podminky.urs.cz/item/CS_URS_2021_02/029113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1_02/174101101" TargetMode="External"/><Relationship Id="rId117" Type="http://schemas.openxmlformats.org/officeDocument/2006/relationships/hyperlink" Target="https://podminky.urs.cz/item/CS_URS_2021_02/997221571" TargetMode="External"/><Relationship Id="rId21" Type="http://schemas.openxmlformats.org/officeDocument/2006/relationships/hyperlink" Target="https://podminky.urs.cz/item/CS_URS_2021_02/122102202" TargetMode="External"/><Relationship Id="rId42" Type="http://schemas.openxmlformats.org/officeDocument/2006/relationships/hyperlink" Target="https://podminky.urs.cz/item/CS_URS_2021_02/919112233" TargetMode="External"/><Relationship Id="rId47" Type="http://schemas.openxmlformats.org/officeDocument/2006/relationships/hyperlink" Target="https://podminky.urs.cz/item/CS_URS_2021_02/767996801" TargetMode="External"/><Relationship Id="rId63" Type="http://schemas.openxmlformats.org/officeDocument/2006/relationships/hyperlink" Target="https://podminky.urs.cz/item/CS_URS_2021_02/592282770" TargetMode="External"/><Relationship Id="rId68" Type="http://schemas.openxmlformats.org/officeDocument/2006/relationships/hyperlink" Target="https://podminky.urs.cz/item/CS_URS_2021_02/914511111" TargetMode="External"/><Relationship Id="rId84" Type="http://schemas.openxmlformats.org/officeDocument/2006/relationships/hyperlink" Target="https://podminky.urs.cz/item/CS_URS_2021_02/565135111" TargetMode="External"/><Relationship Id="rId89" Type="http://schemas.openxmlformats.org/officeDocument/2006/relationships/hyperlink" Target="https://podminky.urs.cz/item/CS_URS_2021_02/573231111" TargetMode="External"/><Relationship Id="rId112" Type="http://schemas.openxmlformats.org/officeDocument/2006/relationships/hyperlink" Target="https://podminky.urs.cz/item/CS_URS_2021_02/997013509" TargetMode="External"/><Relationship Id="rId16" Type="http://schemas.openxmlformats.org/officeDocument/2006/relationships/hyperlink" Target="https://podminky.urs.cz/item/CS_URS_2021_02/113202111" TargetMode="External"/><Relationship Id="rId107" Type="http://schemas.openxmlformats.org/officeDocument/2006/relationships/hyperlink" Target="https://podminky.urs.cz/item/CS_URS_2021_02/899722113" TargetMode="External"/><Relationship Id="rId11" Type="http://schemas.openxmlformats.org/officeDocument/2006/relationships/hyperlink" Target="https://podminky.urs.cz/item/CS_URS_2021_02/113107182" TargetMode="External"/><Relationship Id="rId32" Type="http://schemas.openxmlformats.org/officeDocument/2006/relationships/hyperlink" Target="https://podminky.urs.cz/item/CS_URS_2021_02/112101101" TargetMode="External"/><Relationship Id="rId37" Type="http://schemas.openxmlformats.org/officeDocument/2006/relationships/hyperlink" Target="https://podminky.urs.cz/item/CS_URS_2021_02/914511111" TargetMode="External"/><Relationship Id="rId53" Type="http://schemas.openxmlformats.org/officeDocument/2006/relationships/hyperlink" Target="https://podminky.urs.cz/item/CS_URS_2021_02/592174920" TargetMode="External"/><Relationship Id="rId58" Type="http://schemas.openxmlformats.org/officeDocument/2006/relationships/hyperlink" Target="https://podminky.urs.cz/item/CS_URS_2021_02/592175440" TargetMode="External"/><Relationship Id="rId74" Type="http://schemas.openxmlformats.org/officeDocument/2006/relationships/hyperlink" Target="https://podminky.urs.cz/item/CS_URS_2021_02/966007123" TargetMode="External"/><Relationship Id="rId79" Type="http://schemas.openxmlformats.org/officeDocument/2006/relationships/hyperlink" Target="https://podminky.urs.cz/item/CS_URS_2021_02/596411111" TargetMode="External"/><Relationship Id="rId102" Type="http://schemas.openxmlformats.org/officeDocument/2006/relationships/hyperlink" Target="https://podminky.urs.cz/item/CS_URS_2021_02/592238210" TargetMode="External"/><Relationship Id="rId123" Type="http://schemas.openxmlformats.org/officeDocument/2006/relationships/hyperlink" Target="https://podminky.urs.cz/item/CS_URS_2021_02/998225194" TargetMode="External"/><Relationship Id="rId5" Type="http://schemas.openxmlformats.org/officeDocument/2006/relationships/hyperlink" Target="https://podminky.urs.cz/item/CS_URS_2021_02/112201102" TargetMode="External"/><Relationship Id="rId90" Type="http://schemas.openxmlformats.org/officeDocument/2006/relationships/hyperlink" Target="https://podminky.urs.cz/item/CS_URS_2021_02/591211111" TargetMode="External"/><Relationship Id="rId95" Type="http://schemas.openxmlformats.org/officeDocument/2006/relationships/hyperlink" Target="https://podminky.urs.cz/item/CS_URS_2021_02/592453430" TargetMode="External"/><Relationship Id="rId19" Type="http://schemas.openxmlformats.org/officeDocument/2006/relationships/hyperlink" Target="https://podminky.urs.cz/item/CS_URS_2021_02/171101101" TargetMode="External"/><Relationship Id="rId14" Type="http://schemas.openxmlformats.org/officeDocument/2006/relationships/hyperlink" Target="https://podminky.urs.cz/item/CS_URS_2021_02/113107223" TargetMode="External"/><Relationship Id="rId22" Type="http://schemas.openxmlformats.org/officeDocument/2006/relationships/hyperlink" Target="https://podminky.urs.cz/item/CS_URS_2021_02/171101131" TargetMode="External"/><Relationship Id="rId27" Type="http://schemas.openxmlformats.org/officeDocument/2006/relationships/hyperlink" Target="https://podminky.urs.cz/item/CS_URS_2021_02/122101401" TargetMode="External"/><Relationship Id="rId30" Type="http://schemas.openxmlformats.org/officeDocument/2006/relationships/hyperlink" Target="https://podminky.urs.cz/item/CS_URS_2021_02/122101401" TargetMode="External"/><Relationship Id="rId35" Type="http://schemas.openxmlformats.org/officeDocument/2006/relationships/hyperlink" Target="https://podminky.urs.cz/item/CS_URS_2021_02/911381222" TargetMode="External"/><Relationship Id="rId43" Type="http://schemas.openxmlformats.org/officeDocument/2006/relationships/hyperlink" Target="https://podminky.urs.cz/item/CS_URS_2021_02/919735112" TargetMode="External"/><Relationship Id="rId48" Type="http://schemas.openxmlformats.org/officeDocument/2006/relationships/hyperlink" Target="https://podminky.urs.cz/item/CS_URS_2021_02/976085311" TargetMode="External"/><Relationship Id="rId56" Type="http://schemas.openxmlformats.org/officeDocument/2006/relationships/hyperlink" Target="https://podminky.urs.cz/item/CS_URS_2021_02/592175460" TargetMode="External"/><Relationship Id="rId64" Type="http://schemas.openxmlformats.org/officeDocument/2006/relationships/hyperlink" Target="https://podminky.urs.cz/item/CS_URS_2021_02/919122132" TargetMode="External"/><Relationship Id="rId69" Type="http://schemas.openxmlformats.org/officeDocument/2006/relationships/hyperlink" Target="https://podminky.urs.cz/item/CS_URS_2021_02/966006211" TargetMode="External"/><Relationship Id="rId77" Type="http://schemas.openxmlformats.org/officeDocument/2006/relationships/hyperlink" Target="https://podminky.urs.cz/item/CS_URS_2021_02/915351111" TargetMode="External"/><Relationship Id="rId100" Type="http://schemas.openxmlformats.org/officeDocument/2006/relationships/hyperlink" Target="https://podminky.urs.cz/item/CS_URS_2021_02/895941111" TargetMode="External"/><Relationship Id="rId105" Type="http://schemas.openxmlformats.org/officeDocument/2006/relationships/hyperlink" Target="https://podminky.urs.cz/item/CS_URS_2021_02/592238540" TargetMode="External"/><Relationship Id="rId113" Type="http://schemas.openxmlformats.org/officeDocument/2006/relationships/hyperlink" Target="https://podminky.urs.cz/item/CS_URS_2021_02/997013811" TargetMode="External"/><Relationship Id="rId118" Type="http://schemas.openxmlformats.org/officeDocument/2006/relationships/hyperlink" Target="https://podminky.urs.cz/item/CS_URS_2021_02/997221579" TargetMode="External"/><Relationship Id="rId126" Type="http://schemas.openxmlformats.org/officeDocument/2006/relationships/hyperlink" Target="https://podminky.urs.cz/item/CS_URS_2021_02/998276124" TargetMode="External"/><Relationship Id="rId8" Type="http://schemas.openxmlformats.org/officeDocument/2006/relationships/hyperlink" Target="https://podminky.urs.cz/item/CS_URS_2021_02/132101201" TargetMode="External"/><Relationship Id="rId51" Type="http://schemas.openxmlformats.org/officeDocument/2006/relationships/hyperlink" Target="https://podminky.urs.cz/item/CS_URS_2021_02/592174890" TargetMode="External"/><Relationship Id="rId72" Type="http://schemas.openxmlformats.org/officeDocument/2006/relationships/hyperlink" Target="https://podminky.urs.cz/item/CS_URS_2021_02/966006211" TargetMode="External"/><Relationship Id="rId80" Type="http://schemas.openxmlformats.org/officeDocument/2006/relationships/hyperlink" Target="https://podminky.urs.cz/item/CS_URS_2021_02/592282290" TargetMode="External"/><Relationship Id="rId85" Type="http://schemas.openxmlformats.org/officeDocument/2006/relationships/hyperlink" Target="https://podminky.urs.cz/item/CS_URS_2021_02/565145111" TargetMode="External"/><Relationship Id="rId93" Type="http://schemas.openxmlformats.org/officeDocument/2006/relationships/hyperlink" Target="https://podminky.urs.cz/item/CS_URS_2021_02/592452120" TargetMode="External"/><Relationship Id="rId98" Type="http://schemas.openxmlformats.org/officeDocument/2006/relationships/hyperlink" Target="https://podminky.urs.cz/item/CS_URS_2021_02/919726225" TargetMode="External"/><Relationship Id="rId121" Type="http://schemas.openxmlformats.org/officeDocument/2006/relationships/hyperlink" Target="https://podminky.urs.cz/item/CS_URS_2021_02/997221855" TargetMode="External"/><Relationship Id="rId3" Type="http://schemas.openxmlformats.org/officeDocument/2006/relationships/hyperlink" Target="https://podminky.urs.cz/item/CS_URS_2021_02/111301111" TargetMode="External"/><Relationship Id="rId12" Type="http://schemas.openxmlformats.org/officeDocument/2006/relationships/hyperlink" Target="https://podminky.urs.cz/item/CS_URS_2021_02/113106121" TargetMode="External"/><Relationship Id="rId17" Type="http://schemas.openxmlformats.org/officeDocument/2006/relationships/hyperlink" Target="https://podminky.urs.cz/item/CS_URS_2021_02/113204111" TargetMode="External"/><Relationship Id="rId25" Type="http://schemas.openxmlformats.org/officeDocument/2006/relationships/hyperlink" Target="https://podminky.urs.cz/item/CS_URS_2021_02/175111101" TargetMode="External"/><Relationship Id="rId33" Type="http://schemas.openxmlformats.org/officeDocument/2006/relationships/hyperlink" Target="https://podminky.urs.cz/item/CS_URS_2021_02/767161814" TargetMode="External"/><Relationship Id="rId38" Type="http://schemas.openxmlformats.org/officeDocument/2006/relationships/hyperlink" Target="https://podminky.urs.cz/item/CS_URS_2021_02/404452300" TargetMode="External"/><Relationship Id="rId46" Type="http://schemas.openxmlformats.org/officeDocument/2006/relationships/hyperlink" Target="https://podminky.urs.cz/item/CS_URS_2021_02/981011411" TargetMode="External"/><Relationship Id="rId59" Type="http://schemas.openxmlformats.org/officeDocument/2006/relationships/hyperlink" Target="https://podminky.urs.cz/item/CS_URS_2021_02/592175430" TargetMode="External"/><Relationship Id="rId67" Type="http://schemas.openxmlformats.org/officeDocument/2006/relationships/hyperlink" Target="https://podminky.urs.cz/item/CS_URS_2021_02/911331111" TargetMode="External"/><Relationship Id="rId103" Type="http://schemas.openxmlformats.org/officeDocument/2006/relationships/hyperlink" Target="https://podminky.urs.cz/item/CS_URS_2021_02/592238580" TargetMode="External"/><Relationship Id="rId108" Type="http://schemas.openxmlformats.org/officeDocument/2006/relationships/hyperlink" Target="https://podminky.urs.cz/item/CS_URS_2021_02/871315221" TargetMode="External"/><Relationship Id="rId116" Type="http://schemas.openxmlformats.org/officeDocument/2006/relationships/hyperlink" Target="https://podminky.urs.cz/item/CS_URS_2021_02/997221559" TargetMode="External"/><Relationship Id="rId124" Type="http://schemas.openxmlformats.org/officeDocument/2006/relationships/hyperlink" Target="https://podminky.urs.cz/item/CS_URS_2021_02/998225195" TargetMode="External"/><Relationship Id="rId20" Type="http://schemas.openxmlformats.org/officeDocument/2006/relationships/hyperlink" Target="https://podminky.urs.cz/item/CS_URS_2021_02/171102111" TargetMode="External"/><Relationship Id="rId41" Type="http://schemas.openxmlformats.org/officeDocument/2006/relationships/hyperlink" Target="https://podminky.urs.cz/item/CS_URS_2021_02/915231115" TargetMode="External"/><Relationship Id="rId54" Type="http://schemas.openxmlformats.org/officeDocument/2006/relationships/hyperlink" Target="https://podminky.urs.cz/item/CS_URS_2021_02/916131213" TargetMode="External"/><Relationship Id="rId62" Type="http://schemas.openxmlformats.org/officeDocument/2006/relationships/hyperlink" Target="https://podminky.urs.cz/item/CS_URS_2021_02/339921132" TargetMode="External"/><Relationship Id="rId70" Type="http://schemas.openxmlformats.org/officeDocument/2006/relationships/hyperlink" Target="https://podminky.urs.cz/item/CS_URS_2021_02/966006132" TargetMode="External"/><Relationship Id="rId75" Type="http://schemas.openxmlformats.org/officeDocument/2006/relationships/hyperlink" Target="https://podminky.urs.cz/item/CS_URS_2021_02/915131112" TargetMode="External"/><Relationship Id="rId83" Type="http://schemas.openxmlformats.org/officeDocument/2006/relationships/hyperlink" Target="https://podminky.urs.cz/item/CS_URS_2021_02/567122112" TargetMode="External"/><Relationship Id="rId88" Type="http://schemas.openxmlformats.org/officeDocument/2006/relationships/hyperlink" Target="https://podminky.urs.cz/item/CS_URS_2021_02/573111112" TargetMode="External"/><Relationship Id="rId91" Type="http://schemas.openxmlformats.org/officeDocument/2006/relationships/hyperlink" Target="https://podminky.urs.cz/item/CS_URS_2021_02/583801200" TargetMode="External"/><Relationship Id="rId96" Type="http://schemas.openxmlformats.org/officeDocument/2006/relationships/hyperlink" Target="https://podminky.urs.cz/item/CS_URS_2021_02/567134142" TargetMode="External"/><Relationship Id="rId111" Type="http://schemas.openxmlformats.org/officeDocument/2006/relationships/hyperlink" Target="https://podminky.urs.cz/item/CS_URS_2021_02/997013501" TargetMode="External"/><Relationship Id="rId1" Type="http://schemas.openxmlformats.org/officeDocument/2006/relationships/hyperlink" Target="https://podminky.urs.cz/item/CS_URS_2021_02/112101102" TargetMode="External"/><Relationship Id="rId6" Type="http://schemas.openxmlformats.org/officeDocument/2006/relationships/hyperlink" Target="https://podminky.urs.cz/item/CS_URS_2021_02/113154123" TargetMode="External"/><Relationship Id="rId15" Type="http://schemas.openxmlformats.org/officeDocument/2006/relationships/hyperlink" Target="https://podminky.urs.cz/item/CS_URS_2021_02/113107132" TargetMode="External"/><Relationship Id="rId23" Type="http://schemas.openxmlformats.org/officeDocument/2006/relationships/hyperlink" Target="https://podminky.urs.cz/item/CS_URS_2021_02/122101402" TargetMode="External"/><Relationship Id="rId28" Type="http://schemas.openxmlformats.org/officeDocument/2006/relationships/hyperlink" Target="https://podminky.urs.cz/item/CS_URS_2021_02/181301102" TargetMode="External"/><Relationship Id="rId36" Type="http://schemas.openxmlformats.org/officeDocument/2006/relationships/hyperlink" Target="https://podminky.urs.cz/item/CS_URS_2021_02/914111111" TargetMode="External"/><Relationship Id="rId49" Type="http://schemas.openxmlformats.org/officeDocument/2006/relationships/hyperlink" Target="https://podminky.urs.cz/item/CS_URS_2021_02/919735113" TargetMode="External"/><Relationship Id="rId57" Type="http://schemas.openxmlformats.org/officeDocument/2006/relationships/hyperlink" Target="https://podminky.urs.cz/item/CS_URS_2021_02/592175450" TargetMode="External"/><Relationship Id="rId106" Type="http://schemas.openxmlformats.org/officeDocument/2006/relationships/hyperlink" Target="https://podminky.urs.cz/item/CS_URS_2021_02/899721111" TargetMode="External"/><Relationship Id="rId114" Type="http://schemas.openxmlformats.org/officeDocument/2006/relationships/hyperlink" Target="https://podminky.urs.cz/item/CS_URS_2021_02/997013813" TargetMode="External"/><Relationship Id="rId119" Type="http://schemas.openxmlformats.org/officeDocument/2006/relationships/hyperlink" Target="https://podminky.urs.cz/item/CS_URS_2021_02/997221815" TargetMode="External"/><Relationship Id="rId127" Type="http://schemas.openxmlformats.org/officeDocument/2006/relationships/drawing" Target="../drawings/drawing3.xml"/><Relationship Id="rId10" Type="http://schemas.openxmlformats.org/officeDocument/2006/relationships/hyperlink" Target="https://podminky.urs.cz/item/CS_URS_2021_02/113154225" TargetMode="External"/><Relationship Id="rId31" Type="http://schemas.openxmlformats.org/officeDocument/2006/relationships/hyperlink" Target="https://podminky.urs.cz/item/CS_URS_2021_02/181411131" TargetMode="External"/><Relationship Id="rId44" Type="http://schemas.openxmlformats.org/officeDocument/2006/relationships/hyperlink" Target="https://podminky.urs.cz/item/CS_URS_2021_02/969021131" TargetMode="External"/><Relationship Id="rId52" Type="http://schemas.openxmlformats.org/officeDocument/2006/relationships/hyperlink" Target="https://podminky.urs.cz/item/CS_URS_2021_02/916131213" TargetMode="External"/><Relationship Id="rId60" Type="http://schemas.openxmlformats.org/officeDocument/2006/relationships/hyperlink" Target="https://podminky.urs.cz/item/CS_URS_2021_02/916331112" TargetMode="External"/><Relationship Id="rId65" Type="http://schemas.openxmlformats.org/officeDocument/2006/relationships/hyperlink" Target="https://podminky.urs.cz/item/CS_URS_2021_02/911111111" TargetMode="External"/><Relationship Id="rId73" Type="http://schemas.openxmlformats.org/officeDocument/2006/relationships/hyperlink" Target="https://podminky.urs.cz/item/CS_URS_2021_02/916781113" TargetMode="External"/><Relationship Id="rId78" Type="http://schemas.openxmlformats.org/officeDocument/2006/relationships/hyperlink" Target="https://podminky.urs.cz/item/CS_URS_2021_02/451572111" TargetMode="External"/><Relationship Id="rId81" Type="http://schemas.openxmlformats.org/officeDocument/2006/relationships/hyperlink" Target="https://podminky.urs.cz/item/CS_URS_2021_02/564861111" TargetMode="External"/><Relationship Id="rId86" Type="http://schemas.openxmlformats.org/officeDocument/2006/relationships/hyperlink" Target="https://podminky.urs.cz/item/CS_URS_2021_02/572241122" TargetMode="External"/><Relationship Id="rId94" Type="http://schemas.openxmlformats.org/officeDocument/2006/relationships/hyperlink" Target="https://podminky.urs.cz/item/CS_URS_2021_02/596211110" TargetMode="External"/><Relationship Id="rId99" Type="http://schemas.openxmlformats.org/officeDocument/2006/relationships/hyperlink" Target="https://podminky.urs.cz/item/CS_URS_2021_02/919124121" TargetMode="External"/><Relationship Id="rId101" Type="http://schemas.openxmlformats.org/officeDocument/2006/relationships/hyperlink" Target="https://podminky.urs.cz/item/CS_URS_2021_02/592238760" TargetMode="External"/><Relationship Id="rId122" Type="http://schemas.openxmlformats.org/officeDocument/2006/relationships/hyperlink" Target="https://podminky.urs.cz/item/CS_URS_2021_02/998225111" TargetMode="External"/><Relationship Id="rId4" Type="http://schemas.openxmlformats.org/officeDocument/2006/relationships/hyperlink" Target="https://podminky.urs.cz/item/CS_URS_2021_02/112201101" TargetMode="External"/><Relationship Id="rId9" Type="http://schemas.openxmlformats.org/officeDocument/2006/relationships/hyperlink" Target="https://podminky.urs.cz/item/CS_URS_2021_02/171201101" TargetMode="External"/><Relationship Id="rId13" Type="http://schemas.openxmlformats.org/officeDocument/2006/relationships/hyperlink" Target="https://podminky.urs.cz/item/CS_URS_2021_02/113107172" TargetMode="External"/><Relationship Id="rId18" Type="http://schemas.openxmlformats.org/officeDocument/2006/relationships/hyperlink" Target="https://podminky.urs.cz/item/CS_URS_2021_02/181951102" TargetMode="External"/><Relationship Id="rId39" Type="http://schemas.openxmlformats.org/officeDocument/2006/relationships/hyperlink" Target="https://podminky.urs.cz/item/CS_URS_2021_02/915111111" TargetMode="External"/><Relationship Id="rId109" Type="http://schemas.openxmlformats.org/officeDocument/2006/relationships/hyperlink" Target="https://podminky.urs.cz/item/CS_URS_2021_02/721290112" TargetMode="External"/><Relationship Id="rId34" Type="http://schemas.openxmlformats.org/officeDocument/2006/relationships/hyperlink" Target="https://podminky.urs.cz/item/CS_URS_2021_02/911381215" TargetMode="External"/><Relationship Id="rId50" Type="http://schemas.openxmlformats.org/officeDocument/2006/relationships/hyperlink" Target="https://podminky.urs.cz/item/CS_URS_2021_02/916131213" TargetMode="External"/><Relationship Id="rId55" Type="http://schemas.openxmlformats.org/officeDocument/2006/relationships/hyperlink" Target="https://podminky.urs.cz/item/CS_URS_2021_02/592175470" TargetMode="External"/><Relationship Id="rId76" Type="http://schemas.openxmlformats.org/officeDocument/2006/relationships/hyperlink" Target="https://podminky.urs.cz/item/CS_URS_2021_02/915231112" TargetMode="External"/><Relationship Id="rId97" Type="http://schemas.openxmlformats.org/officeDocument/2006/relationships/hyperlink" Target="https://podminky.urs.cz/item/CS_URS_2021_02/581141114" TargetMode="External"/><Relationship Id="rId104" Type="http://schemas.openxmlformats.org/officeDocument/2006/relationships/hyperlink" Target="https://podminky.urs.cz/item/CS_URS_2021_02/592238520" TargetMode="External"/><Relationship Id="rId120" Type="http://schemas.openxmlformats.org/officeDocument/2006/relationships/hyperlink" Target="https://podminky.urs.cz/item/CS_URS_2021_02/997221845" TargetMode="External"/><Relationship Id="rId125" Type="http://schemas.openxmlformats.org/officeDocument/2006/relationships/hyperlink" Target="https://podminky.urs.cz/item/CS_URS_2021_02/998276101" TargetMode="External"/><Relationship Id="rId7" Type="http://schemas.openxmlformats.org/officeDocument/2006/relationships/hyperlink" Target="https://podminky.urs.cz/item/CS_URS_2021_02/122102201" TargetMode="External"/><Relationship Id="rId71" Type="http://schemas.openxmlformats.org/officeDocument/2006/relationships/hyperlink" Target="https://podminky.urs.cz/item/CS_URS_2021_02/966006132" TargetMode="External"/><Relationship Id="rId92" Type="http://schemas.openxmlformats.org/officeDocument/2006/relationships/hyperlink" Target="https://podminky.urs.cz/item/CS_URS_2021_02/596211113" TargetMode="External"/><Relationship Id="rId2" Type="http://schemas.openxmlformats.org/officeDocument/2006/relationships/hyperlink" Target="https://podminky.urs.cz/item/CS_URS_2021_02/111201101" TargetMode="External"/><Relationship Id="rId29" Type="http://schemas.openxmlformats.org/officeDocument/2006/relationships/hyperlink" Target="https://podminky.urs.cz/item/CS_URS_2021_02/181301103" TargetMode="External"/><Relationship Id="rId24" Type="http://schemas.openxmlformats.org/officeDocument/2006/relationships/hyperlink" Target="https://podminky.urs.cz/item/CS_URS_2021_02/569903311" TargetMode="External"/><Relationship Id="rId40" Type="http://schemas.openxmlformats.org/officeDocument/2006/relationships/hyperlink" Target="https://podminky.urs.cz/item/CS_URS_2021_02/915131111" TargetMode="External"/><Relationship Id="rId45" Type="http://schemas.openxmlformats.org/officeDocument/2006/relationships/hyperlink" Target="https://podminky.urs.cz/item/CS_URS_2021_02/981011112" TargetMode="External"/><Relationship Id="rId66" Type="http://schemas.openxmlformats.org/officeDocument/2006/relationships/hyperlink" Target="https://podminky.urs.cz/item/CS_URS_2021_02/966005311" TargetMode="External"/><Relationship Id="rId87" Type="http://schemas.openxmlformats.org/officeDocument/2006/relationships/hyperlink" Target="https://podminky.urs.cz/item/CS_URS_2021_02/577134111" TargetMode="External"/><Relationship Id="rId110" Type="http://schemas.openxmlformats.org/officeDocument/2006/relationships/hyperlink" Target="https://podminky.urs.cz/item/CS_URS_2021_02/359901211" TargetMode="External"/><Relationship Id="rId115" Type="http://schemas.openxmlformats.org/officeDocument/2006/relationships/hyperlink" Target="https://podminky.urs.cz/item/CS_URS_2021_02/997221551" TargetMode="External"/><Relationship Id="rId61" Type="http://schemas.openxmlformats.org/officeDocument/2006/relationships/hyperlink" Target="https://podminky.urs.cz/item/CS_URS_2021_02/592173050" TargetMode="External"/><Relationship Id="rId82" Type="http://schemas.openxmlformats.org/officeDocument/2006/relationships/hyperlink" Target="https://podminky.urs.cz/item/CS_URS_2021_02/56486111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1_02/174101101" TargetMode="External"/><Relationship Id="rId13" Type="http://schemas.openxmlformats.org/officeDocument/2006/relationships/hyperlink" Target="https://podminky.urs.cz/item/CS_URS_2021_02/564851111" TargetMode="External"/><Relationship Id="rId18" Type="http://schemas.openxmlformats.org/officeDocument/2006/relationships/hyperlink" Target="https://podminky.urs.cz/item/CS_URS_2021_02/275351216" TargetMode="External"/><Relationship Id="rId26" Type="http://schemas.openxmlformats.org/officeDocument/2006/relationships/hyperlink" Target="https://podminky.urs.cz/item/CS_URS_2021_02/HZS4211" TargetMode="External"/><Relationship Id="rId3" Type="http://schemas.openxmlformats.org/officeDocument/2006/relationships/hyperlink" Target="https://podminky.urs.cz/item/CS_URS_2021_02/131101101" TargetMode="External"/><Relationship Id="rId21" Type="http://schemas.openxmlformats.org/officeDocument/2006/relationships/hyperlink" Target="https://podminky.urs.cz/item/CS_URS_2021_02/997013501" TargetMode="External"/><Relationship Id="rId7" Type="http://schemas.openxmlformats.org/officeDocument/2006/relationships/hyperlink" Target="https://podminky.urs.cz/item/CS_URS_2021_02/171201211" TargetMode="External"/><Relationship Id="rId12" Type="http://schemas.openxmlformats.org/officeDocument/2006/relationships/hyperlink" Target="https://podminky.urs.cz/item/CS_URS_2021_02/919735123" TargetMode="External"/><Relationship Id="rId17" Type="http://schemas.openxmlformats.org/officeDocument/2006/relationships/hyperlink" Target="https://podminky.urs.cz/item/CS_URS_2021_02/275351215" TargetMode="External"/><Relationship Id="rId25" Type="http://schemas.openxmlformats.org/officeDocument/2006/relationships/hyperlink" Target="https://podminky.urs.cz/item/CS_URS_2021_02/HZS3131" TargetMode="External"/><Relationship Id="rId2" Type="http://schemas.openxmlformats.org/officeDocument/2006/relationships/hyperlink" Target="https://podminky.urs.cz/item/CS_URS_2021_02/113107131" TargetMode="External"/><Relationship Id="rId16" Type="http://schemas.openxmlformats.org/officeDocument/2006/relationships/hyperlink" Target="https://podminky.urs.cz/item/CS_URS_2021_02/275313611" TargetMode="External"/><Relationship Id="rId20" Type="http://schemas.openxmlformats.org/officeDocument/2006/relationships/hyperlink" Target="https://podminky.urs.cz/item/CS_URS_2021_02/451579777" TargetMode="External"/><Relationship Id="rId1" Type="http://schemas.openxmlformats.org/officeDocument/2006/relationships/hyperlink" Target="https://podminky.urs.cz/item/CS_URS_2021_02/740991100" TargetMode="External"/><Relationship Id="rId6" Type="http://schemas.openxmlformats.org/officeDocument/2006/relationships/hyperlink" Target="https://podminky.urs.cz/item/CS_URS_2021_02/162701109" TargetMode="External"/><Relationship Id="rId11" Type="http://schemas.openxmlformats.org/officeDocument/2006/relationships/hyperlink" Target="https://podminky.urs.cz/item/CS_URS_2021_02/181951102" TargetMode="External"/><Relationship Id="rId24" Type="http://schemas.openxmlformats.org/officeDocument/2006/relationships/hyperlink" Target="https://podminky.urs.cz/item/CS_URS_2021_02/997221815" TargetMode="External"/><Relationship Id="rId5" Type="http://schemas.openxmlformats.org/officeDocument/2006/relationships/hyperlink" Target="https://podminky.urs.cz/item/CS_URS_2021_02/162701105" TargetMode="External"/><Relationship Id="rId15" Type="http://schemas.openxmlformats.org/officeDocument/2006/relationships/hyperlink" Target="https://podminky.urs.cz/item/CS_URS_2021_02/271532212" TargetMode="External"/><Relationship Id="rId23" Type="http://schemas.openxmlformats.org/officeDocument/2006/relationships/hyperlink" Target="https://podminky.urs.cz/item/CS_URS_2021_02/997221611" TargetMode="External"/><Relationship Id="rId10" Type="http://schemas.openxmlformats.org/officeDocument/2006/relationships/hyperlink" Target="https://podminky.urs.cz/item/CS_URS_2021_02/181411131" TargetMode="External"/><Relationship Id="rId19" Type="http://schemas.openxmlformats.org/officeDocument/2006/relationships/hyperlink" Target="https://podminky.urs.cz/item/CS_URS_2021_02/451577777" TargetMode="External"/><Relationship Id="rId4" Type="http://schemas.openxmlformats.org/officeDocument/2006/relationships/hyperlink" Target="https://podminky.urs.cz/item/CS_URS_2021_02/132101201" TargetMode="External"/><Relationship Id="rId9" Type="http://schemas.openxmlformats.org/officeDocument/2006/relationships/hyperlink" Target="https://podminky.urs.cz/item/CS_URS_2021_02/171201201" TargetMode="External"/><Relationship Id="rId14" Type="http://schemas.openxmlformats.org/officeDocument/2006/relationships/hyperlink" Target="https://podminky.urs.cz/item/CS_URS_2021_02/565185111" TargetMode="External"/><Relationship Id="rId22" Type="http://schemas.openxmlformats.org/officeDocument/2006/relationships/hyperlink" Target="https://podminky.urs.cz/item/CS_URS_2021_02/997013509" TargetMode="External"/><Relationship Id="rId27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70" t="s">
        <v>14</v>
      </c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23"/>
      <c r="AQ5" s="23"/>
      <c r="AR5" s="21"/>
      <c r="BE5" s="367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72" t="s">
        <v>17</v>
      </c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23"/>
      <c r="AQ6" s="23"/>
      <c r="AR6" s="21"/>
      <c r="BE6" s="368"/>
      <c r="BS6" s="18" t="s">
        <v>18</v>
      </c>
    </row>
    <row r="7" spans="1:74" s="1" customFormat="1" ht="12" customHeight="1">
      <c r="B7" s="22"/>
      <c r="C7" s="23"/>
      <c r="D7" s="30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21</v>
      </c>
      <c r="AL7" s="23"/>
      <c r="AM7" s="23"/>
      <c r="AN7" s="28" t="s">
        <v>20</v>
      </c>
      <c r="AO7" s="23"/>
      <c r="AP7" s="23"/>
      <c r="AQ7" s="23"/>
      <c r="AR7" s="21"/>
      <c r="BE7" s="368"/>
      <c r="BS7" s="18" t="s">
        <v>22</v>
      </c>
    </row>
    <row r="8" spans="1:74" s="1" customFormat="1" ht="12" customHeight="1">
      <c r="B8" s="22"/>
      <c r="C8" s="23"/>
      <c r="D8" s="30" t="s">
        <v>23</v>
      </c>
      <c r="E8" s="23"/>
      <c r="F8" s="23"/>
      <c r="G8" s="23"/>
      <c r="H8" s="23"/>
      <c r="I8" s="23"/>
      <c r="J8" s="23"/>
      <c r="K8" s="28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25</v>
      </c>
      <c r="AL8" s="23"/>
      <c r="AM8" s="23"/>
      <c r="AN8" s="31" t="s">
        <v>26</v>
      </c>
      <c r="AO8" s="23"/>
      <c r="AP8" s="23"/>
      <c r="AQ8" s="23"/>
      <c r="AR8" s="21"/>
      <c r="BE8" s="368"/>
      <c r="BS8" s="18" t="s">
        <v>27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68"/>
      <c r="BS9" s="18" t="s">
        <v>28</v>
      </c>
    </row>
    <row r="10" spans="1:74" s="1" customFormat="1" ht="12" customHeight="1">
      <c r="B10" s="22"/>
      <c r="C10" s="23"/>
      <c r="D10" s="30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30</v>
      </c>
      <c r="AL10" s="23"/>
      <c r="AM10" s="23"/>
      <c r="AN10" s="28" t="s">
        <v>31</v>
      </c>
      <c r="AO10" s="23"/>
      <c r="AP10" s="23"/>
      <c r="AQ10" s="23"/>
      <c r="AR10" s="21"/>
      <c r="BE10" s="368"/>
      <c r="BS10" s="18" t="s">
        <v>18</v>
      </c>
    </row>
    <row r="11" spans="1:74" s="1" customFormat="1" ht="18.399999999999999" customHeight="1">
      <c r="B11" s="22"/>
      <c r="C11" s="23"/>
      <c r="D11" s="23"/>
      <c r="E11" s="28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33</v>
      </c>
      <c r="AL11" s="23"/>
      <c r="AM11" s="23"/>
      <c r="AN11" s="28" t="s">
        <v>34</v>
      </c>
      <c r="AO11" s="23"/>
      <c r="AP11" s="23"/>
      <c r="AQ11" s="23"/>
      <c r="AR11" s="21"/>
      <c r="BE11" s="368"/>
      <c r="BS11" s="18" t="s">
        <v>18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68"/>
      <c r="BS12" s="18" t="s">
        <v>18</v>
      </c>
    </row>
    <row r="13" spans="1:74" s="1" customFormat="1" ht="12" customHeight="1">
      <c r="B13" s="22"/>
      <c r="C13" s="23"/>
      <c r="D13" s="30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30</v>
      </c>
      <c r="AL13" s="23"/>
      <c r="AM13" s="23"/>
      <c r="AN13" s="32" t="s">
        <v>36</v>
      </c>
      <c r="AO13" s="23"/>
      <c r="AP13" s="23"/>
      <c r="AQ13" s="23"/>
      <c r="AR13" s="21"/>
      <c r="BE13" s="368"/>
      <c r="BS13" s="18" t="s">
        <v>18</v>
      </c>
    </row>
    <row r="14" spans="1:74" ht="12.75">
      <c r="B14" s="22"/>
      <c r="C14" s="23"/>
      <c r="D14" s="23"/>
      <c r="E14" s="373" t="s">
        <v>36</v>
      </c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0" t="s">
        <v>33</v>
      </c>
      <c r="AL14" s="23"/>
      <c r="AM14" s="23"/>
      <c r="AN14" s="32" t="s">
        <v>36</v>
      </c>
      <c r="AO14" s="23"/>
      <c r="AP14" s="23"/>
      <c r="AQ14" s="23"/>
      <c r="AR14" s="21"/>
      <c r="BE14" s="368"/>
      <c r="BS14" s="18" t="s">
        <v>18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68"/>
      <c r="BS15" s="18" t="s">
        <v>4</v>
      </c>
    </row>
    <row r="16" spans="1:74" s="1" customFormat="1" ht="12" customHeight="1">
      <c r="B16" s="22"/>
      <c r="C16" s="23"/>
      <c r="D16" s="30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30</v>
      </c>
      <c r="AL16" s="23"/>
      <c r="AM16" s="23"/>
      <c r="AN16" s="28" t="s">
        <v>20</v>
      </c>
      <c r="AO16" s="23"/>
      <c r="AP16" s="23"/>
      <c r="AQ16" s="23"/>
      <c r="AR16" s="21"/>
      <c r="BE16" s="368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33</v>
      </c>
      <c r="AL17" s="23"/>
      <c r="AM17" s="23"/>
      <c r="AN17" s="28" t="s">
        <v>20</v>
      </c>
      <c r="AO17" s="23"/>
      <c r="AP17" s="23"/>
      <c r="AQ17" s="23"/>
      <c r="AR17" s="21"/>
      <c r="BE17" s="368"/>
      <c r="BS17" s="18" t="s">
        <v>39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68"/>
      <c r="BS18" s="18" t="s">
        <v>6</v>
      </c>
    </row>
    <row r="19" spans="1:71" s="1" customFormat="1" ht="12" customHeight="1">
      <c r="B19" s="22"/>
      <c r="C19" s="23"/>
      <c r="D19" s="30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30</v>
      </c>
      <c r="AL19" s="23"/>
      <c r="AM19" s="23"/>
      <c r="AN19" s="28" t="s">
        <v>20</v>
      </c>
      <c r="AO19" s="23"/>
      <c r="AP19" s="23"/>
      <c r="AQ19" s="23"/>
      <c r="AR19" s="21"/>
      <c r="BE19" s="368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41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33</v>
      </c>
      <c r="AL20" s="23"/>
      <c r="AM20" s="23"/>
      <c r="AN20" s="28" t="s">
        <v>20</v>
      </c>
      <c r="AO20" s="23"/>
      <c r="AP20" s="23"/>
      <c r="AQ20" s="23"/>
      <c r="AR20" s="21"/>
      <c r="BE20" s="368"/>
      <c r="BS20" s="18" t="s">
        <v>39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68"/>
    </row>
    <row r="22" spans="1:71" s="1" customFormat="1" ht="12" customHeight="1">
      <c r="B22" s="22"/>
      <c r="C22" s="23"/>
      <c r="D22" s="30" t="s">
        <v>42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68"/>
    </row>
    <row r="23" spans="1:71" s="1" customFormat="1" ht="47.25" customHeight="1">
      <c r="B23" s="22"/>
      <c r="C23" s="23"/>
      <c r="D23" s="23"/>
      <c r="E23" s="375" t="s">
        <v>43</v>
      </c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23"/>
      <c r="AP23" s="23"/>
      <c r="AQ23" s="23"/>
      <c r="AR23" s="21"/>
      <c r="BE23" s="368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68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68"/>
    </row>
    <row r="26" spans="1:71" s="2" customFormat="1" ht="25.9" customHeight="1">
      <c r="A26" s="35"/>
      <c r="B26" s="36"/>
      <c r="C26" s="37"/>
      <c r="D26" s="38" t="s">
        <v>44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76">
        <f>ROUND(AG54,2)</f>
        <v>0</v>
      </c>
      <c r="AL26" s="377"/>
      <c r="AM26" s="377"/>
      <c r="AN26" s="377"/>
      <c r="AO26" s="377"/>
      <c r="AP26" s="37"/>
      <c r="AQ26" s="37"/>
      <c r="AR26" s="40"/>
      <c r="BE26" s="368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68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8" t="s">
        <v>45</v>
      </c>
      <c r="M28" s="378"/>
      <c r="N28" s="378"/>
      <c r="O28" s="378"/>
      <c r="P28" s="378"/>
      <c r="Q28" s="37"/>
      <c r="R28" s="37"/>
      <c r="S28" s="37"/>
      <c r="T28" s="37"/>
      <c r="U28" s="37"/>
      <c r="V28" s="37"/>
      <c r="W28" s="378" t="s">
        <v>46</v>
      </c>
      <c r="X28" s="378"/>
      <c r="Y28" s="378"/>
      <c r="Z28" s="378"/>
      <c r="AA28" s="378"/>
      <c r="AB28" s="378"/>
      <c r="AC28" s="378"/>
      <c r="AD28" s="378"/>
      <c r="AE28" s="378"/>
      <c r="AF28" s="37"/>
      <c r="AG28" s="37"/>
      <c r="AH28" s="37"/>
      <c r="AI28" s="37"/>
      <c r="AJ28" s="37"/>
      <c r="AK28" s="378" t="s">
        <v>47</v>
      </c>
      <c r="AL28" s="378"/>
      <c r="AM28" s="378"/>
      <c r="AN28" s="378"/>
      <c r="AO28" s="378"/>
      <c r="AP28" s="37"/>
      <c r="AQ28" s="37"/>
      <c r="AR28" s="40"/>
      <c r="BE28" s="368"/>
    </row>
    <row r="29" spans="1:71" s="3" customFormat="1" ht="14.45" customHeight="1">
      <c r="B29" s="41"/>
      <c r="C29" s="42"/>
      <c r="D29" s="30" t="s">
        <v>48</v>
      </c>
      <c r="E29" s="42"/>
      <c r="F29" s="30" t="s">
        <v>49</v>
      </c>
      <c r="G29" s="42"/>
      <c r="H29" s="42"/>
      <c r="I29" s="42"/>
      <c r="J29" s="42"/>
      <c r="K29" s="42"/>
      <c r="L29" s="381">
        <v>0.21</v>
      </c>
      <c r="M29" s="380"/>
      <c r="N29" s="380"/>
      <c r="O29" s="380"/>
      <c r="P29" s="380"/>
      <c r="Q29" s="42"/>
      <c r="R29" s="42"/>
      <c r="S29" s="42"/>
      <c r="T29" s="42"/>
      <c r="U29" s="42"/>
      <c r="V29" s="42"/>
      <c r="W29" s="379">
        <f>ROUND(AZ54, 2)</f>
        <v>0</v>
      </c>
      <c r="X29" s="380"/>
      <c r="Y29" s="380"/>
      <c r="Z29" s="380"/>
      <c r="AA29" s="380"/>
      <c r="AB29" s="380"/>
      <c r="AC29" s="380"/>
      <c r="AD29" s="380"/>
      <c r="AE29" s="380"/>
      <c r="AF29" s="42"/>
      <c r="AG29" s="42"/>
      <c r="AH29" s="42"/>
      <c r="AI29" s="42"/>
      <c r="AJ29" s="42"/>
      <c r="AK29" s="379">
        <f>ROUND(AV54, 2)</f>
        <v>0</v>
      </c>
      <c r="AL29" s="380"/>
      <c r="AM29" s="380"/>
      <c r="AN29" s="380"/>
      <c r="AO29" s="380"/>
      <c r="AP29" s="42"/>
      <c r="AQ29" s="42"/>
      <c r="AR29" s="43"/>
      <c r="BE29" s="369"/>
    </row>
    <row r="30" spans="1:71" s="3" customFormat="1" ht="14.45" customHeight="1">
      <c r="B30" s="41"/>
      <c r="C30" s="42"/>
      <c r="D30" s="42"/>
      <c r="E30" s="42"/>
      <c r="F30" s="30" t="s">
        <v>50</v>
      </c>
      <c r="G30" s="42"/>
      <c r="H30" s="42"/>
      <c r="I30" s="42"/>
      <c r="J30" s="42"/>
      <c r="K30" s="42"/>
      <c r="L30" s="381">
        <v>0.15</v>
      </c>
      <c r="M30" s="380"/>
      <c r="N30" s="380"/>
      <c r="O30" s="380"/>
      <c r="P30" s="380"/>
      <c r="Q30" s="42"/>
      <c r="R30" s="42"/>
      <c r="S30" s="42"/>
      <c r="T30" s="42"/>
      <c r="U30" s="42"/>
      <c r="V30" s="42"/>
      <c r="W30" s="379">
        <f>ROUND(BA54, 2)</f>
        <v>0</v>
      </c>
      <c r="X30" s="380"/>
      <c r="Y30" s="380"/>
      <c r="Z30" s="380"/>
      <c r="AA30" s="380"/>
      <c r="AB30" s="380"/>
      <c r="AC30" s="380"/>
      <c r="AD30" s="380"/>
      <c r="AE30" s="380"/>
      <c r="AF30" s="42"/>
      <c r="AG30" s="42"/>
      <c r="AH30" s="42"/>
      <c r="AI30" s="42"/>
      <c r="AJ30" s="42"/>
      <c r="AK30" s="379">
        <f>ROUND(AW54, 2)</f>
        <v>0</v>
      </c>
      <c r="AL30" s="380"/>
      <c r="AM30" s="380"/>
      <c r="AN30" s="380"/>
      <c r="AO30" s="380"/>
      <c r="AP30" s="42"/>
      <c r="AQ30" s="42"/>
      <c r="AR30" s="43"/>
      <c r="BE30" s="369"/>
    </row>
    <row r="31" spans="1:71" s="3" customFormat="1" ht="14.45" hidden="1" customHeight="1">
      <c r="B31" s="41"/>
      <c r="C31" s="42"/>
      <c r="D31" s="42"/>
      <c r="E31" s="42"/>
      <c r="F31" s="30" t="s">
        <v>51</v>
      </c>
      <c r="G31" s="42"/>
      <c r="H31" s="42"/>
      <c r="I31" s="42"/>
      <c r="J31" s="42"/>
      <c r="K31" s="42"/>
      <c r="L31" s="381">
        <v>0.21</v>
      </c>
      <c r="M31" s="380"/>
      <c r="N31" s="380"/>
      <c r="O31" s="380"/>
      <c r="P31" s="380"/>
      <c r="Q31" s="42"/>
      <c r="R31" s="42"/>
      <c r="S31" s="42"/>
      <c r="T31" s="42"/>
      <c r="U31" s="42"/>
      <c r="V31" s="42"/>
      <c r="W31" s="379">
        <f>ROUND(BB54, 2)</f>
        <v>0</v>
      </c>
      <c r="X31" s="380"/>
      <c r="Y31" s="380"/>
      <c r="Z31" s="380"/>
      <c r="AA31" s="380"/>
      <c r="AB31" s="380"/>
      <c r="AC31" s="380"/>
      <c r="AD31" s="380"/>
      <c r="AE31" s="380"/>
      <c r="AF31" s="42"/>
      <c r="AG31" s="42"/>
      <c r="AH31" s="42"/>
      <c r="AI31" s="42"/>
      <c r="AJ31" s="42"/>
      <c r="AK31" s="379">
        <v>0</v>
      </c>
      <c r="AL31" s="380"/>
      <c r="AM31" s="380"/>
      <c r="AN31" s="380"/>
      <c r="AO31" s="380"/>
      <c r="AP31" s="42"/>
      <c r="AQ31" s="42"/>
      <c r="AR31" s="43"/>
      <c r="BE31" s="369"/>
    </row>
    <row r="32" spans="1:71" s="3" customFormat="1" ht="14.45" hidden="1" customHeight="1">
      <c r="B32" s="41"/>
      <c r="C32" s="42"/>
      <c r="D32" s="42"/>
      <c r="E32" s="42"/>
      <c r="F32" s="30" t="s">
        <v>52</v>
      </c>
      <c r="G32" s="42"/>
      <c r="H32" s="42"/>
      <c r="I32" s="42"/>
      <c r="J32" s="42"/>
      <c r="K32" s="42"/>
      <c r="L32" s="381">
        <v>0.15</v>
      </c>
      <c r="M32" s="380"/>
      <c r="N32" s="380"/>
      <c r="O32" s="380"/>
      <c r="P32" s="380"/>
      <c r="Q32" s="42"/>
      <c r="R32" s="42"/>
      <c r="S32" s="42"/>
      <c r="T32" s="42"/>
      <c r="U32" s="42"/>
      <c r="V32" s="42"/>
      <c r="W32" s="379">
        <f>ROUND(BC54, 2)</f>
        <v>0</v>
      </c>
      <c r="X32" s="380"/>
      <c r="Y32" s="380"/>
      <c r="Z32" s="380"/>
      <c r="AA32" s="380"/>
      <c r="AB32" s="380"/>
      <c r="AC32" s="380"/>
      <c r="AD32" s="380"/>
      <c r="AE32" s="380"/>
      <c r="AF32" s="42"/>
      <c r="AG32" s="42"/>
      <c r="AH32" s="42"/>
      <c r="AI32" s="42"/>
      <c r="AJ32" s="42"/>
      <c r="AK32" s="379">
        <v>0</v>
      </c>
      <c r="AL32" s="380"/>
      <c r="AM32" s="380"/>
      <c r="AN32" s="380"/>
      <c r="AO32" s="380"/>
      <c r="AP32" s="42"/>
      <c r="AQ32" s="42"/>
      <c r="AR32" s="43"/>
      <c r="BE32" s="369"/>
    </row>
    <row r="33" spans="1:57" s="3" customFormat="1" ht="14.45" hidden="1" customHeight="1">
      <c r="B33" s="41"/>
      <c r="C33" s="42"/>
      <c r="D33" s="42"/>
      <c r="E33" s="42"/>
      <c r="F33" s="30" t="s">
        <v>53</v>
      </c>
      <c r="G33" s="42"/>
      <c r="H33" s="42"/>
      <c r="I33" s="42"/>
      <c r="J33" s="42"/>
      <c r="K33" s="42"/>
      <c r="L33" s="381">
        <v>0</v>
      </c>
      <c r="M33" s="380"/>
      <c r="N33" s="380"/>
      <c r="O33" s="380"/>
      <c r="P33" s="380"/>
      <c r="Q33" s="42"/>
      <c r="R33" s="42"/>
      <c r="S33" s="42"/>
      <c r="T33" s="42"/>
      <c r="U33" s="42"/>
      <c r="V33" s="42"/>
      <c r="W33" s="379">
        <f>ROUND(BD54, 2)</f>
        <v>0</v>
      </c>
      <c r="X33" s="380"/>
      <c r="Y33" s="380"/>
      <c r="Z33" s="380"/>
      <c r="AA33" s="380"/>
      <c r="AB33" s="380"/>
      <c r="AC33" s="380"/>
      <c r="AD33" s="380"/>
      <c r="AE33" s="380"/>
      <c r="AF33" s="42"/>
      <c r="AG33" s="42"/>
      <c r="AH33" s="42"/>
      <c r="AI33" s="42"/>
      <c r="AJ33" s="42"/>
      <c r="AK33" s="379">
        <v>0</v>
      </c>
      <c r="AL33" s="380"/>
      <c r="AM33" s="380"/>
      <c r="AN33" s="380"/>
      <c r="AO33" s="380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55</v>
      </c>
      <c r="U35" s="46"/>
      <c r="V35" s="46"/>
      <c r="W35" s="46"/>
      <c r="X35" s="385" t="s">
        <v>56</v>
      </c>
      <c r="Y35" s="383"/>
      <c r="Z35" s="383"/>
      <c r="AA35" s="383"/>
      <c r="AB35" s="383"/>
      <c r="AC35" s="46"/>
      <c r="AD35" s="46"/>
      <c r="AE35" s="46"/>
      <c r="AF35" s="46"/>
      <c r="AG35" s="46"/>
      <c r="AH35" s="46"/>
      <c r="AI35" s="46"/>
      <c r="AJ35" s="46"/>
      <c r="AK35" s="382">
        <f>SUM(AK26:AK33)</f>
        <v>0</v>
      </c>
      <c r="AL35" s="383"/>
      <c r="AM35" s="383"/>
      <c r="AN35" s="383"/>
      <c r="AO35" s="38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1:57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19033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1:57" s="5" customFormat="1" ht="36.950000000000003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3" t="str">
        <f>K6</f>
        <v>Revitalizace ulice Nová, Ústí nad Labem Střekov, 2. etapa</v>
      </c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23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ulice Nová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25</v>
      </c>
      <c r="AJ47" s="37"/>
      <c r="AK47" s="37"/>
      <c r="AL47" s="37"/>
      <c r="AM47" s="345" t="str">
        <f>IF(AN8= "","",AN8)</f>
        <v>14. 9. 2021</v>
      </c>
      <c r="AN47" s="345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91" s="2" customFormat="1" ht="15.2" customHeight="1">
      <c r="A49" s="35"/>
      <c r="B49" s="36"/>
      <c r="C49" s="30" t="s">
        <v>29</v>
      </c>
      <c r="D49" s="37"/>
      <c r="E49" s="37"/>
      <c r="F49" s="37"/>
      <c r="G49" s="37"/>
      <c r="H49" s="37"/>
      <c r="I49" s="37"/>
      <c r="J49" s="37"/>
      <c r="K49" s="37"/>
      <c r="L49" s="53" t="str">
        <f>IF(E11= "","",E11)</f>
        <v>Statutární město Ústí nad Labem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37</v>
      </c>
      <c r="AJ49" s="37"/>
      <c r="AK49" s="37"/>
      <c r="AL49" s="37"/>
      <c r="AM49" s="346" t="str">
        <f>IF(E17="","",E17)</f>
        <v>Valbek, spol. s r.o.</v>
      </c>
      <c r="AN49" s="347"/>
      <c r="AO49" s="347"/>
      <c r="AP49" s="347"/>
      <c r="AQ49" s="37"/>
      <c r="AR49" s="40"/>
      <c r="AS49" s="348" t="s">
        <v>58</v>
      </c>
      <c r="AT49" s="349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91" s="2" customFormat="1" ht="15.2" customHeight="1">
      <c r="A50" s="35"/>
      <c r="B50" s="36"/>
      <c r="C50" s="30" t="s">
        <v>35</v>
      </c>
      <c r="D50" s="37"/>
      <c r="E50" s="37"/>
      <c r="F50" s="37"/>
      <c r="G50" s="37"/>
      <c r="H50" s="37"/>
      <c r="I50" s="37"/>
      <c r="J50" s="37"/>
      <c r="K50" s="37"/>
      <c r="L50" s="53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40</v>
      </c>
      <c r="AJ50" s="37"/>
      <c r="AK50" s="37"/>
      <c r="AL50" s="37"/>
      <c r="AM50" s="346" t="str">
        <f>IF(E20="","",E20)</f>
        <v xml:space="preserve"> </v>
      </c>
      <c r="AN50" s="347"/>
      <c r="AO50" s="347"/>
      <c r="AP50" s="347"/>
      <c r="AQ50" s="37"/>
      <c r="AR50" s="40"/>
      <c r="AS50" s="350"/>
      <c r="AT50" s="351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91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2"/>
      <c r="AT51" s="353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91" s="2" customFormat="1" ht="29.25" customHeight="1">
      <c r="A52" s="35"/>
      <c r="B52" s="36"/>
      <c r="C52" s="354" t="s">
        <v>59</v>
      </c>
      <c r="D52" s="355"/>
      <c r="E52" s="355"/>
      <c r="F52" s="355"/>
      <c r="G52" s="355"/>
      <c r="H52" s="67"/>
      <c r="I52" s="357" t="s">
        <v>60</v>
      </c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6" t="s">
        <v>61</v>
      </c>
      <c r="AH52" s="355"/>
      <c r="AI52" s="355"/>
      <c r="AJ52" s="355"/>
      <c r="AK52" s="355"/>
      <c r="AL52" s="355"/>
      <c r="AM52" s="355"/>
      <c r="AN52" s="357" t="s">
        <v>62</v>
      </c>
      <c r="AO52" s="355"/>
      <c r="AP52" s="355"/>
      <c r="AQ52" s="68" t="s">
        <v>63</v>
      </c>
      <c r="AR52" s="40"/>
      <c r="AS52" s="69" t="s">
        <v>64</v>
      </c>
      <c r="AT52" s="70" t="s">
        <v>65</v>
      </c>
      <c r="AU52" s="70" t="s">
        <v>66</v>
      </c>
      <c r="AV52" s="70" t="s">
        <v>67</v>
      </c>
      <c r="AW52" s="70" t="s">
        <v>68</v>
      </c>
      <c r="AX52" s="70" t="s">
        <v>69</v>
      </c>
      <c r="AY52" s="70" t="s">
        <v>70</v>
      </c>
      <c r="AZ52" s="70" t="s">
        <v>71</v>
      </c>
      <c r="BA52" s="70" t="s">
        <v>72</v>
      </c>
      <c r="BB52" s="70" t="s">
        <v>73</v>
      </c>
      <c r="BC52" s="70" t="s">
        <v>74</v>
      </c>
      <c r="BD52" s="71" t="s">
        <v>75</v>
      </c>
      <c r="BE52" s="35"/>
    </row>
    <row r="53" spans="1:91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1:91" s="6" customFormat="1" ht="32.450000000000003" customHeight="1">
      <c r="B54" s="75"/>
      <c r="C54" s="76" t="s">
        <v>76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65">
        <f>ROUND(AG55+AG57+AG59,2)</f>
        <v>0</v>
      </c>
      <c r="AH54" s="365"/>
      <c r="AI54" s="365"/>
      <c r="AJ54" s="365"/>
      <c r="AK54" s="365"/>
      <c r="AL54" s="365"/>
      <c r="AM54" s="365"/>
      <c r="AN54" s="366">
        <f t="shared" ref="AN54:AN60" si="0">SUM(AG54,AT54)</f>
        <v>0</v>
      </c>
      <c r="AO54" s="366"/>
      <c r="AP54" s="366"/>
      <c r="AQ54" s="79" t="s">
        <v>20</v>
      </c>
      <c r="AR54" s="80"/>
      <c r="AS54" s="81">
        <f>ROUND(AS55+AS57+AS59,2)</f>
        <v>0</v>
      </c>
      <c r="AT54" s="82">
        <f t="shared" ref="AT54:AT60" si="1">ROUND(SUM(AV54:AW54),2)</f>
        <v>0</v>
      </c>
      <c r="AU54" s="83">
        <f>ROUND(AU55+AU57+AU59,5)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ROUND(AZ55+AZ57+AZ59,2)</f>
        <v>0</v>
      </c>
      <c r="BA54" s="82">
        <f>ROUND(BA55+BA57+BA59,2)</f>
        <v>0</v>
      </c>
      <c r="BB54" s="82">
        <f>ROUND(BB55+BB57+BB59,2)</f>
        <v>0</v>
      </c>
      <c r="BC54" s="82">
        <f>ROUND(BC55+BC57+BC59,2)</f>
        <v>0</v>
      </c>
      <c r="BD54" s="84">
        <f>ROUND(BD55+BD57+BD59,2)</f>
        <v>0</v>
      </c>
      <c r="BS54" s="85" t="s">
        <v>77</v>
      </c>
      <c r="BT54" s="85" t="s">
        <v>78</v>
      </c>
      <c r="BU54" s="86" t="s">
        <v>79</v>
      </c>
      <c r="BV54" s="85" t="s">
        <v>80</v>
      </c>
      <c r="BW54" s="85" t="s">
        <v>5</v>
      </c>
      <c r="BX54" s="85" t="s">
        <v>81</v>
      </c>
      <c r="CL54" s="85" t="s">
        <v>20</v>
      </c>
    </row>
    <row r="55" spans="1:91" s="7" customFormat="1" ht="16.5" customHeight="1">
      <c r="B55" s="87"/>
      <c r="C55" s="88"/>
      <c r="D55" s="360" t="s">
        <v>82</v>
      </c>
      <c r="E55" s="360"/>
      <c r="F55" s="360"/>
      <c r="G55" s="360"/>
      <c r="H55" s="360"/>
      <c r="I55" s="89"/>
      <c r="J55" s="360" t="s">
        <v>83</v>
      </c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1">
        <f>ROUND(AG56,2)</f>
        <v>0</v>
      </c>
      <c r="AH55" s="359"/>
      <c r="AI55" s="359"/>
      <c r="AJ55" s="359"/>
      <c r="AK55" s="359"/>
      <c r="AL55" s="359"/>
      <c r="AM55" s="359"/>
      <c r="AN55" s="358">
        <f t="shared" si="0"/>
        <v>0</v>
      </c>
      <c r="AO55" s="359"/>
      <c r="AP55" s="359"/>
      <c r="AQ55" s="90" t="s">
        <v>84</v>
      </c>
      <c r="AR55" s="91"/>
      <c r="AS55" s="92">
        <f>ROUND(AS56,2)</f>
        <v>0</v>
      </c>
      <c r="AT55" s="93">
        <f t="shared" si="1"/>
        <v>0</v>
      </c>
      <c r="AU55" s="94">
        <f>ROUND(AU56,5)</f>
        <v>0</v>
      </c>
      <c r="AV55" s="93">
        <f>ROUND(AZ55*L29,2)</f>
        <v>0</v>
      </c>
      <c r="AW55" s="93">
        <f>ROUND(BA55*L30,2)</f>
        <v>0</v>
      </c>
      <c r="AX55" s="93">
        <f>ROUND(BB55*L29,2)</f>
        <v>0</v>
      </c>
      <c r="AY55" s="93">
        <f>ROUND(BC55*L30,2)</f>
        <v>0</v>
      </c>
      <c r="AZ55" s="93">
        <f>ROUND(AZ56,2)</f>
        <v>0</v>
      </c>
      <c r="BA55" s="93">
        <f>ROUND(BA56,2)</f>
        <v>0</v>
      </c>
      <c r="BB55" s="93">
        <f>ROUND(BB56,2)</f>
        <v>0</v>
      </c>
      <c r="BC55" s="93">
        <f>ROUND(BC56,2)</f>
        <v>0</v>
      </c>
      <c r="BD55" s="95">
        <f>ROUND(BD56,2)</f>
        <v>0</v>
      </c>
      <c r="BS55" s="96" t="s">
        <v>77</v>
      </c>
      <c r="BT55" s="96" t="s">
        <v>22</v>
      </c>
      <c r="BU55" s="96" t="s">
        <v>79</v>
      </c>
      <c r="BV55" s="96" t="s">
        <v>80</v>
      </c>
      <c r="BW55" s="96" t="s">
        <v>85</v>
      </c>
      <c r="BX55" s="96" t="s">
        <v>5</v>
      </c>
      <c r="CL55" s="96" t="s">
        <v>20</v>
      </c>
      <c r="CM55" s="96" t="s">
        <v>86</v>
      </c>
    </row>
    <row r="56" spans="1:91" s="4" customFormat="1" ht="16.5" customHeight="1">
      <c r="A56" s="97" t="s">
        <v>87</v>
      </c>
      <c r="B56" s="52"/>
      <c r="C56" s="98"/>
      <c r="D56" s="98"/>
      <c r="E56" s="362" t="s">
        <v>88</v>
      </c>
      <c r="F56" s="362"/>
      <c r="G56" s="362"/>
      <c r="H56" s="362"/>
      <c r="I56" s="362"/>
      <c r="J56" s="98"/>
      <c r="K56" s="362" t="s">
        <v>83</v>
      </c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3">
        <f>'000 - VEDLEJŠÍ A OSTATNÍ ...'!J32</f>
        <v>0</v>
      </c>
      <c r="AH56" s="364"/>
      <c r="AI56" s="364"/>
      <c r="AJ56" s="364"/>
      <c r="AK56" s="364"/>
      <c r="AL56" s="364"/>
      <c r="AM56" s="364"/>
      <c r="AN56" s="363">
        <f t="shared" si="0"/>
        <v>0</v>
      </c>
      <c r="AO56" s="364"/>
      <c r="AP56" s="364"/>
      <c r="AQ56" s="99" t="s">
        <v>89</v>
      </c>
      <c r="AR56" s="54"/>
      <c r="AS56" s="100">
        <v>0</v>
      </c>
      <c r="AT56" s="101">
        <f t="shared" si="1"/>
        <v>0</v>
      </c>
      <c r="AU56" s="102">
        <f>'000 - VEDLEJŠÍ A OSTATNÍ ...'!P86</f>
        <v>0</v>
      </c>
      <c r="AV56" s="101">
        <f>'000 - VEDLEJŠÍ A OSTATNÍ ...'!J35</f>
        <v>0</v>
      </c>
      <c r="AW56" s="101">
        <f>'000 - VEDLEJŠÍ A OSTATNÍ ...'!J36</f>
        <v>0</v>
      </c>
      <c r="AX56" s="101">
        <f>'000 - VEDLEJŠÍ A OSTATNÍ ...'!J37</f>
        <v>0</v>
      </c>
      <c r="AY56" s="101">
        <f>'000 - VEDLEJŠÍ A OSTATNÍ ...'!J38</f>
        <v>0</v>
      </c>
      <c r="AZ56" s="101">
        <f>'000 - VEDLEJŠÍ A OSTATNÍ ...'!F35</f>
        <v>0</v>
      </c>
      <c r="BA56" s="101">
        <f>'000 - VEDLEJŠÍ A OSTATNÍ ...'!F36</f>
        <v>0</v>
      </c>
      <c r="BB56" s="101">
        <f>'000 - VEDLEJŠÍ A OSTATNÍ ...'!F37</f>
        <v>0</v>
      </c>
      <c r="BC56" s="101">
        <f>'000 - VEDLEJŠÍ A OSTATNÍ ...'!F38</f>
        <v>0</v>
      </c>
      <c r="BD56" s="103">
        <f>'000 - VEDLEJŠÍ A OSTATNÍ ...'!F39</f>
        <v>0</v>
      </c>
      <c r="BT56" s="104" t="s">
        <v>86</v>
      </c>
      <c r="BV56" s="104" t="s">
        <v>80</v>
      </c>
      <c r="BW56" s="104" t="s">
        <v>90</v>
      </c>
      <c r="BX56" s="104" t="s">
        <v>85</v>
      </c>
      <c r="CL56" s="104" t="s">
        <v>20</v>
      </c>
    </row>
    <row r="57" spans="1:91" s="7" customFormat="1" ht="24.75" customHeight="1">
      <c r="B57" s="87"/>
      <c r="C57" s="88"/>
      <c r="D57" s="360" t="s">
        <v>91</v>
      </c>
      <c r="E57" s="360"/>
      <c r="F57" s="360"/>
      <c r="G57" s="360"/>
      <c r="H57" s="360"/>
      <c r="I57" s="89"/>
      <c r="J57" s="360" t="s">
        <v>92</v>
      </c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1">
        <f>ROUND(AG58,2)</f>
        <v>0</v>
      </c>
      <c r="AH57" s="359"/>
      <c r="AI57" s="359"/>
      <c r="AJ57" s="359"/>
      <c r="AK57" s="359"/>
      <c r="AL57" s="359"/>
      <c r="AM57" s="359"/>
      <c r="AN57" s="358">
        <f t="shared" si="0"/>
        <v>0</v>
      </c>
      <c r="AO57" s="359"/>
      <c r="AP57" s="359"/>
      <c r="AQ57" s="90" t="s">
        <v>84</v>
      </c>
      <c r="AR57" s="91"/>
      <c r="AS57" s="92">
        <f>ROUND(AS58,2)</f>
        <v>0</v>
      </c>
      <c r="AT57" s="93">
        <f t="shared" si="1"/>
        <v>0</v>
      </c>
      <c r="AU57" s="94">
        <f>ROUND(AU58,5)</f>
        <v>0</v>
      </c>
      <c r="AV57" s="93">
        <f>ROUND(AZ57*L29,2)</f>
        <v>0</v>
      </c>
      <c r="AW57" s="93">
        <f>ROUND(BA57*L30,2)</f>
        <v>0</v>
      </c>
      <c r="AX57" s="93">
        <f>ROUND(BB57*L29,2)</f>
        <v>0</v>
      </c>
      <c r="AY57" s="93">
        <f>ROUND(BC57*L30,2)</f>
        <v>0</v>
      </c>
      <c r="AZ57" s="93">
        <f>ROUND(AZ58,2)</f>
        <v>0</v>
      </c>
      <c r="BA57" s="93">
        <f>ROUND(BA58,2)</f>
        <v>0</v>
      </c>
      <c r="BB57" s="93">
        <f>ROUND(BB58,2)</f>
        <v>0</v>
      </c>
      <c r="BC57" s="93">
        <f>ROUND(BC58,2)</f>
        <v>0</v>
      </c>
      <c r="BD57" s="95">
        <f>ROUND(BD58,2)</f>
        <v>0</v>
      </c>
      <c r="BS57" s="96" t="s">
        <v>77</v>
      </c>
      <c r="BT57" s="96" t="s">
        <v>22</v>
      </c>
      <c r="BU57" s="96" t="s">
        <v>79</v>
      </c>
      <c r="BV57" s="96" t="s">
        <v>80</v>
      </c>
      <c r="BW57" s="96" t="s">
        <v>93</v>
      </c>
      <c r="BX57" s="96" t="s">
        <v>5</v>
      </c>
      <c r="CL57" s="96" t="s">
        <v>20</v>
      </c>
      <c r="CM57" s="96" t="s">
        <v>86</v>
      </c>
    </row>
    <row r="58" spans="1:91" s="4" customFormat="1" ht="23.25" customHeight="1">
      <c r="A58" s="97" t="s">
        <v>87</v>
      </c>
      <c r="B58" s="52"/>
      <c r="C58" s="98"/>
      <c r="D58" s="98"/>
      <c r="E58" s="362" t="s">
        <v>94</v>
      </c>
      <c r="F58" s="362"/>
      <c r="G58" s="362"/>
      <c r="H58" s="362"/>
      <c r="I58" s="362"/>
      <c r="J58" s="98"/>
      <c r="K58" s="362" t="s">
        <v>92</v>
      </c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3">
        <f>'101 - NOVÉ DOPRAVNÍ ŘEŠEN...'!J32</f>
        <v>0</v>
      </c>
      <c r="AH58" s="364"/>
      <c r="AI58" s="364"/>
      <c r="AJ58" s="364"/>
      <c r="AK58" s="364"/>
      <c r="AL58" s="364"/>
      <c r="AM58" s="364"/>
      <c r="AN58" s="363">
        <f t="shared" si="0"/>
        <v>0</v>
      </c>
      <c r="AO58" s="364"/>
      <c r="AP58" s="364"/>
      <c r="AQ58" s="99" t="s">
        <v>89</v>
      </c>
      <c r="AR58" s="54"/>
      <c r="AS58" s="100">
        <v>0</v>
      </c>
      <c r="AT58" s="101">
        <f t="shared" si="1"/>
        <v>0</v>
      </c>
      <c r="AU58" s="102">
        <f>'101 - NOVÉ DOPRAVNÍ ŘEŠEN...'!P93</f>
        <v>0</v>
      </c>
      <c r="AV58" s="101">
        <f>'101 - NOVÉ DOPRAVNÍ ŘEŠEN...'!J35</f>
        <v>0</v>
      </c>
      <c r="AW58" s="101">
        <f>'101 - NOVÉ DOPRAVNÍ ŘEŠEN...'!J36</f>
        <v>0</v>
      </c>
      <c r="AX58" s="101">
        <f>'101 - NOVÉ DOPRAVNÍ ŘEŠEN...'!J37</f>
        <v>0</v>
      </c>
      <c r="AY58" s="101">
        <f>'101 - NOVÉ DOPRAVNÍ ŘEŠEN...'!J38</f>
        <v>0</v>
      </c>
      <c r="AZ58" s="101">
        <f>'101 - NOVÉ DOPRAVNÍ ŘEŠEN...'!F35</f>
        <v>0</v>
      </c>
      <c r="BA58" s="101">
        <f>'101 - NOVÉ DOPRAVNÍ ŘEŠEN...'!F36</f>
        <v>0</v>
      </c>
      <c r="BB58" s="101">
        <f>'101 - NOVÉ DOPRAVNÍ ŘEŠEN...'!F37</f>
        <v>0</v>
      </c>
      <c r="BC58" s="101">
        <f>'101 - NOVÉ DOPRAVNÍ ŘEŠEN...'!F38</f>
        <v>0</v>
      </c>
      <c r="BD58" s="103">
        <f>'101 - NOVÉ DOPRAVNÍ ŘEŠEN...'!F39</f>
        <v>0</v>
      </c>
      <c r="BT58" s="104" t="s">
        <v>86</v>
      </c>
      <c r="BV58" s="104" t="s">
        <v>80</v>
      </c>
      <c r="BW58" s="104" t="s">
        <v>95</v>
      </c>
      <c r="BX58" s="104" t="s">
        <v>93</v>
      </c>
      <c r="CL58" s="104" t="s">
        <v>20</v>
      </c>
    </row>
    <row r="59" spans="1:91" s="7" customFormat="1" ht="16.5" customHeight="1">
      <c r="B59" s="87"/>
      <c r="C59" s="88"/>
      <c r="D59" s="360" t="s">
        <v>96</v>
      </c>
      <c r="E59" s="360"/>
      <c r="F59" s="360"/>
      <c r="G59" s="360"/>
      <c r="H59" s="360"/>
      <c r="I59" s="89"/>
      <c r="J59" s="360" t="s">
        <v>97</v>
      </c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1">
        <f>ROUND(AG60,2)</f>
        <v>0</v>
      </c>
      <c r="AH59" s="359"/>
      <c r="AI59" s="359"/>
      <c r="AJ59" s="359"/>
      <c r="AK59" s="359"/>
      <c r="AL59" s="359"/>
      <c r="AM59" s="359"/>
      <c r="AN59" s="358">
        <f t="shared" si="0"/>
        <v>0</v>
      </c>
      <c r="AO59" s="359"/>
      <c r="AP59" s="359"/>
      <c r="AQ59" s="90" t="s">
        <v>84</v>
      </c>
      <c r="AR59" s="91"/>
      <c r="AS59" s="92">
        <f>ROUND(AS60,2)</f>
        <v>0</v>
      </c>
      <c r="AT59" s="93">
        <f t="shared" si="1"/>
        <v>0</v>
      </c>
      <c r="AU59" s="94">
        <f>ROUND(AU60,5)</f>
        <v>0</v>
      </c>
      <c r="AV59" s="93">
        <f>ROUND(AZ59*L29,2)</f>
        <v>0</v>
      </c>
      <c r="AW59" s="93">
        <f>ROUND(BA59*L30,2)</f>
        <v>0</v>
      </c>
      <c r="AX59" s="93">
        <f>ROUND(BB59*L29,2)</f>
        <v>0</v>
      </c>
      <c r="AY59" s="93">
        <f>ROUND(BC59*L30,2)</f>
        <v>0</v>
      </c>
      <c r="AZ59" s="93">
        <f>ROUND(AZ60,2)</f>
        <v>0</v>
      </c>
      <c r="BA59" s="93">
        <f>ROUND(BA60,2)</f>
        <v>0</v>
      </c>
      <c r="BB59" s="93">
        <f>ROUND(BB60,2)</f>
        <v>0</v>
      </c>
      <c r="BC59" s="93">
        <f>ROUND(BC60,2)</f>
        <v>0</v>
      </c>
      <c r="BD59" s="95">
        <f>ROUND(BD60,2)</f>
        <v>0</v>
      </c>
      <c r="BS59" s="96" t="s">
        <v>77</v>
      </c>
      <c r="BT59" s="96" t="s">
        <v>22</v>
      </c>
      <c r="BU59" s="96" t="s">
        <v>79</v>
      </c>
      <c r="BV59" s="96" t="s">
        <v>80</v>
      </c>
      <c r="BW59" s="96" t="s">
        <v>98</v>
      </c>
      <c r="BX59" s="96" t="s">
        <v>5</v>
      </c>
      <c r="CL59" s="96" t="s">
        <v>20</v>
      </c>
      <c r="CM59" s="96" t="s">
        <v>86</v>
      </c>
    </row>
    <row r="60" spans="1:91" s="4" customFormat="1" ht="16.5" customHeight="1">
      <c r="A60" s="97" t="s">
        <v>87</v>
      </c>
      <c r="B60" s="52"/>
      <c r="C60" s="98"/>
      <c r="D60" s="98"/>
      <c r="E60" s="362" t="s">
        <v>99</v>
      </c>
      <c r="F60" s="362"/>
      <c r="G60" s="362"/>
      <c r="H60" s="362"/>
      <c r="I60" s="362"/>
      <c r="J60" s="98"/>
      <c r="K60" s="362" t="s">
        <v>97</v>
      </c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3">
        <f>'401 - VEŘEJNÉ OSVĚTLENÍ'!J32</f>
        <v>0</v>
      </c>
      <c r="AH60" s="364"/>
      <c r="AI60" s="364"/>
      <c r="AJ60" s="364"/>
      <c r="AK60" s="364"/>
      <c r="AL60" s="364"/>
      <c r="AM60" s="364"/>
      <c r="AN60" s="363">
        <f t="shared" si="0"/>
        <v>0</v>
      </c>
      <c r="AO60" s="364"/>
      <c r="AP60" s="364"/>
      <c r="AQ60" s="99" t="s">
        <v>89</v>
      </c>
      <c r="AR60" s="54"/>
      <c r="AS60" s="105">
        <v>0</v>
      </c>
      <c r="AT60" s="106">
        <f t="shared" si="1"/>
        <v>0</v>
      </c>
      <c r="AU60" s="107">
        <f>'401 - VEŘEJNÉ OSVĚTLENÍ'!P98</f>
        <v>0</v>
      </c>
      <c r="AV60" s="106">
        <f>'401 - VEŘEJNÉ OSVĚTLENÍ'!J35</f>
        <v>0</v>
      </c>
      <c r="AW60" s="106">
        <f>'401 - VEŘEJNÉ OSVĚTLENÍ'!J36</f>
        <v>0</v>
      </c>
      <c r="AX60" s="106">
        <f>'401 - VEŘEJNÉ OSVĚTLENÍ'!J37</f>
        <v>0</v>
      </c>
      <c r="AY60" s="106">
        <f>'401 - VEŘEJNÉ OSVĚTLENÍ'!J38</f>
        <v>0</v>
      </c>
      <c r="AZ60" s="106">
        <f>'401 - VEŘEJNÉ OSVĚTLENÍ'!F35</f>
        <v>0</v>
      </c>
      <c r="BA60" s="106">
        <f>'401 - VEŘEJNÉ OSVĚTLENÍ'!F36</f>
        <v>0</v>
      </c>
      <c r="BB60" s="106">
        <f>'401 - VEŘEJNÉ OSVĚTLENÍ'!F37</f>
        <v>0</v>
      </c>
      <c r="BC60" s="106">
        <f>'401 - VEŘEJNÉ OSVĚTLENÍ'!F38</f>
        <v>0</v>
      </c>
      <c r="BD60" s="108">
        <f>'401 - VEŘEJNÉ OSVĚTLENÍ'!F39</f>
        <v>0</v>
      </c>
      <c r="BT60" s="104" t="s">
        <v>86</v>
      </c>
      <c r="BV60" s="104" t="s">
        <v>80</v>
      </c>
      <c r="BW60" s="104" t="s">
        <v>100</v>
      </c>
      <c r="BX60" s="104" t="s">
        <v>98</v>
      </c>
      <c r="CL60" s="104" t="s">
        <v>20</v>
      </c>
    </row>
    <row r="61" spans="1:91" s="2" customFormat="1" ht="30" customHeight="1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40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91" s="2" customFormat="1" ht="6.95" customHeight="1">
      <c r="A62" s="35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0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</sheetData>
  <sheetProtection algorithmName="SHA-512" hashValue="qQkHSmdltj3TbazbkIy7U8ut5f7BpGFzAur7fI4fOKalkupbP57+aAuUiN+rlsQTffxPbVZftaXyrjYlmmHxSg==" saltValue="3EqQkEdNGkLOaQOaNOHjCio7wFV5k70rKGTRF8/Or8DevBFp9dbetlHtkD+tPg6dLsSKRfCIVOnzIRonB4ci2A==" spinCount="100000" sheet="1" objects="1" scenarios="1" formatColumns="0" formatRows="0"/>
  <mergeCells count="62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AN60:AP60"/>
    <mergeCell ref="AG60:AM60"/>
    <mergeCell ref="E60:I60"/>
    <mergeCell ref="K60:AF60"/>
    <mergeCell ref="AG54:AM54"/>
    <mergeCell ref="AN54:AP54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K56:AF56"/>
    <mergeCell ref="AN56:AP56"/>
    <mergeCell ref="AG56:AM56"/>
    <mergeCell ref="E56:I56"/>
    <mergeCell ref="D57:H57"/>
    <mergeCell ref="J57:AF57"/>
    <mergeCell ref="AN57:AP57"/>
    <mergeCell ref="AG57:AM57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L45:AO45"/>
    <mergeCell ref="AM47:AN47"/>
    <mergeCell ref="AM49:AP49"/>
    <mergeCell ref="AS49:AT51"/>
    <mergeCell ref="AM50:AP50"/>
  </mergeCells>
  <hyperlinks>
    <hyperlink ref="A56" location="'000 - VEDLEJŠÍ A OSTATNÍ ...'!C2" display="/"/>
    <hyperlink ref="A58" location="'101 - NOVÉ DOPRAVNÍ ŘEŠEN...'!C2" display="/"/>
    <hyperlink ref="A60" location="'401 - VEŘEJNÉ OSVĚTLENÍ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8" t="s">
        <v>90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1:46" s="1" customFormat="1" ht="24.95" customHeight="1">
      <c r="B4" s="21"/>
      <c r="D4" s="111" t="s">
        <v>101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87" t="str">
        <f>'Rekapitulace stavby'!K6</f>
        <v>Revitalizace ulice Nová, Ústí nad Labem Střekov, 2. etapa</v>
      </c>
      <c r="F7" s="388"/>
      <c r="G7" s="388"/>
      <c r="H7" s="388"/>
      <c r="L7" s="21"/>
    </row>
    <row r="8" spans="1:46" s="1" customFormat="1" ht="12" customHeight="1">
      <c r="B8" s="21"/>
      <c r="D8" s="113" t="s">
        <v>102</v>
      </c>
      <c r="L8" s="21"/>
    </row>
    <row r="9" spans="1:46" s="2" customFormat="1" ht="16.5" customHeight="1">
      <c r="A9" s="35"/>
      <c r="B9" s="40"/>
      <c r="C9" s="35"/>
      <c r="D9" s="35"/>
      <c r="E9" s="387" t="s">
        <v>103</v>
      </c>
      <c r="F9" s="389"/>
      <c r="G9" s="389"/>
      <c r="H9" s="389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3" t="s">
        <v>104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90" t="s">
        <v>105</v>
      </c>
      <c r="F11" s="389"/>
      <c r="G11" s="389"/>
      <c r="H11" s="389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3" t="s">
        <v>19</v>
      </c>
      <c r="E13" s="35"/>
      <c r="F13" s="104" t="s">
        <v>20</v>
      </c>
      <c r="G13" s="35"/>
      <c r="H13" s="35"/>
      <c r="I13" s="113" t="s">
        <v>21</v>
      </c>
      <c r="J13" s="104" t="s">
        <v>20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23</v>
      </c>
      <c r="E14" s="35"/>
      <c r="F14" s="104" t="s">
        <v>24</v>
      </c>
      <c r="G14" s="35"/>
      <c r="H14" s="35"/>
      <c r="I14" s="113" t="s">
        <v>25</v>
      </c>
      <c r="J14" s="115" t="str">
        <f>'Rekapitulace stavby'!AN8</f>
        <v>14. 9. 2021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3" t="s">
        <v>29</v>
      </c>
      <c r="E16" s="35"/>
      <c r="F16" s="35"/>
      <c r="G16" s="35"/>
      <c r="H16" s="35"/>
      <c r="I16" s="113" t="s">
        <v>30</v>
      </c>
      <c r="J16" s="104" t="s">
        <v>31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32</v>
      </c>
      <c r="F17" s="35"/>
      <c r="G17" s="35"/>
      <c r="H17" s="35"/>
      <c r="I17" s="113" t="s">
        <v>33</v>
      </c>
      <c r="J17" s="104" t="s">
        <v>34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35</v>
      </c>
      <c r="E19" s="35"/>
      <c r="F19" s="35"/>
      <c r="G19" s="35"/>
      <c r="H19" s="35"/>
      <c r="I19" s="113" t="s">
        <v>30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91" t="str">
        <f>'Rekapitulace stavby'!E14</f>
        <v>Vyplň údaj</v>
      </c>
      <c r="F20" s="392"/>
      <c r="G20" s="392"/>
      <c r="H20" s="392"/>
      <c r="I20" s="113" t="s">
        <v>33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37</v>
      </c>
      <c r="E22" s="35"/>
      <c r="F22" s="35"/>
      <c r="G22" s="35"/>
      <c r="H22" s="35"/>
      <c r="I22" s="113" t="s">
        <v>30</v>
      </c>
      <c r="J22" s="104" t="s">
        <v>20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38</v>
      </c>
      <c r="F23" s="35"/>
      <c r="G23" s="35"/>
      <c r="H23" s="35"/>
      <c r="I23" s="113" t="s">
        <v>33</v>
      </c>
      <c r="J23" s="104" t="s">
        <v>20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40</v>
      </c>
      <c r="E25" s="35"/>
      <c r="F25" s="35"/>
      <c r="G25" s="35"/>
      <c r="H25" s="35"/>
      <c r="I25" s="113" t="s">
        <v>30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33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42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47.25" customHeight="1">
      <c r="A29" s="116"/>
      <c r="B29" s="117"/>
      <c r="C29" s="116"/>
      <c r="D29" s="116"/>
      <c r="E29" s="393" t="s">
        <v>43</v>
      </c>
      <c r="F29" s="393"/>
      <c r="G29" s="393"/>
      <c r="H29" s="393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44</v>
      </c>
      <c r="E32" s="35"/>
      <c r="F32" s="35"/>
      <c r="G32" s="35"/>
      <c r="H32" s="35"/>
      <c r="I32" s="35"/>
      <c r="J32" s="121">
        <f>ROUND(J86, 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46</v>
      </c>
      <c r="G34" s="35"/>
      <c r="H34" s="35"/>
      <c r="I34" s="122" t="s">
        <v>45</v>
      </c>
      <c r="J34" s="122" t="s">
        <v>47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48</v>
      </c>
      <c r="E35" s="113" t="s">
        <v>49</v>
      </c>
      <c r="F35" s="124">
        <f>ROUND((SUM(BE86:BE105)),  2)</f>
        <v>0</v>
      </c>
      <c r="G35" s="35"/>
      <c r="H35" s="35"/>
      <c r="I35" s="125">
        <v>0.21</v>
      </c>
      <c r="J35" s="124">
        <f>ROUND(((SUM(BE86:BE105))*I35),  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50</v>
      </c>
      <c r="F36" s="124">
        <f>ROUND((SUM(BF86:BF105)),  2)</f>
        <v>0</v>
      </c>
      <c r="G36" s="35"/>
      <c r="H36" s="35"/>
      <c r="I36" s="125">
        <v>0.15</v>
      </c>
      <c r="J36" s="124">
        <f>ROUND(((SUM(BF86:BF105))*I36),  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51</v>
      </c>
      <c r="F37" s="124">
        <f>ROUND((SUM(BG86:BG105)),  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3" t="s">
        <v>52</v>
      </c>
      <c r="F38" s="124">
        <f>ROUND((SUM(BH86:BH105)),  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3" t="s">
        <v>53</v>
      </c>
      <c r="F39" s="124">
        <f>ROUND((SUM(BI86:BI105)),  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54</v>
      </c>
      <c r="E41" s="128"/>
      <c r="F41" s="128"/>
      <c r="G41" s="129" t="s">
        <v>55</v>
      </c>
      <c r="H41" s="130" t="s">
        <v>56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106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94" t="str">
        <f>E7</f>
        <v>Revitalizace ulice Nová, Ústí nad Labem Střekov, 2. etapa</v>
      </c>
      <c r="F50" s="395"/>
      <c r="G50" s="395"/>
      <c r="H50" s="395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1" customFormat="1" ht="12" customHeight="1">
      <c r="B51" s="22"/>
      <c r="C51" s="30" t="s">
        <v>102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47" s="2" customFormat="1" ht="16.5" customHeight="1">
      <c r="A52" s="35"/>
      <c r="B52" s="36"/>
      <c r="C52" s="37"/>
      <c r="D52" s="37"/>
      <c r="E52" s="394" t="s">
        <v>103</v>
      </c>
      <c r="F52" s="396"/>
      <c r="G52" s="396"/>
      <c r="H52" s="396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12" customHeight="1">
      <c r="A53" s="35"/>
      <c r="B53" s="36"/>
      <c r="C53" s="30" t="s">
        <v>104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6.5" customHeight="1">
      <c r="A54" s="35"/>
      <c r="B54" s="36"/>
      <c r="C54" s="37"/>
      <c r="D54" s="37"/>
      <c r="E54" s="343" t="str">
        <f>E11</f>
        <v>000 - VEDLEJŠÍ A OSTATNÍ NÁKLADY</v>
      </c>
      <c r="F54" s="396"/>
      <c r="G54" s="396"/>
      <c r="H54" s="396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2" customHeight="1">
      <c r="A56" s="35"/>
      <c r="B56" s="36"/>
      <c r="C56" s="30" t="s">
        <v>23</v>
      </c>
      <c r="D56" s="37"/>
      <c r="E56" s="37"/>
      <c r="F56" s="28" t="str">
        <f>F14</f>
        <v>ulice Nová</v>
      </c>
      <c r="G56" s="37"/>
      <c r="H56" s="37"/>
      <c r="I56" s="30" t="s">
        <v>25</v>
      </c>
      <c r="J56" s="60" t="str">
        <f>IF(J14="","",J14)</f>
        <v>14. 9. 2021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5.2" customHeight="1">
      <c r="A58" s="35"/>
      <c r="B58" s="36"/>
      <c r="C58" s="30" t="s">
        <v>29</v>
      </c>
      <c r="D58" s="37"/>
      <c r="E58" s="37"/>
      <c r="F58" s="28" t="str">
        <f>E17</f>
        <v>Statutární město Ústí nad Labem</v>
      </c>
      <c r="G58" s="37"/>
      <c r="H58" s="37"/>
      <c r="I58" s="30" t="s">
        <v>37</v>
      </c>
      <c r="J58" s="33" t="str">
        <f>E23</f>
        <v>Valbek, spol. s 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15.2" customHeight="1">
      <c r="A59" s="35"/>
      <c r="B59" s="36"/>
      <c r="C59" s="30" t="s">
        <v>35</v>
      </c>
      <c r="D59" s="37"/>
      <c r="E59" s="37"/>
      <c r="F59" s="28" t="str">
        <f>IF(E20="","",E20)</f>
        <v>Vyplň údaj</v>
      </c>
      <c r="G59" s="37"/>
      <c r="H59" s="37"/>
      <c r="I59" s="30" t="s">
        <v>40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47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9.25" customHeight="1">
      <c r="A61" s="35"/>
      <c r="B61" s="36"/>
      <c r="C61" s="137" t="s">
        <v>107</v>
      </c>
      <c r="D61" s="138"/>
      <c r="E61" s="138"/>
      <c r="F61" s="138"/>
      <c r="G61" s="138"/>
      <c r="H61" s="138"/>
      <c r="I61" s="138"/>
      <c r="J61" s="139" t="s">
        <v>108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47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76</v>
      </c>
      <c r="D63" s="37"/>
      <c r="E63" s="37"/>
      <c r="F63" s="37"/>
      <c r="G63" s="37"/>
      <c r="H63" s="37"/>
      <c r="I63" s="37"/>
      <c r="J63" s="78">
        <f>J86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109</v>
      </c>
    </row>
    <row r="64" spans="1:47" s="9" customFormat="1" ht="24.95" customHeight="1">
      <c r="B64" s="141"/>
      <c r="C64" s="142"/>
      <c r="D64" s="143" t="s">
        <v>110</v>
      </c>
      <c r="E64" s="144"/>
      <c r="F64" s="144"/>
      <c r="G64" s="144"/>
      <c r="H64" s="144"/>
      <c r="I64" s="144"/>
      <c r="J64" s="145">
        <f>J87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14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1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111</v>
      </c>
      <c r="D71" s="37"/>
      <c r="E71" s="37"/>
      <c r="F71" s="37"/>
      <c r="G71" s="37"/>
      <c r="H71" s="37"/>
      <c r="I71" s="37"/>
      <c r="J71" s="37"/>
      <c r="K71" s="37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94" t="str">
        <f>E7</f>
        <v>Revitalizace ulice Nová, Ústí nad Labem Střekov, 2. etapa</v>
      </c>
      <c r="F74" s="395"/>
      <c r="G74" s="395"/>
      <c r="H74" s="395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1" customFormat="1" ht="12" customHeight="1">
      <c r="B75" s="22"/>
      <c r="C75" s="30" t="s">
        <v>102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5"/>
      <c r="B76" s="36"/>
      <c r="C76" s="37"/>
      <c r="D76" s="37"/>
      <c r="E76" s="394" t="s">
        <v>103</v>
      </c>
      <c r="F76" s="396"/>
      <c r="G76" s="396"/>
      <c r="H76" s="396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104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43" t="str">
        <f>E11</f>
        <v>000 - VEDLEJŠÍ A OSTATNÍ NÁKLADY</v>
      </c>
      <c r="F78" s="396"/>
      <c r="G78" s="396"/>
      <c r="H78" s="396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23</v>
      </c>
      <c r="D80" s="37"/>
      <c r="E80" s="37"/>
      <c r="F80" s="28" t="str">
        <f>F14</f>
        <v>ulice Nová</v>
      </c>
      <c r="G80" s="37"/>
      <c r="H80" s="37"/>
      <c r="I80" s="30" t="s">
        <v>25</v>
      </c>
      <c r="J80" s="60" t="str">
        <f>IF(J14="","",J14)</f>
        <v>14. 9. 2021</v>
      </c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5.2" customHeight="1">
      <c r="A82" s="35"/>
      <c r="B82" s="36"/>
      <c r="C82" s="30" t="s">
        <v>29</v>
      </c>
      <c r="D82" s="37"/>
      <c r="E82" s="37"/>
      <c r="F82" s="28" t="str">
        <f>E17</f>
        <v>Statutární město Ústí nad Labem</v>
      </c>
      <c r="G82" s="37"/>
      <c r="H82" s="37"/>
      <c r="I82" s="30" t="s">
        <v>37</v>
      </c>
      <c r="J82" s="33" t="str">
        <f>E23</f>
        <v>Valbek, spol. s r.o.</v>
      </c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5.2" customHeight="1">
      <c r="A83" s="35"/>
      <c r="B83" s="36"/>
      <c r="C83" s="30" t="s">
        <v>35</v>
      </c>
      <c r="D83" s="37"/>
      <c r="E83" s="37"/>
      <c r="F83" s="28" t="str">
        <f>IF(E20="","",E20)</f>
        <v>Vyplň údaj</v>
      </c>
      <c r="G83" s="37"/>
      <c r="H83" s="37"/>
      <c r="I83" s="30" t="s">
        <v>40</v>
      </c>
      <c r="J83" s="33" t="str">
        <f>E26</f>
        <v xml:space="preserve"> 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10" customFormat="1" ht="29.25" customHeight="1">
      <c r="A85" s="147"/>
      <c r="B85" s="148"/>
      <c r="C85" s="149" t="s">
        <v>112</v>
      </c>
      <c r="D85" s="150" t="s">
        <v>63</v>
      </c>
      <c r="E85" s="150" t="s">
        <v>59</v>
      </c>
      <c r="F85" s="150" t="s">
        <v>60</v>
      </c>
      <c r="G85" s="150" t="s">
        <v>113</v>
      </c>
      <c r="H85" s="150" t="s">
        <v>114</v>
      </c>
      <c r="I85" s="150" t="s">
        <v>115</v>
      </c>
      <c r="J85" s="150" t="s">
        <v>108</v>
      </c>
      <c r="K85" s="151" t="s">
        <v>116</v>
      </c>
      <c r="L85" s="152"/>
      <c r="M85" s="69" t="s">
        <v>20</v>
      </c>
      <c r="N85" s="70" t="s">
        <v>48</v>
      </c>
      <c r="O85" s="70" t="s">
        <v>117</v>
      </c>
      <c r="P85" s="70" t="s">
        <v>118</v>
      </c>
      <c r="Q85" s="70" t="s">
        <v>119</v>
      </c>
      <c r="R85" s="70" t="s">
        <v>120</v>
      </c>
      <c r="S85" s="70" t="s">
        <v>121</v>
      </c>
      <c r="T85" s="71" t="s">
        <v>122</v>
      </c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65" s="2" customFormat="1" ht="22.9" customHeight="1">
      <c r="A86" s="35"/>
      <c r="B86" s="36"/>
      <c r="C86" s="76" t="s">
        <v>123</v>
      </c>
      <c r="D86" s="37"/>
      <c r="E86" s="37"/>
      <c r="F86" s="37"/>
      <c r="G86" s="37"/>
      <c r="H86" s="37"/>
      <c r="I86" s="37"/>
      <c r="J86" s="153">
        <f>BK86</f>
        <v>0</v>
      </c>
      <c r="K86" s="37"/>
      <c r="L86" s="40"/>
      <c r="M86" s="72"/>
      <c r="N86" s="154"/>
      <c r="O86" s="73"/>
      <c r="P86" s="155">
        <f>P87</f>
        <v>0</v>
      </c>
      <c r="Q86" s="73"/>
      <c r="R86" s="155">
        <f>R87</f>
        <v>0</v>
      </c>
      <c r="S86" s="73"/>
      <c r="T86" s="156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77</v>
      </c>
      <c r="AU86" s="18" t="s">
        <v>109</v>
      </c>
      <c r="BK86" s="157">
        <f>BK87</f>
        <v>0</v>
      </c>
    </row>
    <row r="87" spans="1:65" s="11" customFormat="1" ht="25.9" customHeight="1">
      <c r="B87" s="158"/>
      <c r="C87" s="159"/>
      <c r="D87" s="160" t="s">
        <v>77</v>
      </c>
      <c r="E87" s="161" t="s">
        <v>78</v>
      </c>
      <c r="F87" s="161" t="s">
        <v>124</v>
      </c>
      <c r="G87" s="159"/>
      <c r="H87" s="159"/>
      <c r="I87" s="162"/>
      <c r="J87" s="163">
        <f>BK87</f>
        <v>0</v>
      </c>
      <c r="K87" s="159"/>
      <c r="L87" s="164"/>
      <c r="M87" s="165"/>
      <c r="N87" s="166"/>
      <c r="O87" s="166"/>
      <c r="P87" s="167">
        <f>SUM(P88:P105)</f>
        <v>0</v>
      </c>
      <c r="Q87" s="166"/>
      <c r="R87" s="167">
        <f>SUM(R88:R105)</f>
        <v>0</v>
      </c>
      <c r="S87" s="166"/>
      <c r="T87" s="168">
        <f>SUM(T88:T105)</f>
        <v>0</v>
      </c>
      <c r="AR87" s="169" t="s">
        <v>22</v>
      </c>
      <c r="AT87" s="170" t="s">
        <v>77</v>
      </c>
      <c r="AU87" s="170" t="s">
        <v>78</v>
      </c>
      <c r="AY87" s="169" t="s">
        <v>125</v>
      </c>
      <c r="BK87" s="171">
        <f>SUM(BK88:BK105)</f>
        <v>0</v>
      </c>
    </row>
    <row r="88" spans="1:65" s="2" customFormat="1" ht="16.5" customHeight="1">
      <c r="A88" s="35"/>
      <c r="B88" s="36"/>
      <c r="C88" s="172" t="s">
        <v>22</v>
      </c>
      <c r="D88" s="172" t="s">
        <v>126</v>
      </c>
      <c r="E88" s="173" t="s">
        <v>127</v>
      </c>
      <c r="F88" s="174" t="s">
        <v>128</v>
      </c>
      <c r="G88" s="175" t="s">
        <v>129</v>
      </c>
      <c r="H88" s="176">
        <v>1</v>
      </c>
      <c r="I88" s="177"/>
      <c r="J88" s="178">
        <f>ROUND(I88*H88,2)</f>
        <v>0</v>
      </c>
      <c r="K88" s="174" t="s">
        <v>130</v>
      </c>
      <c r="L88" s="40"/>
      <c r="M88" s="179" t="s">
        <v>20</v>
      </c>
      <c r="N88" s="180" t="s">
        <v>49</v>
      </c>
      <c r="O88" s="65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3" t="s">
        <v>131</v>
      </c>
      <c r="AT88" s="183" t="s">
        <v>126</v>
      </c>
      <c r="AU88" s="183" t="s">
        <v>22</v>
      </c>
      <c r="AY88" s="18" t="s">
        <v>125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8" t="s">
        <v>22</v>
      </c>
      <c r="BK88" s="184">
        <f>ROUND(I88*H88,2)</f>
        <v>0</v>
      </c>
      <c r="BL88" s="18" t="s">
        <v>131</v>
      </c>
      <c r="BM88" s="183" t="s">
        <v>132</v>
      </c>
    </row>
    <row r="89" spans="1:65" s="2" customFormat="1" ht="29.25">
      <c r="A89" s="35"/>
      <c r="B89" s="36"/>
      <c r="C89" s="37"/>
      <c r="D89" s="185" t="s">
        <v>133</v>
      </c>
      <c r="E89" s="37"/>
      <c r="F89" s="186" t="s">
        <v>134</v>
      </c>
      <c r="G89" s="37"/>
      <c r="H89" s="37"/>
      <c r="I89" s="187"/>
      <c r="J89" s="37"/>
      <c r="K89" s="37"/>
      <c r="L89" s="40"/>
      <c r="M89" s="188"/>
      <c r="N89" s="189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133</v>
      </c>
      <c r="AU89" s="18" t="s">
        <v>22</v>
      </c>
    </row>
    <row r="90" spans="1:65" s="2" customFormat="1" ht="11.25">
      <c r="A90" s="35"/>
      <c r="B90" s="36"/>
      <c r="C90" s="37"/>
      <c r="D90" s="190" t="s">
        <v>135</v>
      </c>
      <c r="E90" s="37"/>
      <c r="F90" s="191" t="s">
        <v>136</v>
      </c>
      <c r="G90" s="37"/>
      <c r="H90" s="37"/>
      <c r="I90" s="187"/>
      <c r="J90" s="37"/>
      <c r="K90" s="37"/>
      <c r="L90" s="40"/>
      <c r="M90" s="188"/>
      <c r="N90" s="189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135</v>
      </c>
      <c r="AU90" s="18" t="s">
        <v>22</v>
      </c>
    </row>
    <row r="91" spans="1:65" s="2" customFormat="1" ht="16.5" customHeight="1">
      <c r="A91" s="35"/>
      <c r="B91" s="36"/>
      <c r="C91" s="172" t="s">
        <v>86</v>
      </c>
      <c r="D91" s="172" t="s">
        <v>126</v>
      </c>
      <c r="E91" s="173" t="s">
        <v>137</v>
      </c>
      <c r="F91" s="174" t="s">
        <v>138</v>
      </c>
      <c r="G91" s="175" t="s">
        <v>129</v>
      </c>
      <c r="H91" s="176">
        <v>1</v>
      </c>
      <c r="I91" s="177"/>
      <c r="J91" s="178">
        <f>ROUND(I91*H91,2)</f>
        <v>0</v>
      </c>
      <c r="K91" s="174" t="s">
        <v>130</v>
      </c>
      <c r="L91" s="40"/>
      <c r="M91" s="179" t="s">
        <v>20</v>
      </c>
      <c r="N91" s="180" t="s">
        <v>49</v>
      </c>
      <c r="O91" s="65"/>
      <c r="P91" s="181">
        <f>O91*H91</f>
        <v>0</v>
      </c>
      <c r="Q91" s="181">
        <v>0</v>
      </c>
      <c r="R91" s="181">
        <f>Q91*H91</f>
        <v>0</v>
      </c>
      <c r="S91" s="181">
        <v>0</v>
      </c>
      <c r="T91" s="182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3" t="s">
        <v>131</v>
      </c>
      <c r="AT91" s="183" t="s">
        <v>126</v>
      </c>
      <c r="AU91" s="183" t="s">
        <v>22</v>
      </c>
      <c r="AY91" s="18" t="s">
        <v>125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8" t="s">
        <v>22</v>
      </c>
      <c r="BK91" s="184">
        <f>ROUND(I91*H91,2)</f>
        <v>0</v>
      </c>
      <c r="BL91" s="18" t="s">
        <v>131</v>
      </c>
      <c r="BM91" s="183" t="s">
        <v>139</v>
      </c>
    </row>
    <row r="92" spans="1:65" s="2" customFormat="1" ht="29.25">
      <c r="A92" s="35"/>
      <c r="B92" s="36"/>
      <c r="C92" s="37"/>
      <c r="D92" s="185" t="s">
        <v>133</v>
      </c>
      <c r="E92" s="37"/>
      <c r="F92" s="186" t="s">
        <v>140</v>
      </c>
      <c r="G92" s="37"/>
      <c r="H92" s="37"/>
      <c r="I92" s="187"/>
      <c r="J92" s="37"/>
      <c r="K92" s="37"/>
      <c r="L92" s="40"/>
      <c r="M92" s="188"/>
      <c r="N92" s="189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133</v>
      </c>
      <c r="AU92" s="18" t="s">
        <v>22</v>
      </c>
    </row>
    <row r="93" spans="1:65" s="2" customFormat="1" ht="11.25">
      <c r="A93" s="35"/>
      <c r="B93" s="36"/>
      <c r="C93" s="37"/>
      <c r="D93" s="190" t="s">
        <v>135</v>
      </c>
      <c r="E93" s="37"/>
      <c r="F93" s="191" t="s">
        <v>141</v>
      </c>
      <c r="G93" s="37"/>
      <c r="H93" s="37"/>
      <c r="I93" s="187"/>
      <c r="J93" s="37"/>
      <c r="K93" s="37"/>
      <c r="L93" s="40"/>
      <c r="M93" s="188"/>
      <c r="N93" s="189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135</v>
      </c>
      <c r="AU93" s="18" t="s">
        <v>22</v>
      </c>
    </row>
    <row r="94" spans="1:65" s="2" customFormat="1" ht="16.5" customHeight="1">
      <c r="A94" s="35"/>
      <c r="B94" s="36"/>
      <c r="C94" s="172" t="s">
        <v>142</v>
      </c>
      <c r="D94" s="172" t="s">
        <v>126</v>
      </c>
      <c r="E94" s="173" t="s">
        <v>143</v>
      </c>
      <c r="F94" s="174" t="s">
        <v>144</v>
      </c>
      <c r="G94" s="175" t="s">
        <v>129</v>
      </c>
      <c r="H94" s="176">
        <v>1</v>
      </c>
      <c r="I94" s="177"/>
      <c r="J94" s="178">
        <f>ROUND(I94*H94,2)</f>
        <v>0</v>
      </c>
      <c r="K94" s="174" t="s">
        <v>130</v>
      </c>
      <c r="L94" s="40"/>
      <c r="M94" s="179" t="s">
        <v>20</v>
      </c>
      <c r="N94" s="180" t="s">
        <v>49</v>
      </c>
      <c r="O94" s="65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3" t="s">
        <v>131</v>
      </c>
      <c r="AT94" s="183" t="s">
        <v>126</v>
      </c>
      <c r="AU94" s="183" t="s">
        <v>22</v>
      </c>
      <c r="AY94" s="18" t="s">
        <v>125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8" t="s">
        <v>22</v>
      </c>
      <c r="BK94" s="184">
        <f>ROUND(I94*H94,2)</f>
        <v>0</v>
      </c>
      <c r="BL94" s="18" t="s">
        <v>131</v>
      </c>
      <c r="BM94" s="183" t="s">
        <v>145</v>
      </c>
    </row>
    <row r="95" spans="1:65" s="2" customFormat="1" ht="11.25">
      <c r="A95" s="35"/>
      <c r="B95" s="36"/>
      <c r="C95" s="37"/>
      <c r="D95" s="185" t="s">
        <v>133</v>
      </c>
      <c r="E95" s="37"/>
      <c r="F95" s="186" t="s">
        <v>146</v>
      </c>
      <c r="G95" s="37"/>
      <c r="H95" s="37"/>
      <c r="I95" s="187"/>
      <c r="J95" s="37"/>
      <c r="K95" s="37"/>
      <c r="L95" s="40"/>
      <c r="M95" s="188"/>
      <c r="N95" s="189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133</v>
      </c>
      <c r="AU95" s="18" t="s">
        <v>22</v>
      </c>
    </row>
    <row r="96" spans="1:65" s="2" customFormat="1" ht="11.25">
      <c r="A96" s="35"/>
      <c r="B96" s="36"/>
      <c r="C96" s="37"/>
      <c r="D96" s="190" t="s">
        <v>135</v>
      </c>
      <c r="E96" s="37"/>
      <c r="F96" s="191" t="s">
        <v>147</v>
      </c>
      <c r="G96" s="37"/>
      <c r="H96" s="37"/>
      <c r="I96" s="187"/>
      <c r="J96" s="37"/>
      <c r="K96" s="37"/>
      <c r="L96" s="40"/>
      <c r="M96" s="188"/>
      <c r="N96" s="189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135</v>
      </c>
      <c r="AU96" s="18" t="s">
        <v>22</v>
      </c>
    </row>
    <row r="97" spans="1:65" s="2" customFormat="1" ht="16.5" customHeight="1">
      <c r="A97" s="35"/>
      <c r="B97" s="36"/>
      <c r="C97" s="172" t="s">
        <v>131</v>
      </c>
      <c r="D97" s="172" t="s">
        <v>126</v>
      </c>
      <c r="E97" s="173" t="s">
        <v>148</v>
      </c>
      <c r="F97" s="174" t="s">
        <v>149</v>
      </c>
      <c r="G97" s="175" t="s">
        <v>129</v>
      </c>
      <c r="H97" s="176">
        <v>1</v>
      </c>
      <c r="I97" s="177"/>
      <c r="J97" s="178">
        <f>ROUND(I97*H97,2)</f>
        <v>0</v>
      </c>
      <c r="K97" s="174" t="s">
        <v>130</v>
      </c>
      <c r="L97" s="40"/>
      <c r="M97" s="179" t="s">
        <v>20</v>
      </c>
      <c r="N97" s="180" t="s">
        <v>49</v>
      </c>
      <c r="O97" s="65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3" t="s">
        <v>131</v>
      </c>
      <c r="AT97" s="183" t="s">
        <v>126</v>
      </c>
      <c r="AU97" s="183" t="s">
        <v>22</v>
      </c>
      <c r="AY97" s="18" t="s">
        <v>125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18" t="s">
        <v>22</v>
      </c>
      <c r="BK97" s="184">
        <f>ROUND(I97*H97,2)</f>
        <v>0</v>
      </c>
      <c r="BL97" s="18" t="s">
        <v>131</v>
      </c>
      <c r="BM97" s="183" t="s">
        <v>150</v>
      </c>
    </row>
    <row r="98" spans="1:65" s="2" customFormat="1" ht="11.25">
      <c r="A98" s="35"/>
      <c r="B98" s="36"/>
      <c r="C98" s="37"/>
      <c r="D98" s="185" t="s">
        <v>133</v>
      </c>
      <c r="E98" s="37"/>
      <c r="F98" s="186" t="s">
        <v>151</v>
      </c>
      <c r="G98" s="37"/>
      <c r="H98" s="37"/>
      <c r="I98" s="187"/>
      <c r="J98" s="37"/>
      <c r="K98" s="37"/>
      <c r="L98" s="40"/>
      <c r="M98" s="188"/>
      <c r="N98" s="189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133</v>
      </c>
      <c r="AU98" s="18" t="s">
        <v>22</v>
      </c>
    </row>
    <row r="99" spans="1:65" s="2" customFormat="1" ht="11.25">
      <c r="A99" s="35"/>
      <c r="B99" s="36"/>
      <c r="C99" s="37"/>
      <c r="D99" s="190" t="s">
        <v>135</v>
      </c>
      <c r="E99" s="37"/>
      <c r="F99" s="191" t="s">
        <v>152</v>
      </c>
      <c r="G99" s="37"/>
      <c r="H99" s="37"/>
      <c r="I99" s="187"/>
      <c r="J99" s="37"/>
      <c r="K99" s="37"/>
      <c r="L99" s="40"/>
      <c r="M99" s="188"/>
      <c r="N99" s="189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135</v>
      </c>
      <c r="AU99" s="18" t="s">
        <v>22</v>
      </c>
    </row>
    <row r="100" spans="1:65" s="2" customFormat="1" ht="16.5" customHeight="1">
      <c r="A100" s="35"/>
      <c r="B100" s="36"/>
      <c r="C100" s="172" t="s">
        <v>153</v>
      </c>
      <c r="D100" s="172" t="s">
        <v>126</v>
      </c>
      <c r="E100" s="173" t="s">
        <v>154</v>
      </c>
      <c r="F100" s="174" t="s">
        <v>155</v>
      </c>
      <c r="G100" s="175" t="s">
        <v>129</v>
      </c>
      <c r="H100" s="176">
        <v>1</v>
      </c>
      <c r="I100" s="177"/>
      <c r="J100" s="178">
        <f>ROUND(I100*H100,2)</f>
        <v>0</v>
      </c>
      <c r="K100" s="174" t="s">
        <v>130</v>
      </c>
      <c r="L100" s="40"/>
      <c r="M100" s="179" t="s">
        <v>20</v>
      </c>
      <c r="N100" s="180" t="s">
        <v>49</v>
      </c>
      <c r="O100" s="65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3" t="s">
        <v>131</v>
      </c>
      <c r="AT100" s="183" t="s">
        <v>126</v>
      </c>
      <c r="AU100" s="183" t="s">
        <v>22</v>
      </c>
      <c r="AY100" s="18" t="s">
        <v>125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8" t="s">
        <v>22</v>
      </c>
      <c r="BK100" s="184">
        <f>ROUND(I100*H100,2)</f>
        <v>0</v>
      </c>
      <c r="BL100" s="18" t="s">
        <v>131</v>
      </c>
      <c r="BM100" s="183" t="s">
        <v>156</v>
      </c>
    </row>
    <row r="101" spans="1:65" s="2" customFormat="1" ht="11.25">
      <c r="A101" s="35"/>
      <c r="B101" s="36"/>
      <c r="C101" s="37"/>
      <c r="D101" s="185" t="s">
        <v>133</v>
      </c>
      <c r="E101" s="37"/>
      <c r="F101" s="186" t="s">
        <v>157</v>
      </c>
      <c r="G101" s="37"/>
      <c r="H101" s="37"/>
      <c r="I101" s="187"/>
      <c r="J101" s="37"/>
      <c r="K101" s="37"/>
      <c r="L101" s="40"/>
      <c r="M101" s="188"/>
      <c r="N101" s="189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133</v>
      </c>
      <c r="AU101" s="18" t="s">
        <v>22</v>
      </c>
    </row>
    <row r="102" spans="1:65" s="2" customFormat="1" ht="11.25">
      <c r="A102" s="35"/>
      <c r="B102" s="36"/>
      <c r="C102" s="37"/>
      <c r="D102" s="190" t="s">
        <v>135</v>
      </c>
      <c r="E102" s="37"/>
      <c r="F102" s="191" t="s">
        <v>158</v>
      </c>
      <c r="G102" s="37"/>
      <c r="H102" s="37"/>
      <c r="I102" s="187"/>
      <c r="J102" s="37"/>
      <c r="K102" s="37"/>
      <c r="L102" s="40"/>
      <c r="M102" s="188"/>
      <c r="N102" s="189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135</v>
      </c>
      <c r="AU102" s="18" t="s">
        <v>22</v>
      </c>
    </row>
    <row r="103" spans="1:65" s="2" customFormat="1" ht="16.5" customHeight="1">
      <c r="A103" s="35"/>
      <c r="B103" s="36"/>
      <c r="C103" s="172" t="s">
        <v>159</v>
      </c>
      <c r="D103" s="172" t="s">
        <v>126</v>
      </c>
      <c r="E103" s="173" t="s">
        <v>160</v>
      </c>
      <c r="F103" s="174" t="s">
        <v>161</v>
      </c>
      <c r="G103" s="175" t="s">
        <v>129</v>
      </c>
      <c r="H103" s="176">
        <v>1</v>
      </c>
      <c r="I103" s="177"/>
      <c r="J103" s="178">
        <f>ROUND(I103*H103,2)</f>
        <v>0</v>
      </c>
      <c r="K103" s="174" t="s">
        <v>130</v>
      </c>
      <c r="L103" s="40"/>
      <c r="M103" s="179" t="s">
        <v>20</v>
      </c>
      <c r="N103" s="180" t="s">
        <v>49</v>
      </c>
      <c r="O103" s="65"/>
      <c r="P103" s="181">
        <f>O103*H103</f>
        <v>0</v>
      </c>
      <c r="Q103" s="181">
        <v>0</v>
      </c>
      <c r="R103" s="181">
        <f>Q103*H103</f>
        <v>0</v>
      </c>
      <c r="S103" s="181">
        <v>0</v>
      </c>
      <c r="T103" s="182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3" t="s">
        <v>131</v>
      </c>
      <c r="AT103" s="183" t="s">
        <v>126</v>
      </c>
      <c r="AU103" s="183" t="s">
        <v>22</v>
      </c>
      <c r="AY103" s="18" t="s">
        <v>125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8" t="s">
        <v>22</v>
      </c>
      <c r="BK103" s="184">
        <f>ROUND(I103*H103,2)</f>
        <v>0</v>
      </c>
      <c r="BL103" s="18" t="s">
        <v>131</v>
      </c>
      <c r="BM103" s="183" t="s">
        <v>162</v>
      </c>
    </row>
    <row r="104" spans="1:65" s="2" customFormat="1" ht="11.25">
      <c r="A104" s="35"/>
      <c r="B104" s="36"/>
      <c r="C104" s="37"/>
      <c r="D104" s="185" t="s">
        <v>133</v>
      </c>
      <c r="E104" s="37"/>
      <c r="F104" s="186" t="s">
        <v>163</v>
      </c>
      <c r="G104" s="37"/>
      <c r="H104" s="37"/>
      <c r="I104" s="187"/>
      <c r="J104" s="37"/>
      <c r="K104" s="37"/>
      <c r="L104" s="40"/>
      <c r="M104" s="188"/>
      <c r="N104" s="189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133</v>
      </c>
      <c r="AU104" s="18" t="s">
        <v>22</v>
      </c>
    </row>
    <row r="105" spans="1:65" s="2" customFormat="1" ht="11.25">
      <c r="A105" s="35"/>
      <c r="B105" s="36"/>
      <c r="C105" s="37"/>
      <c r="D105" s="190" t="s">
        <v>135</v>
      </c>
      <c r="E105" s="37"/>
      <c r="F105" s="191" t="s">
        <v>164</v>
      </c>
      <c r="G105" s="37"/>
      <c r="H105" s="37"/>
      <c r="I105" s="187"/>
      <c r="J105" s="37"/>
      <c r="K105" s="37"/>
      <c r="L105" s="40"/>
      <c r="M105" s="192"/>
      <c r="N105" s="193"/>
      <c r="O105" s="194"/>
      <c r="P105" s="194"/>
      <c r="Q105" s="194"/>
      <c r="R105" s="194"/>
      <c r="S105" s="194"/>
      <c r="T105" s="19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135</v>
      </c>
      <c r="AU105" s="18" t="s">
        <v>22</v>
      </c>
    </row>
    <row r="106" spans="1:65" s="2" customFormat="1" ht="6.95" customHeight="1">
      <c r="A106" s="35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0"/>
      <c r="M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</sheetData>
  <sheetProtection algorithmName="SHA-512" hashValue="WJOnOM7alHCi4r+DuFQwBSQe0YzTlpW176kEThjehV7hRpLQuJSA5o5JhiK4TTndbLAwFzdknApQHmdsgRH7PA==" saltValue="UfTgpoMFeVZVrVF1CBFeYrNMHqHMIUASRoBDMW57WuZe9/NgJRQn+42u48tL6TaruGpA0MoogPETDZ0snmCiMw==" spinCount="100000" sheet="1" objects="1" scenarios="1" formatColumns="0" formatRows="0" autoFilter="0"/>
  <autoFilter ref="C85:K105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hyperlinks>
    <hyperlink ref="F90" r:id="rId1"/>
    <hyperlink ref="F93" r:id="rId2"/>
    <hyperlink ref="F96" r:id="rId3"/>
    <hyperlink ref="F99" r:id="rId4"/>
    <hyperlink ref="F102" r:id="rId5"/>
    <hyperlink ref="F105" r:id="rId6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3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8" t="s">
        <v>95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1:46" s="1" customFormat="1" ht="24.95" customHeight="1">
      <c r="B4" s="21"/>
      <c r="D4" s="111" t="s">
        <v>101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87" t="str">
        <f>'Rekapitulace stavby'!K6</f>
        <v>Revitalizace ulice Nová, Ústí nad Labem Střekov, 2. etapa</v>
      </c>
      <c r="F7" s="388"/>
      <c r="G7" s="388"/>
      <c r="H7" s="388"/>
      <c r="L7" s="21"/>
    </row>
    <row r="8" spans="1:46" s="1" customFormat="1" ht="12" customHeight="1">
      <c r="B8" s="21"/>
      <c r="D8" s="113" t="s">
        <v>102</v>
      </c>
      <c r="L8" s="21"/>
    </row>
    <row r="9" spans="1:46" s="2" customFormat="1" ht="16.5" customHeight="1">
      <c r="A9" s="35"/>
      <c r="B9" s="40"/>
      <c r="C9" s="35"/>
      <c r="D9" s="35"/>
      <c r="E9" s="387" t="s">
        <v>165</v>
      </c>
      <c r="F9" s="389"/>
      <c r="G9" s="389"/>
      <c r="H9" s="389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3" t="s">
        <v>104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90" t="s">
        <v>166</v>
      </c>
      <c r="F11" s="389"/>
      <c r="G11" s="389"/>
      <c r="H11" s="389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3" t="s">
        <v>19</v>
      </c>
      <c r="E13" s="35"/>
      <c r="F13" s="104" t="s">
        <v>20</v>
      </c>
      <c r="G13" s="35"/>
      <c r="H13" s="35"/>
      <c r="I13" s="113" t="s">
        <v>21</v>
      </c>
      <c r="J13" s="104" t="s">
        <v>20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23</v>
      </c>
      <c r="E14" s="35"/>
      <c r="F14" s="104" t="s">
        <v>24</v>
      </c>
      <c r="G14" s="35"/>
      <c r="H14" s="35"/>
      <c r="I14" s="113" t="s">
        <v>25</v>
      </c>
      <c r="J14" s="115" t="str">
        <f>'Rekapitulace stavby'!AN8</f>
        <v>14. 9. 2021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3" t="s">
        <v>29</v>
      </c>
      <c r="E16" s="35"/>
      <c r="F16" s="35"/>
      <c r="G16" s="35"/>
      <c r="H16" s="35"/>
      <c r="I16" s="113" t="s">
        <v>30</v>
      </c>
      <c r="J16" s="104" t="s">
        <v>31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32</v>
      </c>
      <c r="F17" s="35"/>
      <c r="G17" s="35"/>
      <c r="H17" s="35"/>
      <c r="I17" s="113" t="s">
        <v>33</v>
      </c>
      <c r="J17" s="104" t="s">
        <v>34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35</v>
      </c>
      <c r="E19" s="35"/>
      <c r="F19" s="35"/>
      <c r="G19" s="35"/>
      <c r="H19" s="35"/>
      <c r="I19" s="113" t="s">
        <v>30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91" t="str">
        <f>'Rekapitulace stavby'!E14</f>
        <v>Vyplň údaj</v>
      </c>
      <c r="F20" s="392"/>
      <c r="G20" s="392"/>
      <c r="H20" s="392"/>
      <c r="I20" s="113" t="s">
        <v>33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37</v>
      </c>
      <c r="E22" s="35"/>
      <c r="F22" s="35"/>
      <c r="G22" s="35"/>
      <c r="H22" s="35"/>
      <c r="I22" s="113" t="s">
        <v>30</v>
      </c>
      <c r="J22" s="104" t="s">
        <v>20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38</v>
      </c>
      <c r="F23" s="35"/>
      <c r="G23" s="35"/>
      <c r="H23" s="35"/>
      <c r="I23" s="113" t="s">
        <v>33</v>
      </c>
      <c r="J23" s="104" t="s">
        <v>20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40</v>
      </c>
      <c r="E25" s="35"/>
      <c r="F25" s="35"/>
      <c r="G25" s="35"/>
      <c r="H25" s="35"/>
      <c r="I25" s="113" t="s">
        <v>30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33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42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47.25" customHeight="1">
      <c r="A29" s="116"/>
      <c r="B29" s="117"/>
      <c r="C29" s="116"/>
      <c r="D29" s="116"/>
      <c r="E29" s="393" t="s">
        <v>43</v>
      </c>
      <c r="F29" s="393"/>
      <c r="G29" s="393"/>
      <c r="H29" s="393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44</v>
      </c>
      <c r="E32" s="35"/>
      <c r="F32" s="35"/>
      <c r="G32" s="35"/>
      <c r="H32" s="35"/>
      <c r="I32" s="35"/>
      <c r="J32" s="121">
        <f>ROUND(J93, 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46</v>
      </c>
      <c r="G34" s="35"/>
      <c r="H34" s="35"/>
      <c r="I34" s="122" t="s">
        <v>45</v>
      </c>
      <c r="J34" s="122" t="s">
        <v>47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48</v>
      </c>
      <c r="E35" s="113" t="s">
        <v>49</v>
      </c>
      <c r="F35" s="124">
        <f>ROUND((SUM(BE93:BE634)),  2)</f>
        <v>0</v>
      </c>
      <c r="G35" s="35"/>
      <c r="H35" s="35"/>
      <c r="I35" s="125">
        <v>0.21</v>
      </c>
      <c r="J35" s="124">
        <f>ROUND(((SUM(BE93:BE634))*I35),  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50</v>
      </c>
      <c r="F36" s="124">
        <f>ROUND((SUM(BF93:BF634)),  2)</f>
        <v>0</v>
      </c>
      <c r="G36" s="35"/>
      <c r="H36" s="35"/>
      <c r="I36" s="125">
        <v>0.15</v>
      </c>
      <c r="J36" s="124">
        <f>ROUND(((SUM(BF93:BF634))*I36),  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51</v>
      </c>
      <c r="F37" s="124">
        <f>ROUND((SUM(BG93:BG634)),  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3" t="s">
        <v>52</v>
      </c>
      <c r="F38" s="124">
        <f>ROUND((SUM(BH93:BH634)),  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3" t="s">
        <v>53</v>
      </c>
      <c r="F39" s="124">
        <f>ROUND((SUM(BI93:BI634)),  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54</v>
      </c>
      <c r="E41" s="128"/>
      <c r="F41" s="128"/>
      <c r="G41" s="129" t="s">
        <v>55</v>
      </c>
      <c r="H41" s="130" t="s">
        <v>56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106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94" t="str">
        <f>E7</f>
        <v>Revitalizace ulice Nová, Ústí nad Labem Střekov, 2. etapa</v>
      </c>
      <c r="F50" s="395"/>
      <c r="G50" s="395"/>
      <c r="H50" s="395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1" customFormat="1" ht="12" customHeight="1">
      <c r="B51" s="22"/>
      <c r="C51" s="30" t="s">
        <v>102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47" s="2" customFormat="1" ht="16.5" customHeight="1">
      <c r="A52" s="35"/>
      <c r="B52" s="36"/>
      <c r="C52" s="37"/>
      <c r="D52" s="37"/>
      <c r="E52" s="394" t="s">
        <v>165</v>
      </c>
      <c r="F52" s="396"/>
      <c r="G52" s="396"/>
      <c r="H52" s="396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12" customHeight="1">
      <c r="A53" s="35"/>
      <c r="B53" s="36"/>
      <c r="C53" s="30" t="s">
        <v>104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6.5" customHeight="1">
      <c r="A54" s="35"/>
      <c r="B54" s="36"/>
      <c r="C54" s="37"/>
      <c r="D54" s="37"/>
      <c r="E54" s="343" t="str">
        <f>E11</f>
        <v>101 - NOVÉ DOPRAVNÍ ŘEŠENÍ ULICE NOVÁ, ÚSTÍ NAD LABEM</v>
      </c>
      <c r="F54" s="396"/>
      <c r="G54" s="396"/>
      <c r="H54" s="396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2" customHeight="1">
      <c r="A56" s="35"/>
      <c r="B56" s="36"/>
      <c r="C56" s="30" t="s">
        <v>23</v>
      </c>
      <c r="D56" s="37"/>
      <c r="E56" s="37"/>
      <c r="F56" s="28" t="str">
        <f>F14</f>
        <v>ulice Nová</v>
      </c>
      <c r="G56" s="37"/>
      <c r="H56" s="37"/>
      <c r="I56" s="30" t="s">
        <v>25</v>
      </c>
      <c r="J56" s="60" t="str">
        <f>IF(J14="","",J14)</f>
        <v>14. 9. 2021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5.2" customHeight="1">
      <c r="A58" s="35"/>
      <c r="B58" s="36"/>
      <c r="C58" s="30" t="s">
        <v>29</v>
      </c>
      <c r="D58" s="37"/>
      <c r="E58" s="37"/>
      <c r="F58" s="28" t="str">
        <f>E17</f>
        <v>Statutární město Ústí nad Labem</v>
      </c>
      <c r="G58" s="37"/>
      <c r="H58" s="37"/>
      <c r="I58" s="30" t="s">
        <v>37</v>
      </c>
      <c r="J58" s="33" t="str">
        <f>E23</f>
        <v>Valbek, spol. s 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15.2" customHeight="1">
      <c r="A59" s="35"/>
      <c r="B59" s="36"/>
      <c r="C59" s="30" t="s">
        <v>35</v>
      </c>
      <c r="D59" s="37"/>
      <c r="E59" s="37"/>
      <c r="F59" s="28" t="str">
        <f>IF(E20="","",E20)</f>
        <v>Vyplň údaj</v>
      </c>
      <c r="G59" s="37"/>
      <c r="H59" s="37"/>
      <c r="I59" s="30" t="s">
        <v>40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47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9.25" customHeight="1">
      <c r="A61" s="35"/>
      <c r="B61" s="36"/>
      <c r="C61" s="137" t="s">
        <v>107</v>
      </c>
      <c r="D61" s="138"/>
      <c r="E61" s="138"/>
      <c r="F61" s="138"/>
      <c r="G61" s="138"/>
      <c r="H61" s="138"/>
      <c r="I61" s="138"/>
      <c r="J61" s="139" t="s">
        <v>108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47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76</v>
      </c>
      <c r="D63" s="37"/>
      <c r="E63" s="37"/>
      <c r="F63" s="37"/>
      <c r="G63" s="37"/>
      <c r="H63" s="37"/>
      <c r="I63" s="37"/>
      <c r="J63" s="78">
        <f>J93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109</v>
      </c>
    </row>
    <row r="64" spans="1:47" s="9" customFormat="1" ht="24.95" customHeight="1">
      <c r="B64" s="141"/>
      <c r="C64" s="142"/>
      <c r="D64" s="143" t="s">
        <v>167</v>
      </c>
      <c r="E64" s="144"/>
      <c r="F64" s="144"/>
      <c r="G64" s="144"/>
      <c r="H64" s="144"/>
      <c r="I64" s="144"/>
      <c r="J64" s="145">
        <f>J94</f>
        <v>0</v>
      </c>
      <c r="K64" s="142"/>
      <c r="L64" s="146"/>
    </row>
    <row r="65" spans="1:31" s="9" customFormat="1" ht="24.95" customHeight="1">
      <c r="B65" s="141"/>
      <c r="C65" s="142"/>
      <c r="D65" s="143" t="s">
        <v>168</v>
      </c>
      <c r="E65" s="144"/>
      <c r="F65" s="144"/>
      <c r="G65" s="144"/>
      <c r="H65" s="144"/>
      <c r="I65" s="144"/>
      <c r="J65" s="145">
        <f>J215</f>
        <v>0</v>
      </c>
      <c r="K65" s="142"/>
      <c r="L65" s="146"/>
    </row>
    <row r="66" spans="1:31" s="9" customFormat="1" ht="24.95" customHeight="1">
      <c r="B66" s="141"/>
      <c r="C66" s="142"/>
      <c r="D66" s="143" t="s">
        <v>169</v>
      </c>
      <c r="E66" s="144"/>
      <c r="F66" s="144"/>
      <c r="G66" s="144"/>
      <c r="H66" s="144"/>
      <c r="I66" s="144"/>
      <c r="J66" s="145">
        <f>J415</f>
        <v>0</v>
      </c>
      <c r="K66" s="142"/>
      <c r="L66" s="146"/>
    </row>
    <row r="67" spans="1:31" s="9" customFormat="1" ht="24.95" customHeight="1">
      <c r="B67" s="141"/>
      <c r="C67" s="142"/>
      <c r="D67" s="143" t="s">
        <v>170</v>
      </c>
      <c r="E67" s="144"/>
      <c r="F67" s="144"/>
      <c r="G67" s="144"/>
      <c r="H67" s="144"/>
      <c r="I67" s="144"/>
      <c r="J67" s="145">
        <f>J428</f>
        <v>0</v>
      </c>
      <c r="K67" s="142"/>
      <c r="L67" s="146"/>
    </row>
    <row r="68" spans="1:31" s="9" customFormat="1" ht="24.95" customHeight="1">
      <c r="B68" s="141"/>
      <c r="C68" s="142"/>
      <c r="D68" s="143" t="s">
        <v>171</v>
      </c>
      <c r="E68" s="144"/>
      <c r="F68" s="144"/>
      <c r="G68" s="144"/>
      <c r="H68" s="144"/>
      <c r="I68" s="144"/>
      <c r="J68" s="145">
        <f>J523</f>
        <v>0</v>
      </c>
      <c r="K68" s="142"/>
      <c r="L68" s="146"/>
    </row>
    <row r="69" spans="1:31" s="9" customFormat="1" ht="24.95" customHeight="1">
      <c r="B69" s="141"/>
      <c r="C69" s="142"/>
      <c r="D69" s="143" t="s">
        <v>172</v>
      </c>
      <c r="E69" s="144"/>
      <c r="F69" s="144"/>
      <c r="G69" s="144"/>
      <c r="H69" s="144"/>
      <c r="I69" s="144"/>
      <c r="J69" s="145">
        <f>J562</f>
        <v>0</v>
      </c>
      <c r="K69" s="142"/>
      <c r="L69" s="146"/>
    </row>
    <row r="70" spans="1:31" s="12" customFormat="1" ht="19.899999999999999" customHeight="1">
      <c r="B70" s="196"/>
      <c r="C70" s="98"/>
      <c r="D70" s="197" t="s">
        <v>173</v>
      </c>
      <c r="E70" s="198"/>
      <c r="F70" s="198"/>
      <c r="G70" s="198"/>
      <c r="H70" s="198"/>
      <c r="I70" s="198"/>
      <c r="J70" s="199">
        <f>J563</f>
        <v>0</v>
      </c>
      <c r="K70" s="98"/>
      <c r="L70" s="200"/>
    </row>
    <row r="71" spans="1:31" s="12" customFormat="1" ht="19.899999999999999" customHeight="1">
      <c r="B71" s="196"/>
      <c r="C71" s="98"/>
      <c r="D71" s="197" t="s">
        <v>174</v>
      </c>
      <c r="E71" s="198"/>
      <c r="F71" s="198"/>
      <c r="G71" s="198"/>
      <c r="H71" s="198"/>
      <c r="I71" s="198"/>
      <c r="J71" s="199">
        <f>J614</f>
        <v>0</v>
      </c>
      <c r="K71" s="98"/>
      <c r="L71" s="200"/>
    </row>
    <row r="72" spans="1:31" s="2" customFormat="1" ht="21.7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6.9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4.95" customHeight="1">
      <c r="A78" s="35"/>
      <c r="B78" s="36"/>
      <c r="C78" s="24" t="s">
        <v>111</v>
      </c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16</v>
      </c>
      <c r="D80" s="37"/>
      <c r="E80" s="37"/>
      <c r="F80" s="37"/>
      <c r="G80" s="37"/>
      <c r="H80" s="37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6.5" customHeight="1">
      <c r="A81" s="35"/>
      <c r="B81" s="36"/>
      <c r="C81" s="37"/>
      <c r="D81" s="37"/>
      <c r="E81" s="394" t="str">
        <f>E7</f>
        <v>Revitalizace ulice Nová, Ústí nad Labem Střekov, 2. etapa</v>
      </c>
      <c r="F81" s="395"/>
      <c r="G81" s="395"/>
      <c r="H81" s="395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1" customFormat="1" ht="12" customHeight="1">
      <c r="B82" s="22"/>
      <c r="C82" s="30" t="s">
        <v>102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65" s="2" customFormat="1" ht="16.5" customHeight="1">
      <c r="A83" s="35"/>
      <c r="B83" s="36"/>
      <c r="C83" s="37"/>
      <c r="D83" s="37"/>
      <c r="E83" s="394" t="s">
        <v>165</v>
      </c>
      <c r="F83" s="396"/>
      <c r="G83" s="396"/>
      <c r="H83" s="396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12" customHeight="1">
      <c r="A84" s="35"/>
      <c r="B84" s="36"/>
      <c r="C84" s="30" t="s">
        <v>104</v>
      </c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16.5" customHeight="1">
      <c r="A85" s="35"/>
      <c r="B85" s="36"/>
      <c r="C85" s="37"/>
      <c r="D85" s="37"/>
      <c r="E85" s="343" t="str">
        <f>E11</f>
        <v>101 - NOVÉ DOPRAVNÍ ŘEŠENÍ ULICE NOVÁ, ÚSTÍ NAD LABEM</v>
      </c>
      <c r="F85" s="396"/>
      <c r="G85" s="396"/>
      <c r="H85" s="396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2" customFormat="1" ht="12" customHeight="1">
      <c r="A87" s="35"/>
      <c r="B87" s="36"/>
      <c r="C87" s="30" t="s">
        <v>23</v>
      </c>
      <c r="D87" s="37"/>
      <c r="E87" s="37"/>
      <c r="F87" s="28" t="str">
        <f>F14</f>
        <v>ulice Nová</v>
      </c>
      <c r="G87" s="37"/>
      <c r="H87" s="37"/>
      <c r="I87" s="30" t="s">
        <v>25</v>
      </c>
      <c r="J87" s="60" t="str">
        <f>IF(J14="","",J14)</f>
        <v>14. 9. 2021</v>
      </c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65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65" s="2" customFormat="1" ht="15.2" customHeight="1">
      <c r="A89" s="35"/>
      <c r="B89" s="36"/>
      <c r="C89" s="30" t="s">
        <v>29</v>
      </c>
      <c r="D89" s="37"/>
      <c r="E89" s="37"/>
      <c r="F89" s="28" t="str">
        <f>E17</f>
        <v>Statutární město Ústí nad Labem</v>
      </c>
      <c r="G89" s="37"/>
      <c r="H89" s="37"/>
      <c r="I89" s="30" t="s">
        <v>37</v>
      </c>
      <c r="J89" s="33" t="str">
        <f>E23</f>
        <v>Valbek, spol. s r.o.</v>
      </c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65" s="2" customFormat="1" ht="15.2" customHeight="1">
      <c r="A90" s="35"/>
      <c r="B90" s="36"/>
      <c r="C90" s="30" t="s">
        <v>35</v>
      </c>
      <c r="D90" s="37"/>
      <c r="E90" s="37"/>
      <c r="F90" s="28" t="str">
        <f>IF(E20="","",E20)</f>
        <v>Vyplň údaj</v>
      </c>
      <c r="G90" s="37"/>
      <c r="H90" s="37"/>
      <c r="I90" s="30" t="s">
        <v>40</v>
      </c>
      <c r="J90" s="33" t="str">
        <f>E26</f>
        <v xml:space="preserve"> </v>
      </c>
      <c r="K90" s="37"/>
      <c r="L90" s="114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65" s="2" customFormat="1" ht="10.3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114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65" s="10" customFormat="1" ht="29.25" customHeight="1">
      <c r="A92" s="147"/>
      <c r="B92" s="148"/>
      <c r="C92" s="149" t="s">
        <v>112</v>
      </c>
      <c r="D92" s="150" t="s">
        <v>63</v>
      </c>
      <c r="E92" s="150" t="s">
        <v>59</v>
      </c>
      <c r="F92" s="150" t="s">
        <v>60</v>
      </c>
      <c r="G92" s="150" t="s">
        <v>113</v>
      </c>
      <c r="H92" s="150" t="s">
        <v>114</v>
      </c>
      <c r="I92" s="150" t="s">
        <v>115</v>
      </c>
      <c r="J92" s="150" t="s">
        <v>108</v>
      </c>
      <c r="K92" s="151" t="s">
        <v>116</v>
      </c>
      <c r="L92" s="152"/>
      <c r="M92" s="69" t="s">
        <v>20</v>
      </c>
      <c r="N92" s="70" t="s">
        <v>48</v>
      </c>
      <c r="O92" s="70" t="s">
        <v>117</v>
      </c>
      <c r="P92" s="70" t="s">
        <v>118</v>
      </c>
      <c r="Q92" s="70" t="s">
        <v>119</v>
      </c>
      <c r="R92" s="70" t="s">
        <v>120</v>
      </c>
      <c r="S92" s="70" t="s">
        <v>121</v>
      </c>
      <c r="T92" s="71" t="s">
        <v>122</v>
      </c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</row>
    <row r="93" spans="1:65" s="2" customFormat="1" ht="22.9" customHeight="1">
      <c r="A93" s="35"/>
      <c r="B93" s="36"/>
      <c r="C93" s="76" t="s">
        <v>123</v>
      </c>
      <c r="D93" s="37"/>
      <c r="E93" s="37"/>
      <c r="F93" s="37"/>
      <c r="G93" s="37"/>
      <c r="H93" s="37"/>
      <c r="I93" s="37"/>
      <c r="J93" s="153">
        <f>BK93</f>
        <v>0</v>
      </c>
      <c r="K93" s="37"/>
      <c r="L93" s="40"/>
      <c r="M93" s="72"/>
      <c r="N93" s="154"/>
      <c r="O93" s="73"/>
      <c r="P93" s="155">
        <f>P94+P215+P415+P428+P523+P562</f>
        <v>0</v>
      </c>
      <c r="Q93" s="73"/>
      <c r="R93" s="155">
        <f>R94+R215+R415+R428+R523+R562</f>
        <v>342.12311414999999</v>
      </c>
      <c r="S93" s="73"/>
      <c r="T93" s="156">
        <f>T94+T215+T415+T428+T523+T562</f>
        <v>883.50199999999995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77</v>
      </c>
      <c r="AU93" s="18" t="s">
        <v>109</v>
      </c>
      <c r="BK93" s="157">
        <f>BK94+BK215+BK415+BK428+BK523+BK562</f>
        <v>0</v>
      </c>
    </row>
    <row r="94" spans="1:65" s="11" customFormat="1" ht="25.9" customHeight="1">
      <c r="B94" s="158"/>
      <c r="C94" s="159"/>
      <c r="D94" s="160" t="s">
        <v>77</v>
      </c>
      <c r="E94" s="161" t="s">
        <v>22</v>
      </c>
      <c r="F94" s="161" t="s">
        <v>175</v>
      </c>
      <c r="G94" s="159"/>
      <c r="H94" s="159"/>
      <c r="I94" s="162"/>
      <c r="J94" s="163">
        <f>BK94</f>
        <v>0</v>
      </c>
      <c r="K94" s="159"/>
      <c r="L94" s="164"/>
      <c r="M94" s="165"/>
      <c r="N94" s="166"/>
      <c r="O94" s="166"/>
      <c r="P94" s="167">
        <f>SUM(P95:P214)</f>
        <v>0</v>
      </c>
      <c r="Q94" s="166"/>
      <c r="R94" s="167">
        <f>SUM(R95:R214)</f>
        <v>5.6980000000000003E-2</v>
      </c>
      <c r="S94" s="166"/>
      <c r="T94" s="168">
        <f>SUM(T95:T214)</f>
        <v>841.39099999999996</v>
      </c>
      <c r="AR94" s="169" t="s">
        <v>22</v>
      </c>
      <c r="AT94" s="170" t="s">
        <v>77</v>
      </c>
      <c r="AU94" s="170" t="s">
        <v>78</v>
      </c>
      <c r="AY94" s="169" t="s">
        <v>125</v>
      </c>
      <c r="BK94" s="171">
        <f>SUM(BK95:BK214)</f>
        <v>0</v>
      </c>
    </row>
    <row r="95" spans="1:65" s="2" customFormat="1" ht="16.5" customHeight="1">
      <c r="A95" s="35"/>
      <c r="B95" s="36"/>
      <c r="C95" s="172" t="s">
        <v>22</v>
      </c>
      <c r="D95" s="172" t="s">
        <v>126</v>
      </c>
      <c r="E95" s="173" t="s">
        <v>176</v>
      </c>
      <c r="F95" s="174" t="s">
        <v>177</v>
      </c>
      <c r="G95" s="175" t="s">
        <v>178</v>
      </c>
      <c r="H95" s="176">
        <v>2</v>
      </c>
      <c r="I95" s="177"/>
      <c r="J95" s="178">
        <f>ROUND(I95*H95,2)</f>
        <v>0</v>
      </c>
      <c r="K95" s="174" t="s">
        <v>130</v>
      </c>
      <c r="L95" s="40"/>
      <c r="M95" s="179" t="s">
        <v>20</v>
      </c>
      <c r="N95" s="180" t="s">
        <v>49</v>
      </c>
      <c r="O95" s="65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3" t="s">
        <v>131</v>
      </c>
      <c r="AT95" s="183" t="s">
        <v>126</v>
      </c>
      <c r="AU95" s="183" t="s">
        <v>22</v>
      </c>
      <c r="AY95" s="18" t="s">
        <v>125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8" t="s">
        <v>22</v>
      </c>
      <c r="BK95" s="184">
        <f>ROUND(I95*H95,2)</f>
        <v>0</v>
      </c>
      <c r="BL95" s="18" t="s">
        <v>131</v>
      </c>
      <c r="BM95" s="183" t="s">
        <v>179</v>
      </c>
    </row>
    <row r="96" spans="1:65" s="2" customFormat="1" ht="11.25">
      <c r="A96" s="35"/>
      <c r="B96" s="36"/>
      <c r="C96" s="37"/>
      <c r="D96" s="185" t="s">
        <v>133</v>
      </c>
      <c r="E96" s="37"/>
      <c r="F96" s="186" t="s">
        <v>180</v>
      </c>
      <c r="G96" s="37"/>
      <c r="H96" s="37"/>
      <c r="I96" s="187"/>
      <c r="J96" s="37"/>
      <c r="K96" s="37"/>
      <c r="L96" s="40"/>
      <c r="M96" s="188"/>
      <c r="N96" s="189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133</v>
      </c>
      <c r="AU96" s="18" t="s">
        <v>22</v>
      </c>
    </row>
    <row r="97" spans="1:65" s="2" customFormat="1" ht="11.25">
      <c r="A97" s="35"/>
      <c r="B97" s="36"/>
      <c r="C97" s="37"/>
      <c r="D97" s="190" t="s">
        <v>135</v>
      </c>
      <c r="E97" s="37"/>
      <c r="F97" s="191" t="s">
        <v>181</v>
      </c>
      <c r="G97" s="37"/>
      <c r="H97" s="37"/>
      <c r="I97" s="187"/>
      <c r="J97" s="37"/>
      <c r="K97" s="37"/>
      <c r="L97" s="40"/>
      <c r="M97" s="188"/>
      <c r="N97" s="189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135</v>
      </c>
      <c r="AU97" s="18" t="s">
        <v>22</v>
      </c>
    </row>
    <row r="98" spans="1:65" s="13" customFormat="1" ht="11.25">
      <c r="B98" s="201"/>
      <c r="C98" s="202"/>
      <c r="D98" s="185" t="s">
        <v>182</v>
      </c>
      <c r="E98" s="203" t="s">
        <v>183</v>
      </c>
      <c r="F98" s="204" t="s">
        <v>184</v>
      </c>
      <c r="G98" s="202"/>
      <c r="H98" s="205">
        <v>2</v>
      </c>
      <c r="I98" s="206"/>
      <c r="J98" s="202"/>
      <c r="K98" s="202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182</v>
      </c>
      <c r="AU98" s="211" t="s">
        <v>22</v>
      </c>
      <c r="AV98" s="13" t="s">
        <v>86</v>
      </c>
      <c r="AW98" s="13" t="s">
        <v>39</v>
      </c>
      <c r="AX98" s="13" t="s">
        <v>22</v>
      </c>
      <c r="AY98" s="211" t="s">
        <v>125</v>
      </c>
    </row>
    <row r="99" spans="1:65" s="2" customFormat="1" ht="21.75" customHeight="1">
      <c r="A99" s="35"/>
      <c r="B99" s="36"/>
      <c r="C99" s="172" t="s">
        <v>86</v>
      </c>
      <c r="D99" s="172" t="s">
        <v>126</v>
      </c>
      <c r="E99" s="173" t="s">
        <v>185</v>
      </c>
      <c r="F99" s="174" t="s">
        <v>186</v>
      </c>
      <c r="G99" s="175" t="s">
        <v>187</v>
      </c>
      <c r="H99" s="176">
        <v>16</v>
      </c>
      <c r="I99" s="177"/>
      <c r="J99" s="178">
        <f>ROUND(I99*H99,2)</f>
        <v>0</v>
      </c>
      <c r="K99" s="174" t="s">
        <v>130</v>
      </c>
      <c r="L99" s="40"/>
      <c r="M99" s="179" t="s">
        <v>20</v>
      </c>
      <c r="N99" s="180" t="s">
        <v>49</v>
      </c>
      <c r="O99" s="65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3" t="s">
        <v>131</v>
      </c>
      <c r="AT99" s="183" t="s">
        <v>126</v>
      </c>
      <c r="AU99" s="183" t="s">
        <v>22</v>
      </c>
      <c r="AY99" s="18" t="s">
        <v>125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18" t="s">
        <v>22</v>
      </c>
      <c r="BK99" s="184">
        <f>ROUND(I99*H99,2)</f>
        <v>0</v>
      </c>
      <c r="BL99" s="18" t="s">
        <v>131</v>
      </c>
      <c r="BM99" s="183" t="s">
        <v>188</v>
      </c>
    </row>
    <row r="100" spans="1:65" s="2" customFormat="1" ht="11.25">
      <c r="A100" s="35"/>
      <c r="B100" s="36"/>
      <c r="C100" s="37"/>
      <c r="D100" s="185" t="s">
        <v>133</v>
      </c>
      <c r="E100" s="37"/>
      <c r="F100" s="186" t="s">
        <v>189</v>
      </c>
      <c r="G100" s="37"/>
      <c r="H100" s="37"/>
      <c r="I100" s="187"/>
      <c r="J100" s="37"/>
      <c r="K100" s="37"/>
      <c r="L100" s="40"/>
      <c r="M100" s="188"/>
      <c r="N100" s="189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133</v>
      </c>
      <c r="AU100" s="18" t="s">
        <v>22</v>
      </c>
    </row>
    <row r="101" spans="1:65" s="2" customFormat="1" ht="11.25">
      <c r="A101" s="35"/>
      <c r="B101" s="36"/>
      <c r="C101" s="37"/>
      <c r="D101" s="190" t="s">
        <v>135</v>
      </c>
      <c r="E101" s="37"/>
      <c r="F101" s="191" t="s">
        <v>190</v>
      </c>
      <c r="G101" s="37"/>
      <c r="H101" s="37"/>
      <c r="I101" s="187"/>
      <c r="J101" s="37"/>
      <c r="K101" s="37"/>
      <c r="L101" s="40"/>
      <c r="M101" s="188"/>
      <c r="N101" s="189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135</v>
      </c>
      <c r="AU101" s="18" t="s">
        <v>22</v>
      </c>
    </row>
    <row r="102" spans="1:65" s="13" customFormat="1" ht="11.25">
      <c r="B102" s="201"/>
      <c r="C102" s="202"/>
      <c r="D102" s="185" t="s">
        <v>182</v>
      </c>
      <c r="E102" s="203" t="s">
        <v>191</v>
      </c>
      <c r="F102" s="204" t="s">
        <v>192</v>
      </c>
      <c r="G102" s="202"/>
      <c r="H102" s="205">
        <v>16</v>
      </c>
      <c r="I102" s="206"/>
      <c r="J102" s="202"/>
      <c r="K102" s="202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182</v>
      </c>
      <c r="AU102" s="211" t="s">
        <v>22</v>
      </c>
      <c r="AV102" s="13" t="s">
        <v>86</v>
      </c>
      <c r="AW102" s="13" t="s">
        <v>39</v>
      </c>
      <c r="AX102" s="13" t="s">
        <v>22</v>
      </c>
      <c r="AY102" s="211" t="s">
        <v>125</v>
      </c>
    </row>
    <row r="103" spans="1:65" s="2" customFormat="1" ht="16.5" customHeight="1">
      <c r="A103" s="35"/>
      <c r="B103" s="36"/>
      <c r="C103" s="172" t="s">
        <v>142</v>
      </c>
      <c r="D103" s="172" t="s">
        <v>126</v>
      </c>
      <c r="E103" s="173" t="s">
        <v>193</v>
      </c>
      <c r="F103" s="174" t="s">
        <v>194</v>
      </c>
      <c r="G103" s="175" t="s">
        <v>187</v>
      </c>
      <c r="H103" s="176">
        <v>397</v>
      </c>
      <c r="I103" s="177"/>
      <c r="J103" s="178">
        <f>ROUND(I103*H103,2)</f>
        <v>0</v>
      </c>
      <c r="K103" s="174" t="s">
        <v>130</v>
      </c>
      <c r="L103" s="40"/>
      <c r="M103" s="179" t="s">
        <v>20</v>
      </c>
      <c r="N103" s="180" t="s">
        <v>49</v>
      </c>
      <c r="O103" s="65"/>
      <c r="P103" s="181">
        <f>O103*H103</f>
        <v>0</v>
      </c>
      <c r="Q103" s="181">
        <v>0</v>
      </c>
      <c r="R103" s="181">
        <f>Q103*H103</f>
        <v>0</v>
      </c>
      <c r="S103" s="181">
        <v>0</v>
      </c>
      <c r="T103" s="182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3" t="s">
        <v>131</v>
      </c>
      <c r="AT103" s="183" t="s">
        <v>126</v>
      </c>
      <c r="AU103" s="183" t="s">
        <v>22</v>
      </c>
      <c r="AY103" s="18" t="s">
        <v>125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8" t="s">
        <v>22</v>
      </c>
      <c r="BK103" s="184">
        <f>ROUND(I103*H103,2)</f>
        <v>0</v>
      </c>
      <c r="BL103" s="18" t="s">
        <v>131</v>
      </c>
      <c r="BM103" s="183" t="s">
        <v>195</v>
      </c>
    </row>
    <row r="104" spans="1:65" s="2" customFormat="1" ht="11.25">
      <c r="A104" s="35"/>
      <c r="B104" s="36"/>
      <c r="C104" s="37"/>
      <c r="D104" s="185" t="s">
        <v>133</v>
      </c>
      <c r="E104" s="37"/>
      <c r="F104" s="186" t="s">
        <v>196</v>
      </c>
      <c r="G104" s="37"/>
      <c r="H104" s="37"/>
      <c r="I104" s="187"/>
      <c r="J104" s="37"/>
      <c r="K104" s="37"/>
      <c r="L104" s="40"/>
      <c r="M104" s="188"/>
      <c r="N104" s="189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133</v>
      </c>
      <c r="AU104" s="18" t="s">
        <v>22</v>
      </c>
    </row>
    <row r="105" spans="1:65" s="2" customFormat="1" ht="11.25">
      <c r="A105" s="35"/>
      <c r="B105" s="36"/>
      <c r="C105" s="37"/>
      <c r="D105" s="190" t="s">
        <v>135</v>
      </c>
      <c r="E105" s="37"/>
      <c r="F105" s="191" t="s">
        <v>197</v>
      </c>
      <c r="G105" s="37"/>
      <c r="H105" s="37"/>
      <c r="I105" s="187"/>
      <c r="J105" s="37"/>
      <c r="K105" s="37"/>
      <c r="L105" s="40"/>
      <c r="M105" s="188"/>
      <c r="N105" s="189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135</v>
      </c>
      <c r="AU105" s="18" t="s">
        <v>22</v>
      </c>
    </row>
    <row r="106" spans="1:65" s="13" customFormat="1" ht="11.25">
      <c r="B106" s="201"/>
      <c r="C106" s="202"/>
      <c r="D106" s="185" t="s">
        <v>182</v>
      </c>
      <c r="E106" s="203" t="s">
        <v>198</v>
      </c>
      <c r="F106" s="204" t="s">
        <v>199</v>
      </c>
      <c r="G106" s="202"/>
      <c r="H106" s="205">
        <v>397</v>
      </c>
      <c r="I106" s="206"/>
      <c r="J106" s="202"/>
      <c r="K106" s="202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182</v>
      </c>
      <c r="AU106" s="211" t="s">
        <v>22</v>
      </c>
      <c r="AV106" s="13" t="s">
        <v>86</v>
      </c>
      <c r="AW106" s="13" t="s">
        <v>39</v>
      </c>
      <c r="AX106" s="13" t="s">
        <v>22</v>
      </c>
      <c r="AY106" s="211" t="s">
        <v>125</v>
      </c>
    </row>
    <row r="107" spans="1:65" s="2" customFormat="1" ht="16.5" customHeight="1">
      <c r="A107" s="35"/>
      <c r="B107" s="36"/>
      <c r="C107" s="172" t="s">
        <v>131</v>
      </c>
      <c r="D107" s="172" t="s">
        <v>126</v>
      </c>
      <c r="E107" s="173" t="s">
        <v>200</v>
      </c>
      <c r="F107" s="174" t="s">
        <v>201</v>
      </c>
      <c r="G107" s="175" t="s">
        <v>178</v>
      </c>
      <c r="H107" s="176">
        <v>1</v>
      </c>
      <c r="I107" s="177"/>
      <c r="J107" s="178">
        <f>ROUND(I107*H107,2)</f>
        <v>0</v>
      </c>
      <c r="K107" s="174" t="s">
        <v>130</v>
      </c>
      <c r="L107" s="40"/>
      <c r="M107" s="179" t="s">
        <v>20</v>
      </c>
      <c r="N107" s="180" t="s">
        <v>49</v>
      </c>
      <c r="O107" s="65"/>
      <c r="P107" s="181">
        <f>O107*H107</f>
        <v>0</v>
      </c>
      <c r="Q107" s="181">
        <v>8.0000000000000007E-5</v>
      </c>
      <c r="R107" s="181">
        <f>Q107*H107</f>
        <v>8.0000000000000007E-5</v>
      </c>
      <c r="S107" s="181">
        <v>0</v>
      </c>
      <c r="T107" s="182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3" t="s">
        <v>131</v>
      </c>
      <c r="AT107" s="183" t="s">
        <v>126</v>
      </c>
      <c r="AU107" s="183" t="s">
        <v>22</v>
      </c>
      <c r="AY107" s="18" t="s">
        <v>125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18" t="s">
        <v>22</v>
      </c>
      <c r="BK107" s="184">
        <f>ROUND(I107*H107,2)</f>
        <v>0</v>
      </c>
      <c r="BL107" s="18" t="s">
        <v>131</v>
      </c>
      <c r="BM107" s="183" t="s">
        <v>202</v>
      </c>
    </row>
    <row r="108" spans="1:65" s="2" customFormat="1" ht="11.25">
      <c r="A108" s="35"/>
      <c r="B108" s="36"/>
      <c r="C108" s="37"/>
      <c r="D108" s="185" t="s">
        <v>133</v>
      </c>
      <c r="E108" s="37"/>
      <c r="F108" s="186" t="s">
        <v>203</v>
      </c>
      <c r="G108" s="37"/>
      <c r="H108" s="37"/>
      <c r="I108" s="187"/>
      <c r="J108" s="37"/>
      <c r="K108" s="37"/>
      <c r="L108" s="40"/>
      <c r="M108" s="188"/>
      <c r="N108" s="189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133</v>
      </c>
      <c r="AU108" s="18" t="s">
        <v>22</v>
      </c>
    </row>
    <row r="109" spans="1:65" s="2" customFormat="1" ht="11.25">
      <c r="A109" s="35"/>
      <c r="B109" s="36"/>
      <c r="C109" s="37"/>
      <c r="D109" s="190" t="s">
        <v>135</v>
      </c>
      <c r="E109" s="37"/>
      <c r="F109" s="191" t="s">
        <v>204</v>
      </c>
      <c r="G109" s="37"/>
      <c r="H109" s="37"/>
      <c r="I109" s="187"/>
      <c r="J109" s="37"/>
      <c r="K109" s="37"/>
      <c r="L109" s="40"/>
      <c r="M109" s="188"/>
      <c r="N109" s="189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135</v>
      </c>
      <c r="AU109" s="18" t="s">
        <v>22</v>
      </c>
    </row>
    <row r="110" spans="1:65" s="2" customFormat="1" ht="16.5" customHeight="1">
      <c r="A110" s="35"/>
      <c r="B110" s="36"/>
      <c r="C110" s="172" t="s">
        <v>153</v>
      </c>
      <c r="D110" s="172" t="s">
        <v>126</v>
      </c>
      <c r="E110" s="173" t="s">
        <v>205</v>
      </c>
      <c r="F110" s="174" t="s">
        <v>206</v>
      </c>
      <c r="G110" s="175" t="s">
        <v>178</v>
      </c>
      <c r="H110" s="176">
        <v>2</v>
      </c>
      <c r="I110" s="177"/>
      <c r="J110" s="178">
        <f>ROUND(I110*H110,2)</f>
        <v>0</v>
      </c>
      <c r="K110" s="174" t="s">
        <v>130</v>
      </c>
      <c r="L110" s="40"/>
      <c r="M110" s="179" t="s">
        <v>20</v>
      </c>
      <c r="N110" s="180" t="s">
        <v>49</v>
      </c>
      <c r="O110" s="65"/>
      <c r="P110" s="181">
        <f>O110*H110</f>
        <v>0</v>
      </c>
      <c r="Q110" s="181">
        <v>8.0000000000000007E-5</v>
      </c>
      <c r="R110" s="181">
        <f>Q110*H110</f>
        <v>1.6000000000000001E-4</v>
      </c>
      <c r="S110" s="181">
        <v>0</v>
      </c>
      <c r="T110" s="182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3" t="s">
        <v>131</v>
      </c>
      <c r="AT110" s="183" t="s">
        <v>126</v>
      </c>
      <c r="AU110" s="183" t="s">
        <v>22</v>
      </c>
      <c r="AY110" s="18" t="s">
        <v>125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18" t="s">
        <v>22</v>
      </c>
      <c r="BK110" s="184">
        <f>ROUND(I110*H110,2)</f>
        <v>0</v>
      </c>
      <c r="BL110" s="18" t="s">
        <v>131</v>
      </c>
      <c r="BM110" s="183" t="s">
        <v>207</v>
      </c>
    </row>
    <row r="111" spans="1:65" s="2" customFormat="1" ht="11.25">
      <c r="A111" s="35"/>
      <c r="B111" s="36"/>
      <c r="C111" s="37"/>
      <c r="D111" s="185" t="s">
        <v>133</v>
      </c>
      <c r="E111" s="37"/>
      <c r="F111" s="186" t="s">
        <v>208</v>
      </c>
      <c r="G111" s="37"/>
      <c r="H111" s="37"/>
      <c r="I111" s="187"/>
      <c r="J111" s="37"/>
      <c r="K111" s="37"/>
      <c r="L111" s="40"/>
      <c r="M111" s="188"/>
      <c r="N111" s="189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133</v>
      </c>
      <c r="AU111" s="18" t="s">
        <v>22</v>
      </c>
    </row>
    <row r="112" spans="1:65" s="2" customFormat="1" ht="11.25">
      <c r="A112" s="35"/>
      <c r="B112" s="36"/>
      <c r="C112" s="37"/>
      <c r="D112" s="190" t="s">
        <v>135</v>
      </c>
      <c r="E112" s="37"/>
      <c r="F112" s="191" t="s">
        <v>209</v>
      </c>
      <c r="G112" s="37"/>
      <c r="H112" s="37"/>
      <c r="I112" s="187"/>
      <c r="J112" s="37"/>
      <c r="K112" s="37"/>
      <c r="L112" s="40"/>
      <c r="M112" s="188"/>
      <c r="N112" s="189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135</v>
      </c>
      <c r="AU112" s="18" t="s">
        <v>22</v>
      </c>
    </row>
    <row r="113" spans="1:65" s="2" customFormat="1" ht="21.75" customHeight="1">
      <c r="A113" s="35"/>
      <c r="B113" s="36"/>
      <c r="C113" s="172" t="s">
        <v>159</v>
      </c>
      <c r="D113" s="172" t="s">
        <v>126</v>
      </c>
      <c r="E113" s="173" t="s">
        <v>210</v>
      </c>
      <c r="F113" s="174" t="s">
        <v>211</v>
      </c>
      <c r="G113" s="175" t="s">
        <v>187</v>
      </c>
      <c r="H113" s="176">
        <v>210</v>
      </c>
      <c r="I113" s="177"/>
      <c r="J113" s="178">
        <f>ROUND(I113*H113,2)</f>
        <v>0</v>
      </c>
      <c r="K113" s="174" t="s">
        <v>130</v>
      </c>
      <c r="L113" s="40"/>
      <c r="M113" s="179" t="s">
        <v>20</v>
      </c>
      <c r="N113" s="180" t="s">
        <v>49</v>
      </c>
      <c r="O113" s="65"/>
      <c r="P113" s="181">
        <f>O113*H113</f>
        <v>0</v>
      </c>
      <c r="Q113" s="181">
        <v>5.0000000000000002E-5</v>
      </c>
      <c r="R113" s="181">
        <f>Q113*H113</f>
        <v>1.0500000000000001E-2</v>
      </c>
      <c r="S113" s="181">
        <v>0.115</v>
      </c>
      <c r="T113" s="182">
        <f>S113*H113</f>
        <v>24.150000000000002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3" t="s">
        <v>131</v>
      </c>
      <c r="AT113" s="183" t="s">
        <v>126</v>
      </c>
      <c r="AU113" s="183" t="s">
        <v>22</v>
      </c>
      <c r="AY113" s="18" t="s">
        <v>125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18" t="s">
        <v>22</v>
      </c>
      <c r="BK113" s="184">
        <f>ROUND(I113*H113,2)</f>
        <v>0</v>
      </c>
      <c r="BL113" s="18" t="s">
        <v>131</v>
      </c>
      <c r="BM113" s="183" t="s">
        <v>212</v>
      </c>
    </row>
    <row r="114" spans="1:65" s="2" customFormat="1" ht="19.5">
      <c r="A114" s="35"/>
      <c r="B114" s="36"/>
      <c r="C114" s="37"/>
      <c r="D114" s="185" t="s">
        <v>133</v>
      </c>
      <c r="E114" s="37"/>
      <c r="F114" s="186" t="s">
        <v>213</v>
      </c>
      <c r="G114" s="37"/>
      <c r="H114" s="37"/>
      <c r="I114" s="187"/>
      <c r="J114" s="37"/>
      <c r="K114" s="37"/>
      <c r="L114" s="40"/>
      <c r="M114" s="188"/>
      <c r="N114" s="189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133</v>
      </c>
      <c r="AU114" s="18" t="s">
        <v>22</v>
      </c>
    </row>
    <row r="115" spans="1:65" s="2" customFormat="1" ht="11.25">
      <c r="A115" s="35"/>
      <c r="B115" s="36"/>
      <c r="C115" s="37"/>
      <c r="D115" s="190" t="s">
        <v>135</v>
      </c>
      <c r="E115" s="37"/>
      <c r="F115" s="191" t="s">
        <v>214</v>
      </c>
      <c r="G115" s="37"/>
      <c r="H115" s="37"/>
      <c r="I115" s="187"/>
      <c r="J115" s="37"/>
      <c r="K115" s="37"/>
      <c r="L115" s="40"/>
      <c r="M115" s="188"/>
      <c r="N115" s="189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135</v>
      </c>
      <c r="AU115" s="18" t="s">
        <v>22</v>
      </c>
    </row>
    <row r="116" spans="1:65" s="14" customFormat="1" ht="11.25">
      <c r="B116" s="212"/>
      <c r="C116" s="213"/>
      <c r="D116" s="185" t="s">
        <v>182</v>
      </c>
      <c r="E116" s="214" t="s">
        <v>20</v>
      </c>
      <c r="F116" s="215" t="s">
        <v>215</v>
      </c>
      <c r="G116" s="213"/>
      <c r="H116" s="214" t="s">
        <v>20</v>
      </c>
      <c r="I116" s="216"/>
      <c r="J116" s="213"/>
      <c r="K116" s="213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182</v>
      </c>
      <c r="AU116" s="221" t="s">
        <v>22</v>
      </c>
      <c r="AV116" s="14" t="s">
        <v>22</v>
      </c>
      <c r="AW116" s="14" t="s">
        <v>39</v>
      </c>
      <c r="AX116" s="14" t="s">
        <v>78</v>
      </c>
      <c r="AY116" s="221" t="s">
        <v>125</v>
      </c>
    </row>
    <row r="117" spans="1:65" s="13" customFormat="1" ht="11.25">
      <c r="B117" s="201"/>
      <c r="C117" s="202"/>
      <c r="D117" s="185" t="s">
        <v>182</v>
      </c>
      <c r="E117" s="203" t="s">
        <v>20</v>
      </c>
      <c r="F117" s="204" t="s">
        <v>216</v>
      </c>
      <c r="G117" s="202"/>
      <c r="H117" s="205">
        <v>210</v>
      </c>
      <c r="I117" s="206"/>
      <c r="J117" s="202"/>
      <c r="K117" s="202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182</v>
      </c>
      <c r="AU117" s="211" t="s">
        <v>22</v>
      </c>
      <c r="AV117" s="13" t="s">
        <v>86</v>
      </c>
      <c r="AW117" s="13" t="s">
        <v>39</v>
      </c>
      <c r="AX117" s="13" t="s">
        <v>22</v>
      </c>
      <c r="AY117" s="211" t="s">
        <v>125</v>
      </c>
    </row>
    <row r="118" spans="1:65" s="2" customFormat="1" ht="16.5" customHeight="1">
      <c r="A118" s="35"/>
      <c r="B118" s="36"/>
      <c r="C118" s="172" t="s">
        <v>217</v>
      </c>
      <c r="D118" s="172" t="s">
        <v>126</v>
      </c>
      <c r="E118" s="173" t="s">
        <v>218</v>
      </c>
      <c r="F118" s="174" t="s">
        <v>219</v>
      </c>
      <c r="G118" s="175" t="s">
        <v>220</v>
      </c>
      <c r="H118" s="176">
        <v>79.86</v>
      </c>
      <c r="I118" s="177"/>
      <c r="J118" s="178">
        <f>ROUND(I118*H118,2)</f>
        <v>0</v>
      </c>
      <c r="K118" s="174" t="s">
        <v>130</v>
      </c>
      <c r="L118" s="40"/>
      <c r="M118" s="179" t="s">
        <v>20</v>
      </c>
      <c r="N118" s="180" t="s">
        <v>49</v>
      </c>
      <c r="O118" s="65"/>
      <c r="P118" s="181">
        <f>O118*H118</f>
        <v>0</v>
      </c>
      <c r="Q118" s="181">
        <v>0</v>
      </c>
      <c r="R118" s="181">
        <f>Q118*H118</f>
        <v>0</v>
      </c>
      <c r="S118" s="181">
        <v>0</v>
      </c>
      <c r="T118" s="182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3" t="s">
        <v>131</v>
      </c>
      <c r="AT118" s="183" t="s">
        <v>126</v>
      </c>
      <c r="AU118" s="183" t="s">
        <v>22</v>
      </c>
      <c r="AY118" s="18" t="s">
        <v>125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18" t="s">
        <v>22</v>
      </c>
      <c r="BK118" s="184">
        <f>ROUND(I118*H118,2)</f>
        <v>0</v>
      </c>
      <c r="BL118" s="18" t="s">
        <v>131</v>
      </c>
      <c r="BM118" s="183" t="s">
        <v>221</v>
      </c>
    </row>
    <row r="119" spans="1:65" s="2" customFormat="1" ht="19.5">
      <c r="A119" s="35"/>
      <c r="B119" s="36"/>
      <c r="C119" s="37"/>
      <c r="D119" s="185" t="s">
        <v>133</v>
      </c>
      <c r="E119" s="37"/>
      <c r="F119" s="186" t="s">
        <v>222</v>
      </c>
      <c r="G119" s="37"/>
      <c r="H119" s="37"/>
      <c r="I119" s="187"/>
      <c r="J119" s="37"/>
      <c r="K119" s="37"/>
      <c r="L119" s="40"/>
      <c r="M119" s="188"/>
      <c r="N119" s="189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133</v>
      </c>
      <c r="AU119" s="18" t="s">
        <v>22</v>
      </c>
    </row>
    <row r="120" spans="1:65" s="2" customFormat="1" ht="11.25">
      <c r="A120" s="35"/>
      <c r="B120" s="36"/>
      <c r="C120" s="37"/>
      <c r="D120" s="190" t="s">
        <v>135</v>
      </c>
      <c r="E120" s="37"/>
      <c r="F120" s="191" t="s">
        <v>223</v>
      </c>
      <c r="G120" s="37"/>
      <c r="H120" s="37"/>
      <c r="I120" s="187"/>
      <c r="J120" s="37"/>
      <c r="K120" s="37"/>
      <c r="L120" s="40"/>
      <c r="M120" s="188"/>
      <c r="N120" s="189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135</v>
      </c>
      <c r="AU120" s="18" t="s">
        <v>22</v>
      </c>
    </row>
    <row r="121" spans="1:65" s="2" customFormat="1" ht="16.5" customHeight="1">
      <c r="A121" s="35"/>
      <c r="B121" s="36"/>
      <c r="C121" s="172" t="s">
        <v>224</v>
      </c>
      <c r="D121" s="172" t="s">
        <v>126</v>
      </c>
      <c r="E121" s="173" t="s">
        <v>225</v>
      </c>
      <c r="F121" s="174" t="s">
        <v>226</v>
      </c>
      <c r="G121" s="175" t="s">
        <v>220</v>
      </c>
      <c r="H121" s="176">
        <v>10</v>
      </c>
      <c r="I121" s="177"/>
      <c r="J121" s="178">
        <f>ROUND(I121*H121,2)</f>
        <v>0</v>
      </c>
      <c r="K121" s="174" t="s">
        <v>130</v>
      </c>
      <c r="L121" s="40"/>
      <c r="M121" s="179" t="s">
        <v>20</v>
      </c>
      <c r="N121" s="180" t="s">
        <v>49</v>
      </c>
      <c r="O121" s="65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3" t="s">
        <v>131</v>
      </c>
      <c r="AT121" s="183" t="s">
        <v>126</v>
      </c>
      <c r="AU121" s="183" t="s">
        <v>22</v>
      </c>
      <c r="AY121" s="18" t="s">
        <v>125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8" t="s">
        <v>22</v>
      </c>
      <c r="BK121" s="184">
        <f>ROUND(I121*H121,2)</f>
        <v>0</v>
      </c>
      <c r="BL121" s="18" t="s">
        <v>131</v>
      </c>
      <c r="BM121" s="183" t="s">
        <v>227</v>
      </c>
    </row>
    <row r="122" spans="1:65" s="2" customFormat="1" ht="19.5">
      <c r="A122" s="35"/>
      <c r="B122" s="36"/>
      <c r="C122" s="37"/>
      <c r="D122" s="185" t="s">
        <v>133</v>
      </c>
      <c r="E122" s="37"/>
      <c r="F122" s="186" t="s">
        <v>228</v>
      </c>
      <c r="G122" s="37"/>
      <c r="H122" s="37"/>
      <c r="I122" s="187"/>
      <c r="J122" s="37"/>
      <c r="K122" s="37"/>
      <c r="L122" s="40"/>
      <c r="M122" s="188"/>
      <c r="N122" s="189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133</v>
      </c>
      <c r="AU122" s="18" t="s">
        <v>22</v>
      </c>
    </row>
    <row r="123" spans="1:65" s="2" customFormat="1" ht="11.25">
      <c r="A123" s="35"/>
      <c r="B123" s="36"/>
      <c r="C123" s="37"/>
      <c r="D123" s="190" t="s">
        <v>135</v>
      </c>
      <c r="E123" s="37"/>
      <c r="F123" s="191" t="s">
        <v>229</v>
      </c>
      <c r="G123" s="37"/>
      <c r="H123" s="37"/>
      <c r="I123" s="187"/>
      <c r="J123" s="37"/>
      <c r="K123" s="37"/>
      <c r="L123" s="40"/>
      <c r="M123" s="188"/>
      <c r="N123" s="189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135</v>
      </c>
      <c r="AU123" s="18" t="s">
        <v>22</v>
      </c>
    </row>
    <row r="124" spans="1:65" s="13" customFormat="1" ht="11.25">
      <c r="B124" s="201"/>
      <c r="C124" s="202"/>
      <c r="D124" s="185" t="s">
        <v>182</v>
      </c>
      <c r="E124" s="203" t="s">
        <v>230</v>
      </c>
      <c r="F124" s="204" t="s">
        <v>231</v>
      </c>
      <c r="G124" s="202"/>
      <c r="H124" s="205">
        <v>10</v>
      </c>
      <c r="I124" s="206"/>
      <c r="J124" s="202"/>
      <c r="K124" s="202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182</v>
      </c>
      <c r="AU124" s="211" t="s">
        <v>22</v>
      </c>
      <c r="AV124" s="13" t="s">
        <v>86</v>
      </c>
      <c r="AW124" s="13" t="s">
        <v>39</v>
      </c>
      <c r="AX124" s="13" t="s">
        <v>22</v>
      </c>
      <c r="AY124" s="211" t="s">
        <v>125</v>
      </c>
    </row>
    <row r="125" spans="1:65" s="2" customFormat="1" ht="16.5" customHeight="1">
      <c r="A125" s="35"/>
      <c r="B125" s="36"/>
      <c r="C125" s="172" t="s">
        <v>232</v>
      </c>
      <c r="D125" s="172" t="s">
        <v>126</v>
      </c>
      <c r="E125" s="173" t="s">
        <v>233</v>
      </c>
      <c r="F125" s="174" t="s">
        <v>234</v>
      </c>
      <c r="G125" s="175" t="s">
        <v>220</v>
      </c>
      <c r="H125" s="176">
        <v>129.56</v>
      </c>
      <c r="I125" s="177"/>
      <c r="J125" s="178">
        <f>ROUND(I125*H125,2)</f>
        <v>0</v>
      </c>
      <c r="K125" s="174" t="s">
        <v>130</v>
      </c>
      <c r="L125" s="40"/>
      <c r="M125" s="179" t="s">
        <v>20</v>
      </c>
      <c r="N125" s="180" t="s">
        <v>49</v>
      </c>
      <c r="O125" s="65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3" t="s">
        <v>131</v>
      </c>
      <c r="AT125" s="183" t="s">
        <v>126</v>
      </c>
      <c r="AU125" s="183" t="s">
        <v>22</v>
      </c>
      <c r="AY125" s="18" t="s">
        <v>125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8" t="s">
        <v>22</v>
      </c>
      <c r="BK125" s="184">
        <f>ROUND(I125*H125,2)</f>
        <v>0</v>
      </c>
      <c r="BL125" s="18" t="s">
        <v>131</v>
      </c>
      <c r="BM125" s="183" t="s">
        <v>235</v>
      </c>
    </row>
    <row r="126" spans="1:65" s="2" customFormat="1" ht="11.25">
      <c r="A126" s="35"/>
      <c r="B126" s="36"/>
      <c r="C126" s="37"/>
      <c r="D126" s="185" t="s">
        <v>133</v>
      </c>
      <c r="E126" s="37"/>
      <c r="F126" s="186" t="s">
        <v>236</v>
      </c>
      <c r="G126" s="37"/>
      <c r="H126" s="37"/>
      <c r="I126" s="187"/>
      <c r="J126" s="37"/>
      <c r="K126" s="37"/>
      <c r="L126" s="40"/>
      <c r="M126" s="188"/>
      <c r="N126" s="189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133</v>
      </c>
      <c r="AU126" s="18" t="s">
        <v>22</v>
      </c>
    </row>
    <row r="127" spans="1:65" s="2" customFormat="1" ht="11.25">
      <c r="A127" s="35"/>
      <c r="B127" s="36"/>
      <c r="C127" s="37"/>
      <c r="D127" s="190" t="s">
        <v>135</v>
      </c>
      <c r="E127" s="37"/>
      <c r="F127" s="191" t="s">
        <v>237</v>
      </c>
      <c r="G127" s="37"/>
      <c r="H127" s="37"/>
      <c r="I127" s="187"/>
      <c r="J127" s="37"/>
      <c r="K127" s="37"/>
      <c r="L127" s="40"/>
      <c r="M127" s="188"/>
      <c r="N127" s="189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135</v>
      </c>
      <c r="AU127" s="18" t="s">
        <v>22</v>
      </c>
    </row>
    <row r="128" spans="1:65" s="2" customFormat="1" ht="16.5" customHeight="1">
      <c r="A128" s="35"/>
      <c r="B128" s="36"/>
      <c r="C128" s="172" t="s">
        <v>27</v>
      </c>
      <c r="D128" s="172" t="s">
        <v>126</v>
      </c>
      <c r="E128" s="173" t="s">
        <v>238</v>
      </c>
      <c r="F128" s="174" t="s">
        <v>239</v>
      </c>
      <c r="G128" s="175" t="s">
        <v>187</v>
      </c>
      <c r="H128" s="176">
        <v>272</v>
      </c>
      <c r="I128" s="177"/>
      <c r="J128" s="178">
        <f>ROUND(I128*H128,2)</f>
        <v>0</v>
      </c>
      <c r="K128" s="174" t="s">
        <v>130</v>
      </c>
      <c r="L128" s="40"/>
      <c r="M128" s="179" t="s">
        <v>20</v>
      </c>
      <c r="N128" s="180" t="s">
        <v>49</v>
      </c>
      <c r="O128" s="65"/>
      <c r="P128" s="181">
        <f>O128*H128</f>
        <v>0</v>
      </c>
      <c r="Q128" s="181">
        <v>1.7000000000000001E-4</v>
      </c>
      <c r="R128" s="181">
        <f>Q128*H128</f>
        <v>4.6240000000000003E-2</v>
      </c>
      <c r="S128" s="181">
        <v>0.51200000000000001</v>
      </c>
      <c r="T128" s="182">
        <f>S128*H128</f>
        <v>139.26400000000001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3" t="s">
        <v>131</v>
      </c>
      <c r="AT128" s="183" t="s">
        <v>126</v>
      </c>
      <c r="AU128" s="183" t="s">
        <v>22</v>
      </c>
      <c r="AY128" s="18" t="s">
        <v>125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8" t="s">
        <v>22</v>
      </c>
      <c r="BK128" s="184">
        <f>ROUND(I128*H128,2)</f>
        <v>0</v>
      </c>
      <c r="BL128" s="18" t="s">
        <v>131</v>
      </c>
      <c r="BM128" s="183" t="s">
        <v>240</v>
      </c>
    </row>
    <row r="129" spans="1:65" s="2" customFormat="1" ht="19.5">
      <c r="A129" s="35"/>
      <c r="B129" s="36"/>
      <c r="C129" s="37"/>
      <c r="D129" s="185" t="s">
        <v>133</v>
      </c>
      <c r="E129" s="37"/>
      <c r="F129" s="186" t="s">
        <v>241</v>
      </c>
      <c r="G129" s="37"/>
      <c r="H129" s="37"/>
      <c r="I129" s="187"/>
      <c r="J129" s="37"/>
      <c r="K129" s="37"/>
      <c r="L129" s="40"/>
      <c r="M129" s="188"/>
      <c r="N129" s="189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133</v>
      </c>
      <c r="AU129" s="18" t="s">
        <v>22</v>
      </c>
    </row>
    <row r="130" spans="1:65" s="2" customFormat="1" ht="11.25">
      <c r="A130" s="35"/>
      <c r="B130" s="36"/>
      <c r="C130" s="37"/>
      <c r="D130" s="190" t="s">
        <v>135</v>
      </c>
      <c r="E130" s="37"/>
      <c r="F130" s="191" t="s">
        <v>242</v>
      </c>
      <c r="G130" s="37"/>
      <c r="H130" s="37"/>
      <c r="I130" s="187"/>
      <c r="J130" s="37"/>
      <c r="K130" s="37"/>
      <c r="L130" s="40"/>
      <c r="M130" s="188"/>
      <c r="N130" s="189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135</v>
      </c>
      <c r="AU130" s="18" t="s">
        <v>22</v>
      </c>
    </row>
    <row r="131" spans="1:65" s="13" customFormat="1" ht="11.25">
      <c r="B131" s="201"/>
      <c r="C131" s="202"/>
      <c r="D131" s="185" t="s">
        <v>182</v>
      </c>
      <c r="E131" s="203" t="s">
        <v>243</v>
      </c>
      <c r="F131" s="204" t="s">
        <v>244</v>
      </c>
      <c r="G131" s="202"/>
      <c r="H131" s="205">
        <v>272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182</v>
      </c>
      <c r="AU131" s="211" t="s">
        <v>22</v>
      </c>
      <c r="AV131" s="13" t="s">
        <v>86</v>
      </c>
      <c r="AW131" s="13" t="s">
        <v>39</v>
      </c>
      <c r="AX131" s="13" t="s">
        <v>22</v>
      </c>
      <c r="AY131" s="211" t="s">
        <v>125</v>
      </c>
    </row>
    <row r="132" spans="1:65" s="2" customFormat="1" ht="16.5" customHeight="1">
      <c r="A132" s="35"/>
      <c r="B132" s="36"/>
      <c r="C132" s="172" t="s">
        <v>245</v>
      </c>
      <c r="D132" s="172" t="s">
        <v>126</v>
      </c>
      <c r="E132" s="173" t="s">
        <v>246</v>
      </c>
      <c r="F132" s="174" t="s">
        <v>247</v>
      </c>
      <c r="G132" s="175" t="s">
        <v>187</v>
      </c>
      <c r="H132" s="176">
        <v>227</v>
      </c>
      <c r="I132" s="177"/>
      <c r="J132" s="178">
        <f>ROUND(I132*H132,2)</f>
        <v>0</v>
      </c>
      <c r="K132" s="174" t="s">
        <v>130</v>
      </c>
      <c r="L132" s="40"/>
      <c r="M132" s="179" t="s">
        <v>20</v>
      </c>
      <c r="N132" s="180" t="s">
        <v>49</v>
      </c>
      <c r="O132" s="65"/>
      <c r="P132" s="181">
        <f>O132*H132</f>
        <v>0</v>
      </c>
      <c r="Q132" s="181">
        <v>0</v>
      </c>
      <c r="R132" s="181">
        <f>Q132*H132</f>
        <v>0</v>
      </c>
      <c r="S132" s="181">
        <v>0.18099999999999999</v>
      </c>
      <c r="T132" s="182">
        <f>S132*H132</f>
        <v>41.086999999999996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3" t="s">
        <v>131</v>
      </c>
      <c r="AT132" s="183" t="s">
        <v>126</v>
      </c>
      <c r="AU132" s="183" t="s">
        <v>22</v>
      </c>
      <c r="AY132" s="18" t="s">
        <v>125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8" t="s">
        <v>22</v>
      </c>
      <c r="BK132" s="184">
        <f>ROUND(I132*H132,2)</f>
        <v>0</v>
      </c>
      <c r="BL132" s="18" t="s">
        <v>131</v>
      </c>
      <c r="BM132" s="183" t="s">
        <v>248</v>
      </c>
    </row>
    <row r="133" spans="1:65" s="2" customFormat="1" ht="19.5">
      <c r="A133" s="35"/>
      <c r="B133" s="36"/>
      <c r="C133" s="37"/>
      <c r="D133" s="185" t="s">
        <v>133</v>
      </c>
      <c r="E133" s="37"/>
      <c r="F133" s="186" t="s">
        <v>249</v>
      </c>
      <c r="G133" s="37"/>
      <c r="H133" s="37"/>
      <c r="I133" s="187"/>
      <c r="J133" s="37"/>
      <c r="K133" s="37"/>
      <c r="L133" s="40"/>
      <c r="M133" s="188"/>
      <c r="N133" s="189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133</v>
      </c>
      <c r="AU133" s="18" t="s">
        <v>22</v>
      </c>
    </row>
    <row r="134" spans="1:65" s="2" customFormat="1" ht="11.25">
      <c r="A134" s="35"/>
      <c r="B134" s="36"/>
      <c r="C134" s="37"/>
      <c r="D134" s="190" t="s">
        <v>135</v>
      </c>
      <c r="E134" s="37"/>
      <c r="F134" s="191" t="s">
        <v>250</v>
      </c>
      <c r="G134" s="37"/>
      <c r="H134" s="37"/>
      <c r="I134" s="187"/>
      <c r="J134" s="37"/>
      <c r="K134" s="37"/>
      <c r="L134" s="40"/>
      <c r="M134" s="188"/>
      <c r="N134" s="189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135</v>
      </c>
      <c r="AU134" s="18" t="s">
        <v>22</v>
      </c>
    </row>
    <row r="135" spans="1:65" s="13" customFormat="1" ht="11.25">
      <c r="B135" s="201"/>
      <c r="C135" s="202"/>
      <c r="D135" s="185" t="s">
        <v>182</v>
      </c>
      <c r="E135" s="203" t="s">
        <v>251</v>
      </c>
      <c r="F135" s="204" t="s">
        <v>252</v>
      </c>
      <c r="G135" s="202"/>
      <c r="H135" s="205">
        <v>227</v>
      </c>
      <c r="I135" s="206"/>
      <c r="J135" s="202"/>
      <c r="K135" s="202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182</v>
      </c>
      <c r="AU135" s="211" t="s">
        <v>22</v>
      </c>
      <c r="AV135" s="13" t="s">
        <v>86</v>
      </c>
      <c r="AW135" s="13" t="s">
        <v>39</v>
      </c>
      <c r="AX135" s="13" t="s">
        <v>22</v>
      </c>
      <c r="AY135" s="211" t="s">
        <v>125</v>
      </c>
    </row>
    <row r="136" spans="1:65" s="2" customFormat="1" ht="16.5" customHeight="1">
      <c r="A136" s="35"/>
      <c r="B136" s="36"/>
      <c r="C136" s="172" t="s">
        <v>253</v>
      </c>
      <c r="D136" s="172" t="s">
        <v>126</v>
      </c>
      <c r="E136" s="173" t="s">
        <v>254</v>
      </c>
      <c r="F136" s="174" t="s">
        <v>255</v>
      </c>
      <c r="G136" s="175" t="s">
        <v>187</v>
      </c>
      <c r="H136" s="176">
        <v>223</v>
      </c>
      <c r="I136" s="177"/>
      <c r="J136" s="178">
        <f>ROUND(I136*H136,2)</f>
        <v>0</v>
      </c>
      <c r="K136" s="174" t="s">
        <v>130</v>
      </c>
      <c r="L136" s="40"/>
      <c r="M136" s="179" t="s">
        <v>20</v>
      </c>
      <c r="N136" s="180" t="s">
        <v>49</v>
      </c>
      <c r="O136" s="65"/>
      <c r="P136" s="181">
        <f>O136*H136</f>
        <v>0</v>
      </c>
      <c r="Q136" s="181">
        <v>0</v>
      </c>
      <c r="R136" s="181">
        <f>Q136*H136</f>
        <v>0</v>
      </c>
      <c r="S136" s="181">
        <v>0.255</v>
      </c>
      <c r="T136" s="182">
        <f>S136*H136</f>
        <v>56.865000000000002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3" t="s">
        <v>131</v>
      </c>
      <c r="AT136" s="183" t="s">
        <v>126</v>
      </c>
      <c r="AU136" s="183" t="s">
        <v>22</v>
      </c>
      <c r="AY136" s="18" t="s">
        <v>125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8" t="s">
        <v>22</v>
      </c>
      <c r="BK136" s="184">
        <f>ROUND(I136*H136,2)</f>
        <v>0</v>
      </c>
      <c r="BL136" s="18" t="s">
        <v>131</v>
      </c>
      <c r="BM136" s="183" t="s">
        <v>256</v>
      </c>
    </row>
    <row r="137" spans="1:65" s="2" customFormat="1" ht="29.25">
      <c r="A137" s="35"/>
      <c r="B137" s="36"/>
      <c r="C137" s="37"/>
      <c r="D137" s="185" t="s">
        <v>133</v>
      </c>
      <c r="E137" s="37"/>
      <c r="F137" s="186" t="s">
        <v>257</v>
      </c>
      <c r="G137" s="37"/>
      <c r="H137" s="37"/>
      <c r="I137" s="187"/>
      <c r="J137" s="37"/>
      <c r="K137" s="37"/>
      <c r="L137" s="40"/>
      <c r="M137" s="188"/>
      <c r="N137" s="189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133</v>
      </c>
      <c r="AU137" s="18" t="s">
        <v>22</v>
      </c>
    </row>
    <row r="138" spans="1:65" s="2" customFormat="1" ht="11.25">
      <c r="A138" s="35"/>
      <c r="B138" s="36"/>
      <c r="C138" s="37"/>
      <c r="D138" s="190" t="s">
        <v>135</v>
      </c>
      <c r="E138" s="37"/>
      <c r="F138" s="191" t="s">
        <v>258</v>
      </c>
      <c r="G138" s="37"/>
      <c r="H138" s="37"/>
      <c r="I138" s="187"/>
      <c r="J138" s="37"/>
      <c r="K138" s="37"/>
      <c r="L138" s="40"/>
      <c r="M138" s="188"/>
      <c r="N138" s="189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135</v>
      </c>
      <c r="AU138" s="18" t="s">
        <v>22</v>
      </c>
    </row>
    <row r="139" spans="1:65" s="13" customFormat="1" ht="11.25">
      <c r="B139" s="201"/>
      <c r="C139" s="202"/>
      <c r="D139" s="185" t="s">
        <v>182</v>
      </c>
      <c r="E139" s="203" t="s">
        <v>259</v>
      </c>
      <c r="F139" s="204" t="s">
        <v>260</v>
      </c>
      <c r="G139" s="202"/>
      <c r="H139" s="205">
        <v>223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182</v>
      </c>
      <c r="AU139" s="211" t="s">
        <v>22</v>
      </c>
      <c r="AV139" s="13" t="s">
        <v>86</v>
      </c>
      <c r="AW139" s="13" t="s">
        <v>39</v>
      </c>
      <c r="AX139" s="13" t="s">
        <v>78</v>
      </c>
      <c r="AY139" s="211" t="s">
        <v>125</v>
      </c>
    </row>
    <row r="140" spans="1:65" s="15" customFormat="1" ht="11.25">
      <c r="B140" s="222"/>
      <c r="C140" s="223"/>
      <c r="D140" s="185" t="s">
        <v>182</v>
      </c>
      <c r="E140" s="224" t="s">
        <v>20</v>
      </c>
      <c r="F140" s="225" t="s">
        <v>261</v>
      </c>
      <c r="G140" s="223"/>
      <c r="H140" s="226">
        <v>223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182</v>
      </c>
      <c r="AU140" s="232" t="s">
        <v>22</v>
      </c>
      <c r="AV140" s="15" t="s">
        <v>131</v>
      </c>
      <c r="AW140" s="15" t="s">
        <v>39</v>
      </c>
      <c r="AX140" s="15" t="s">
        <v>22</v>
      </c>
      <c r="AY140" s="232" t="s">
        <v>125</v>
      </c>
    </row>
    <row r="141" spans="1:65" s="2" customFormat="1" ht="16.5" customHeight="1">
      <c r="A141" s="35"/>
      <c r="B141" s="36"/>
      <c r="C141" s="172" t="s">
        <v>262</v>
      </c>
      <c r="D141" s="172" t="s">
        <v>126</v>
      </c>
      <c r="E141" s="173" t="s">
        <v>263</v>
      </c>
      <c r="F141" s="174" t="s">
        <v>264</v>
      </c>
      <c r="G141" s="175" t="s">
        <v>187</v>
      </c>
      <c r="H141" s="176">
        <v>205</v>
      </c>
      <c r="I141" s="177"/>
      <c r="J141" s="178">
        <f>ROUND(I141*H141,2)</f>
        <v>0</v>
      </c>
      <c r="K141" s="174" t="s">
        <v>130</v>
      </c>
      <c r="L141" s="40"/>
      <c r="M141" s="179" t="s">
        <v>20</v>
      </c>
      <c r="N141" s="180" t="s">
        <v>49</v>
      </c>
      <c r="O141" s="65"/>
      <c r="P141" s="181">
        <f>O141*H141</f>
        <v>0</v>
      </c>
      <c r="Q141" s="181">
        <v>0</v>
      </c>
      <c r="R141" s="181">
        <f>Q141*H141</f>
        <v>0</v>
      </c>
      <c r="S141" s="181">
        <v>0.5</v>
      </c>
      <c r="T141" s="182">
        <f>S141*H141</f>
        <v>102.5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3" t="s">
        <v>131</v>
      </c>
      <c r="AT141" s="183" t="s">
        <v>126</v>
      </c>
      <c r="AU141" s="183" t="s">
        <v>22</v>
      </c>
      <c r="AY141" s="18" t="s">
        <v>125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8" t="s">
        <v>22</v>
      </c>
      <c r="BK141" s="184">
        <f>ROUND(I141*H141,2)</f>
        <v>0</v>
      </c>
      <c r="BL141" s="18" t="s">
        <v>131</v>
      </c>
      <c r="BM141" s="183" t="s">
        <v>265</v>
      </c>
    </row>
    <row r="142" spans="1:65" s="2" customFormat="1" ht="19.5">
      <c r="A142" s="35"/>
      <c r="B142" s="36"/>
      <c r="C142" s="37"/>
      <c r="D142" s="185" t="s">
        <v>133</v>
      </c>
      <c r="E142" s="37"/>
      <c r="F142" s="186" t="s">
        <v>266</v>
      </c>
      <c r="G142" s="37"/>
      <c r="H142" s="37"/>
      <c r="I142" s="187"/>
      <c r="J142" s="37"/>
      <c r="K142" s="37"/>
      <c r="L142" s="40"/>
      <c r="M142" s="188"/>
      <c r="N142" s="189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133</v>
      </c>
      <c r="AU142" s="18" t="s">
        <v>22</v>
      </c>
    </row>
    <row r="143" spans="1:65" s="2" customFormat="1" ht="11.25">
      <c r="A143" s="35"/>
      <c r="B143" s="36"/>
      <c r="C143" s="37"/>
      <c r="D143" s="190" t="s">
        <v>135</v>
      </c>
      <c r="E143" s="37"/>
      <c r="F143" s="191" t="s">
        <v>267</v>
      </c>
      <c r="G143" s="37"/>
      <c r="H143" s="37"/>
      <c r="I143" s="187"/>
      <c r="J143" s="37"/>
      <c r="K143" s="37"/>
      <c r="L143" s="40"/>
      <c r="M143" s="188"/>
      <c r="N143" s="189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135</v>
      </c>
      <c r="AU143" s="18" t="s">
        <v>22</v>
      </c>
    </row>
    <row r="144" spans="1:65" s="13" customFormat="1" ht="11.25">
      <c r="B144" s="201"/>
      <c r="C144" s="202"/>
      <c r="D144" s="185" t="s">
        <v>182</v>
      </c>
      <c r="E144" s="203" t="s">
        <v>268</v>
      </c>
      <c r="F144" s="204" t="s">
        <v>269</v>
      </c>
      <c r="G144" s="202"/>
      <c r="H144" s="205">
        <v>205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182</v>
      </c>
      <c r="AU144" s="211" t="s">
        <v>22</v>
      </c>
      <c r="AV144" s="13" t="s">
        <v>86</v>
      </c>
      <c r="AW144" s="13" t="s">
        <v>39</v>
      </c>
      <c r="AX144" s="13" t="s">
        <v>78</v>
      </c>
      <c r="AY144" s="211" t="s">
        <v>125</v>
      </c>
    </row>
    <row r="145" spans="1:65" s="15" customFormat="1" ht="11.25">
      <c r="B145" s="222"/>
      <c r="C145" s="223"/>
      <c r="D145" s="185" t="s">
        <v>182</v>
      </c>
      <c r="E145" s="224" t="s">
        <v>20</v>
      </c>
      <c r="F145" s="225" t="s">
        <v>261</v>
      </c>
      <c r="G145" s="223"/>
      <c r="H145" s="226">
        <v>205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182</v>
      </c>
      <c r="AU145" s="232" t="s">
        <v>22</v>
      </c>
      <c r="AV145" s="15" t="s">
        <v>131</v>
      </c>
      <c r="AW145" s="15" t="s">
        <v>39</v>
      </c>
      <c r="AX145" s="15" t="s">
        <v>22</v>
      </c>
      <c r="AY145" s="232" t="s">
        <v>125</v>
      </c>
    </row>
    <row r="146" spans="1:65" s="2" customFormat="1" ht="16.5" customHeight="1">
      <c r="A146" s="35"/>
      <c r="B146" s="36"/>
      <c r="C146" s="172" t="s">
        <v>270</v>
      </c>
      <c r="D146" s="172" t="s">
        <v>126</v>
      </c>
      <c r="E146" s="173" t="s">
        <v>271</v>
      </c>
      <c r="F146" s="174" t="s">
        <v>272</v>
      </c>
      <c r="G146" s="175" t="s">
        <v>187</v>
      </c>
      <c r="H146" s="176">
        <v>463.5</v>
      </c>
      <c r="I146" s="177"/>
      <c r="J146" s="178">
        <f>ROUND(I146*H146,2)</f>
        <v>0</v>
      </c>
      <c r="K146" s="174" t="s">
        <v>130</v>
      </c>
      <c r="L146" s="40"/>
      <c r="M146" s="179" t="s">
        <v>20</v>
      </c>
      <c r="N146" s="180" t="s">
        <v>49</v>
      </c>
      <c r="O146" s="65"/>
      <c r="P146" s="181">
        <f>O146*H146</f>
        <v>0</v>
      </c>
      <c r="Q146" s="181">
        <v>0</v>
      </c>
      <c r="R146" s="181">
        <f>Q146*H146</f>
        <v>0</v>
      </c>
      <c r="S146" s="181">
        <v>0.4</v>
      </c>
      <c r="T146" s="182">
        <f>S146*H146</f>
        <v>185.4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3" t="s">
        <v>131</v>
      </c>
      <c r="AT146" s="183" t="s">
        <v>126</v>
      </c>
      <c r="AU146" s="183" t="s">
        <v>22</v>
      </c>
      <c r="AY146" s="18" t="s">
        <v>125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8" t="s">
        <v>22</v>
      </c>
      <c r="BK146" s="184">
        <f>ROUND(I146*H146,2)</f>
        <v>0</v>
      </c>
      <c r="BL146" s="18" t="s">
        <v>131</v>
      </c>
      <c r="BM146" s="183" t="s">
        <v>273</v>
      </c>
    </row>
    <row r="147" spans="1:65" s="2" customFormat="1" ht="19.5">
      <c r="A147" s="35"/>
      <c r="B147" s="36"/>
      <c r="C147" s="37"/>
      <c r="D147" s="185" t="s">
        <v>133</v>
      </c>
      <c r="E147" s="37"/>
      <c r="F147" s="186" t="s">
        <v>274</v>
      </c>
      <c r="G147" s="37"/>
      <c r="H147" s="37"/>
      <c r="I147" s="187"/>
      <c r="J147" s="37"/>
      <c r="K147" s="37"/>
      <c r="L147" s="40"/>
      <c r="M147" s="188"/>
      <c r="N147" s="189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133</v>
      </c>
      <c r="AU147" s="18" t="s">
        <v>22</v>
      </c>
    </row>
    <row r="148" spans="1:65" s="2" customFormat="1" ht="11.25">
      <c r="A148" s="35"/>
      <c r="B148" s="36"/>
      <c r="C148" s="37"/>
      <c r="D148" s="190" t="s">
        <v>135</v>
      </c>
      <c r="E148" s="37"/>
      <c r="F148" s="191" t="s">
        <v>275</v>
      </c>
      <c r="G148" s="37"/>
      <c r="H148" s="37"/>
      <c r="I148" s="187"/>
      <c r="J148" s="37"/>
      <c r="K148" s="37"/>
      <c r="L148" s="40"/>
      <c r="M148" s="188"/>
      <c r="N148" s="189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135</v>
      </c>
      <c r="AU148" s="18" t="s">
        <v>22</v>
      </c>
    </row>
    <row r="149" spans="1:65" s="2" customFormat="1" ht="16.5" customHeight="1">
      <c r="A149" s="35"/>
      <c r="B149" s="36"/>
      <c r="C149" s="172" t="s">
        <v>8</v>
      </c>
      <c r="D149" s="172" t="s">
        <v>126</v>
      </c>
      <c r="E149" s="173" t="s">
        <v>276</v>
      </c>
      <c r="F149" s="174" t="s">
        <v>277</v>
      </c>
      <c r="G149" s="175" t="s">
        <v>187</v>
      </c>
      <c r="H149" s="176">
        <v>463.5</v>
      </c>
      <c r="I149" s="177"/>
      <c r="J149" s="178">
        <f>ROUND(I149*H149,2)</f>
        <v>0</v>
      </c>
      <c r="K149" s="174" t="s">
        <v>130</v>
      </c>
      <c r="L149" s="40"/>
      <c r="M149" s="179" t="s">
        <v>20</v>
      </c>
      <c r="N149" s="180" t="s">
        <v>49</v>
      </c>
      <c r="O149" s="65"/>
      <c r="P149" s="181">
        <f>O149*H149</f>
        <v>0</v>
      </c>
      <c r="Q149" s="181">
        <v>0</v>
      </c>
      <c r="R149" s="181">
        <f>Q149*H149</f>
        <v>0</v>
      </c>
      <c r="S149" s="181">
        <v>0.5</v>
      </c>
      <c r="T149" s="182">
        <f>S149*H149</f>
        <v>231.75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3" t="s">
        <v>131</v>
      </c>
      <c r="AT149" s="183" t="s">
        <v>126</v>
      </c>
      <c r="AU149" s="183" t="s">
        <v>22</v>
      </c>
      <c r="AY149" s="18" t="s">
        <v>125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8" t="s">
        <v>22</v>
      </c>
      <c r="BK149" s="184">
        <f>ROUND(I149*H149,2)</f>
        <v>0</v>
      </c>
      <c r="BL149" s="18" t="s">
        <v>131</v>
      </c>
      <c r="BM149" s="183" t="s">
        <v>278</v>
      </c>
    </row>
    <row r="150" spans="1:65" s="2" customFormat="1" ht="19.5">
      <c r="A150" s="35"/>
      <c r="B150" s="36"/>
      <c r="C150" s="37"/>
      <c r="D150" s="185" t="s">
        <v>133</v>
      </c>
      <c r="E150" s="37"/>
      <c r="F150" s="186" t="s">
        <v>279</v>
      </c>
      <c r="G150" s="37"/>
      <c r="H150" s="37"/>
      <c r="I150" s="187"/>
      <c r="J150" s="37"/>
      <c r="K150" s="37"/>
      <c r="L150" s="40"/>
      <c r="M150" s="188"/>
      <c r="N150" s="189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133</v>
      </c>
      <c r="AU150" s="18" t="s">
        <v>22</v>
      </c>
    </row>
    <row r="151" spans="1:65" s="2" customFormat="1" ht="11.25">
      <c r="A151" s="35"/>
      <c r="B151" s="36"/>
      <c r="C151" s="37"/>
      <c r="D151" s="190" t="s">
        <v>135</v>
      </c>
      <c r="E151" s="37"/>
      <c r="F151" s="191" t="s">
        <v>280</v>
      </c>
      <c r="G151" s="37"/>
      <c r="H151" s="37"/>
      <c r="I151" s="187"/>
      <c r="J151" s="37"/>
      <c r="K151" s="37"/>
      <c r="L151" s="40"/>
      <c r="M151" s="188"/>
      <c r="N151" s="189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135</v>
      </c>
      <c r="AU151" s="18" t="s">
        <v>22</v>
      </c>
    </row>
    <row r="152" spans="1:65" s="2" customFormat="1" ht="16.5" customHeight="1">
      <c r="A152" s="35"/>
      <c r="B152" s="36"/>
      <c r="C152" s="172" t="s">
        <v>281</v>
      </c>
      <c r="D152" s="172" t="s">
        <v>126</v>
      </c>
      <c r="E152" s="173" t="s">
        <v>282</v>
      </c>
      <c r="F152" s="174" t="s">
        <v>283</v>
      </c>
      <c r="G152" s="175" t="s">
        <v>284</v>
      </c>
      <c r="H152" s="176">
        <v>251</v>
      </c>
      <c r="I152" s="177"/>
      <c r="J152" s="178">
        <f>ROUND(I152*H152,2)</f>
        <v>0</v>
      </c>
      <c r="K152" s="174" t="s">
        <v>130</v>
      </c>
      <c r="L152" s="40"/>
      <c r="M152" s="179" t="s">
        <v>20</v>
      </c>
      <c r="N152" s="180" t="s">
        <v>49</v>
      </c>
      <c r="O152" s="65"/>
      <c r="P152" s="181">
        <f>O152*H152</f>
        <v>0</v>
      </c>
      <c r="Q152" s="181">
        <v>0</v>
      </c>
      <c r="R152" s="181">
        <f>Q152*H152</f>
        <v>0</v>
      </c>
      <c r="S152" s="181">
        <v>0.20499999999999999</v>
      </c>
      <c r="T152" s="182">
        <f>S152*H152</f>
        <v>51.454999999999998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3" t="s">
        <v>131</v>
      </c>
      <c r="AT152" s="183" t="s">
        <v>126</v>
      </c>
      <c r="AU152" s="183" t="s">
        <v>22</v>
      </c>
      <c r="AY152" s="18" t="s">
        <v>125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8" t="s">
        <v>22</v>
      </c>
      <c r="BK152" s="184">
        <f>ROUND(I152*H152,2)</f>
        <v>0</v>
      </c>
      <c r="BL152" s="18" t="s">
        <v>131</v>
      </c>
      <c r="BM152" s="183" t="s">
        <v>285</v>
      </c>
    </row>
    <row r="153" spans="1:65" s="2" customFormat="1" ht="19.5">
      <c r="A153" s="35"/>
      <c r="B153" s="36"/>
      <c r="C153" s="37"/>
      <c r="D153" s="185" t="s">
        <v>133</v>
      </c>
      <c r="E153" s="37"/>
      <c r="F153" s="186" t="s">
        <v>286</v>
      </c>
      <c r="G153" s="37"/>
      <c r="H153" s="37"/>
      <c r="I153" s="187"/>
      <c r="J153" s="37"/>
      <c r="K153" s="37"/>
      <c r="L153" s="40"/>
      <c r="M153" s="188"/>
      <c r="N153" s="189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133</v>
      </c>
      <c r="AU153" s="18" t="s">
        <v>22</v>
      </c>
    </row>
    <row r="154" spans="1:65" s="2" customFormat="1" ht="11.25">
      <c r="A154" s="35"/>
      <c r="B154" s="36"/>
      <c r="C154" s="37"/>
      <c r="D154" s="190" t="s">
        <v>135</v>
      </c>
      <c r="E154" s="37"/>
      <c r="F154" s="191" t="s">
        <v>287</v>
      </c>
      <c r="G154" s="37"/>
      <c r="H154" s="37"/>
      <c r="I154" s="187"/>
      <c r="J154" s="37"/>
      <c r="K154" s="37"/>
      <c r="L154" s="40"/>
      <c r="M154" s="188"/>
      <c r="N154" s="189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135</v>
      </c>
      <c r="AU154" s="18" t="s">
        <v>22</v>
      </c>
    </row>
    <row r="155" spans="1:65" s="2" customFormat="1" ht="16.5" customHeight="1">
      <c r="A155" s="35"/>
      <c r="B155" s="36"/>
      <c r="C155" s="172" t="s">
        <v>288</v>
      </c>
      <c r="D155" s="172" t="s">
        <v>126</v>
      </c>
      <c r="E155" s="173" t="s">
        <v>289</v>
      </c>
      <c r="F155" s="174" t="s">
        <v>290</v>
      </c>
      <c r="G155" s="175" t="s">
        <v>284</v>
      </c>
      <c r="H155" s="176">
        <v>223</v>
      </c>
      <c r="I155" s="177"/>
      <c r="J155" s="178">
        <f>ROUND(I155*H155,2)</f>
        <v>0</v>
      </c>
      <c r="K155" s="174" t="s">
        <v>130</v>
      </c>
      <c r="L155" s="40"/>
      <c r="M155" s="179" t="s">
        <v>20</v>
      </c>
      <c r="N155" s="180" t="s">
        <v>49</v>
      </c>
      <c r="O155" s="65"/>
      <c r="P155" s="181">
        <f>O155*H155</f>
        <v>0</v>
      </c>
      <c r="Q155" s="181">
        <v>0</v>
      </c>
      <c r="R155" s="181">
        <f>Q155*H155</f>
        <v>0</v>
      </c>
      <c r="S155" s="181">
        <v>0.04</v>
      </c>
      <c r="T155" s="182">
        <f>S155*H155</f>
        <v>8.92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3" t="s">
        <v>131</v>
      </c>
      <c r="AT155" s="183" t="s">
        <v>126</v>
      </c>
      <c r="AU155" s="183" t="s">
        <v>22</v>
      </c>
      <c r="AY155" s="18" t="s">
        <v>125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8" t="s">
        <v>22</v>
      </c>
      <c r="BK155" s="184">
        <f>ROUND(I155*H155,2)</f>
        <v>0</v>
      </c>
      <c r="BL155" s="18" t="s">
        <v>131</v>
      </c>
      <c r="BM155" s="183" t="s">
        <v>291</v>
      </c>
    </row>
    <row r="156" spans="1:65" s="2" customFormat="1" ht="19.5">
      <c r="A156" s="35"/>
      <c r="B156" s="36"/>
      <c r="C156" s="37"/>
      <c r="D156" s="185" t="s">
        <v>133</v>
      </c>
      <c r="E156" s="37"/>
      <c r="F156" s="186" t="s">
        <v>292</v>
      </c>
      <c r="G156" s="37"/>
      <c r="H156" s="37"/>
      <c r="I156" s="187"/>
      <c r="J156" s="37"/>
      <c r="K156" s="37"/>
      <c r="L156" s="40"/>
      <c r="M156" s="188"/>
      <c r="N156" s="189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133</v>
      </c>
      <c r="AU156" s="18" t="s">
        <v>22</v>
      </c>
    </row>
    <row r="157" spans="1:65" s="2" customFormat="1" ht="11.25">
      <c r="A157" s="35"/>
      <c r="B157" s="36"/>
      <c r="C157" s="37"/>
      <c r="D157" s="190" t="s">
        <v>135</v>
      </c>
      <c r="E157" s="37"/>
      <c r="F157" s="191" t="s">
        <v>293</v>
      </c>
      <c r="G157" s="37"/>
      <c r="H157" s="37"/>
      <c r="I157" s="187"/>
      <c r="J157" s="37"/>
      <c r="K157" s="37"/>
      <c r="L157" s="40"/>
      <c r="M157" s="188"/>
      <c r="N157" s="189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135</v>
      </c>
      <c r="AU157" s="18" t="s">
        <v>22</v>
      </c>
    </row>
    <row r="158" spans="1:65" s="2" customFormat="1" ht="16.5" customHeight="1">
      <c r="A158" s="35"/>
      <c r="B158" s="36"/>
      <c r="C158" s="172" t="s">
        <v>294</v>
      </c>
      <c r="D158" s="172" t="s">
        <v>126</v>
      </c>
      <c r="E158" s="173" t="s">
        <v>295</v>
      </c>
      <c r="F158" s="174" t="s">
        <v>296</v>
      </c>
      <c r="G158" s="175" t="s">
        <v>187</v>
      </c>
      <c r="H158" s="176">
        <v>1049</v>
      </c>
      <c r="I158" s="177"/>
      <c r="J158" s="178">
        <f>ROUND(I158*H158,2)</f>
        <v>0</v>
      </c>
      <c r="K158" s="174" t="s">
        <v>130</v>
      </c>
      <c r="L158" s="40"/>
      <c r="M158" s="179" t="s">
        <v>20</v>
      </c>
      <c r="N158" s="180" t="s">
        <v>49</v>
      </c>
      <c r="O158" s="65"/>
      <c r="P158" s="181">
        <f>O158*H158</f>
        <v>0</v>
      </c>
      <c r="Q158" s="181">
        <v>0</v>
      </c>
      <c r="R158" s="181">
        <f>Q158*H158</f>
        <v>0</v>
      </c>
      <c r="S158" s="181">
        <v>0</v>
      </c>
      <c r="T158" s="18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3" t="s">
        <v>131</v>
      </c>
      <c r="AT158" s="183" t="s">
        <v>126</v>
      </c>
      <c r="AU158" s="183" t="s">
        <v>22</v>
      </c>
      <c r="AY158" s="18" t="s">
        <v>125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18" t="s">
        <v>22</v>
      </c>
      <c r="BK158" s="184">
        <f>ROUND(I158*H158,2)</f>
        <v>0</v>
      </c>
      <c r="BL158" s="18" t="s">
        <v>131</v>
      </c>
      <c r="BM158" s="183" t="s">
        <v>297</v>
      </c>
    </row>
    <row r="159" spans="1:65" s="2" customFormat="1" ht="11.25">
      <c r="A159" s="35"/>
      <c r="B159" s="36"/>
      <c r="C159" s="37"/>
      <c r="D159" s="185" t="s">
        <v>133</v>
      </c>
      <c r="E159" s="37"/>
      <c r="F159" s="186" t="s">
        <v>298</v>
      </c>
      <c r="G159" s="37"/>
      <c r="H159" s="37"/>
      <c r="I159" s="187"/>
      <c r="J159" s="37"/>
      <c r="K159" s="37"/>
      <c r="L159" s="40"/>
      <c r="M159" s="188"/>
      <c r="N159" s="189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133</v>
      </c>
      <c r="AU159" s="18" t="s">
        <v>22</v>
      </c>
    </row>
    <row r="160" spans="1:65" s="2" customFormat="1" ht="11.25">
      <c r="A160" s="35"/>
      <c r="B160" s="36"/>
      <c r="C160" s="37"/>
      <c r="D160" s="190" t="s">
        <v>135</v>
      </c>
      <c r="E160" s="37"/>
      <c r="F160" s="191" t="s">
        <v>299</v>
      </c>
      <c r="G160" s="37"/>
      <c r="H160" s="37"/>
      <c r="I160" s="187"/>
      <c r="J160" s="37"/>
      <c r="K160" s="37"/>
      <c r="L160" s="40"/>
      <c r="M160" s="188"/>
      <c r="N160" s="189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135</v>
      </c>
      <c r="AU160" s="18" t="s">
        <v>22</v>
      </c>
    </row>
    <row r="161" spans="1:65" s="2" customFormat="1" ht="16.5" customHeight="1">
      <c r="A161" s="35"/>
      <c r="B161" s="36"/>
      <c r="C161" s="172" t="s">
        <v>300</v>
      </c>
      <c r="D161" s="172" t="s">
        <v>126</v>
      </c>
      <c r="E161" s="173" t="s">
        <v>301</v>
      </c>
      <c r="F161" s="174" t="s">
        <v>302</v>
      </c>
      <c r="G161" s="175" t="s">
        <v>220</v>
      </c>
      <c r="H161" s="176">
        <v>42.34</v>
      </c>
      <c r="I161" s="177"/>
      <c r="J161" s="178">
        <f>ROUND(I161*H161,2)</f>
        <v>0</v>
      </c>
      <c r="K161" s="174" t="s">
        <v>130</v>
      </c>
      <c r="L161" s="40"/>
      <c r="M161" s="179" t="s">
        <v>20</v>
      </c>
      <c r="N161" s="180" t="s">
        <v>49</v>
      </c>
      <c r="O161" s="65"/>
      <c r="P161" s="181">
        <f>O161*H161</f>
        <v>0</v>
      </c>
      <c r="Q161" s="181">
        <v>0</v>
      </c>
      <c r="R161" s="181">
        <f>Q161*H161</f>
        <v>0</v>
      </c>
      <c r="S161" s="181">
        <v>0</v>
      </c>
      <c r="T161" s="18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3" t="s">
        <v>131</v>
      </c>
      <c r="AT161" s="183" t="s">
        <v>126</v>
      </c>
      <c r="AU161" s="183" t="s">
        <v>22</v>
      </c>
      <c r="AY161" s="18" t="s">
        <v>125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8" t="s">
        <v>22</v>
      </c>
      <c r="BK161" s="184">
        <f>ROUND(I161*H161,2)</f>
        <v>0</v>
      </c>
      <c r="BL161" s="18" t="s">
        <v>131</v>
      </c>
      <c r="BM161" s="183" t="s">
        <v>303</v>
      </c>
    </row>
    <row r="162" spans="1:65" s="2" customFormat="1" ht="19.5">
      <c r="A162" s="35"/>
      <c r="B162" s="36"/>
      <c r="C162" s="37"/>
      <c r="D162" s="185" t="s">
        <v>133</v>
      </c>
      <c r="E162" s="37"/>
      <c r="F162" s="186" t="s">
        <v>304</v>
      </c>
      <c r="G162" s="37"/>
      <c r="H162" s="37"/>
      <c r="I162" s="187"/>
      <c r="J162" s="37"/>
      <c r="K162" s="37"/>
      <c r="L162" s="40"/>
      <c r="M162" s="188"/>
      <c r="N162" s="189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133</v>
      </c>
      <c r="AU162" s="18" t="s">
        <v>22</v>
      </c>
    </row>
    <row r="163" spans="1:65" s="2" customFormat="1" ht="11.25">
      <c r="A163" s="35"/>
      <c r="B163" s="36"/>
      <c r="C163" s="37"/>
      <c r="D163" s="190" t="s">
        <v>135</v>
      </c>
      <c r="E163" s="37"/>
      <c r="F163" s="191" t="s">
        <v>305</v>
      </c>
      <c r="G163" s="37"/>
      <c r="H163" s="37"/>
      <c r="I163" s="187"/>
      <c r="J163" s="37"/>
      <c r="K163" s="37"/>
      <c r="L163" s="40"/>
      <c r="M163" s="188"/>
      <c r="N163" s="189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135</v>
      </c>
      <c r="AU163" s="18" t="s">
        <v>22</v>
      </c>
    </row>
    <row r="164" spans="1:65" s="13" customFormat="1" ht="11.25">
      <c r="B164" s="201"/>
      <c r="C164" s="202"/>
      <c r="D164" s="185" t="s">
        <v>182</v>
      </c>
      <c r="E164" s="203" t="s">
        <v>306</v>
      </c>
      <c r="F164" s="204" t="s">
        <v>307</v>
      </c>
      <c r="G164" s="202"/>
      <c r="H164" s="205">
        <v>42.34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182</v>
      </c>
      <c r="AU164" s="211" t="s">
        <v>22</v>
      </c>
      <c r="AV164" s="13" t="s">
        <v>86</v>
      </c>
      <c r="AW164" s="13" t="s">
        <v>39</v>
      </c>
      <c r="AX164" s="13" t="s">
        <v>22</v>
      </c>
      <c r="AY164" s="211" t="s">
        <v>125</v>
      </c>
    </row>
    <row r="165" spans="1:65" s="2" customFormat="1" ht="16.5" customHeight="1">
      <c r="A165" s="35"/>
      <c r="B165" s="36"/>
      <c r="C165" s="172" t="s">
        <v>308</v>
      </c>
      <c r="D165" s="172" t="s">
        <v>126</v>
      </c>
      <c r="E165" s="173" t="s">
        <v>309</v>
      </c>
      <c r="F165" s="174" t="s">
        <v>310</v>
      </c>
      <c r="G165" s="175" t="s">
        <v>220</v>
      </c>
      <c r="H165" s="176">
        <v>155.5</v>
      </c>
      <c r="I165" s="177"/>
      <c r="J165" s="178">
        <f>ROUND(I165*H165,2)</f>
        <v>0</v>
      </c>
      <c r="K165" s="174" t="s">
        <v>130</v>
      </c>
      <c r="L165" s="40"/>
      <c r="M165" s="179" t="s">
        <v>20</v>
      </c>
      <c r="N165" s="180" t="s">
        <v>49</v>
      </c>
      <c r="O165" s="65"/>
      <c r="P165" s="181">
        <f>O165*H165</f>
        <v>0</v>
      </c>
      <c r="Q165" s="181">
        <v>0</v>
      </c>
      <c r="R165" s="181">
        <f>Q165*H165</f>
        <v>0</v>
      </c>
      <c r="S165" s="181">
        <v>0</v>
      </c>
      <c r="T165" s="18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3" t="s">
        <v>131</v>
      </c>
      <c r="AT165" s="183" t="s">
        <v>126</v>
      </c>
      <c r="AU165" s="183" t="s">
        <v>22</v>
      </c>
      <c r="AY165" s="18" t="s">
        <v>125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8" t="s">
        <v>22</v>
      </c>
      <c r="BK165" s="184">
        <f>ROUND(I165*H165,2)</f>
        <v>0</v>
      </c>
      <c r="BL165" s="18" t="s">
        <v>131</v>
      </c>
      <c r="BM165" s="183" t="s">
        <v>311</v>
      </c>
    </row>
    <row r="166" spans="1:65" s="2" customFormat="1" ht="19.5">
      <c r="A166" s="35"/>
      <c r="B166" s="36"/>
      <c r="C166" s="37"/>
      <c r="D166" s="185" t="s">
        <v>133</v>
      </c>
      <c r="E166" s="37"/>
      <c r="F166" s="186" t="s">
        <v>312</v>
      </c>
      <c r="G166" s="37"/>
      <c r="H166" s="37"/>
      <c r="I166" s="187"/>
      <c r="J166" s="37"/>
      <c r="K166" s="37"/>
      <c r="L166" s="40"/>
      <c r="M166" s="188"/>
      <c r="N166" s="189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133</v>
      </c>
      <c r="AU166" s="18" t="s">
        <v>22</v>
      </c>
    </row>
    <row r="167" spans="1:65" s="2" customFormat="1" ht="11.25">
      <c r="A167" s="35"/>
      <c r="B167" s="36"/>
      <c r="C167" s="37"/>
      <c r="D167" s="190" t="s">
        <v>135</v>
      </c>
      <c r="E167" s="37"/>
      <c r="F167" s="191" t="s">
        <v>313</v>
      </c>
      <c r="G167" s="37"/>
      <c r="H167" s="37"/>
      <c r="I167" s="187"/>
      <c r="J167" s="37"/>
      <c r="K167" s="37"/>
      <c r="L167" s="40"/>
      <c r="M167" s="188"/>
      <c r="N167" s="189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135</v>
      </c>
      <c r="AU167" s="18" t="s">
        <v>22</v>
      </c>
    </row>
    <row r="168" spans="1:65" s="2" customFormat="1" ht="16.5" customHeight="1">
      <c r="A168" s="35"/>
      <c r="B168" s="36"/>
      <c r="C168" s="172" t="s">
        <v>7</v>
      </c>
      <c r="D168" s="172" t="s">
        <v>126</v>
      </c>
      <c r="E168" s="173" t="s">
        <v>314</v>
      </c>
      <c r="F168" s="174" t="s">
        <v>315</v>
      </c>
      <c r="G168" s="175" t="s">
        <v>220</v>
      </c>
      <c r="H168" s="176">
        <v>155.5</v>
      </c>
      <c r="I168" s="177"/>
      <c r="J168" s="178">
        <f>ROUND(I168*H168,2)</f>
        <v>0</v>
      </c>
      <c r="K168" s="174" t="s">
        <v>130</v>
      </c>
      <c r="L168" s="40"/>
      <c r="M168" s="179" t="s">
        <v>20</v>
      </c>
      <c r="N168" s="180" t="s">
        <v>49</v>
      </c>
      <c r="O168" s="65"/>
      <c r="P168" s="181">
        <f>O168*H168</f>
        <v>0</v>
      </c>
      <c r="Q168" s="181">
        <v>0</v>
      </c>
      <c r="R168" s="181">
        <f>Q168*H168</f>
        <v>0</v>
      </c>
      <c r="S168" s="181">
        <v>0</v>
      </c>
      <c r="T168" s="18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3" t="s">
        <v>131</v>
      </c>
      <c r="AT168" s="183" t="s">
        <v>126</v>
      </c>
      <c r="AU168" s="183" t="s">
        <v>22</v>
      </c>
      <c r="AY168" s="18" t="s">
        <v>125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8" t="s">
        <v>22</v>
      </c>
      <c r="BK168" s="184">
        <f>ROUND(I168*H168,2)</f>
        <v>0</v>
      </c>
      <c r="BL168" s="18" t="s">
        <v>131</v>
      </c>
      <c r="BM168" s="183" t="s">
        <v>316</v>
      </c>
    </row>
    <row r="169" spans="1:65" s="2" customFormat="1" ht="19.5">
      <c r="A169" s="35"/>
      <c r="B169" s="36"/>
      <c r="C169" s="37"/>
      <c r="D169" s="185" t="s">
        <v>133</v>
      </c>
      <c r="E169" s="37"/>
      <c r="F169" s="186" t="s">
        <v>317</v>
      </c>
      <c r="G169" s="37"/>
      <c r="H169" s="37"/>
      <c r="I169" s="187"/>
      <c r="J169" s="37"/>
      <c r="K169" s="37"/>
      <c r="L169" s="40"/>
      <c r="M169" s="188"/>
      <c r="N169" s="189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133</v>
      </c>
      <c r="AU169" s="18" t="s">
        <v>22</v>
      </c>
    </row>
    <row r="170" spans="1:65" s="2" customFormat="1" ht="11.25">
      <c r="A170" s="35"/>
      <c r="B170" s="36"/>
      <c r="C170" s="37"/>
      <c r="D170" s="190" t="s">
        <v>135</v>
      </c>
      <c r="E170" s="37"/>
      <c r="F170" s="191" t="s">
        <v>318</v>
      </c>
      <c r="G170" s="37"/>
      <c r="H170" s="37"/>
      <c r="I170" s="187"/>
      <c r="J170" s="37"/>
      <c r="K170" s="37"/>
      <c r="L170" s="40"/>
      <c r="M170" s="188"/>
      <c r="N170" s="189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135</v>
      </c>
      <c r="AU170" s="18" t="s">
        <v>22</v>
      </c>
    </row>
    <row r="171" spans="1:65" s="2" customFormat="1" ht="16.5" customHeight="1">
      <c r="A171" s="35"/>
      <c r="B171" s="36"/>
      <c r="C171" s="172" t="s">
        <v>319</v>
      </c>
      <c r="D171" s="172" t="s">
        <v>126</v>
      </c>
      <c r="E171" s="173" t="s">
        <v>320</v>
      </c>
      <c r="F171" s="174" t="s">
        <v>321</v>
      </c>
      <c r="G171" s="175" t="s">
        <v>220</v>
      </c>
      <c r="H171" s="176">
        <v>155.5</v>
      </c>
      <c r="I171" s="177"/>
      <c r="J171" s="178">
        <f>ROUND(I171*H171,2)</f>
        <v>0</v>
      </c>
      <c r="K171" s="174" t="s">
        <v>130</v>
      </c>
      <c r="L171" s="40"/>
      <c r="M171" s="179" t="s">
        <v>20</v>
      </c>
      <c r="N171" s="180" t="s">
        <v>49</v>
      </c>
      <c r="O171" s="65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3" t="s">
        <v>131</v>
      </c>
      <c r="AT171" s="183" t="s">
        <v>126</v>
      </c>
      <c r="AU171" s="183" t="s">
        <v>22</v>
      </c>
      <c r="AY171" s="18" t="s">
        <v>125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8" t="s">
        <v>22</v>
      </c>
      <c r="BK171" s="184">
        <f>ROUND(I171*H171,2)</f>
        <v>0</v>
      </c>
      <c r="BL171" s="18" t="s">
        <v>131</v>
      </c>
      <c r="BM171" s="183" t="s">
        <v>322</v>
      </c>
    </row>
    <row r="172" spans="1:65" s="2" customFormat="1" ht="19.5">
      <c r="A172" s="35"/>
      <c r="B172" s="36"/>
      <c r="C172" s="37"/>
      <c r="D172" s="185" t="s">
        <v>133</v>
      </c>
      <c r="E172" s="37"/>
      <c r="F172" s="186" t="s">
        <v>323</v>
      </c>
      <c r="G172" s="37"/>
      <c r="H172" s="37"/>
      <c r="I172" s="187"/>
      <c r="J172" s="37"/>
      <c r="K172" s="37"/>
      <c r="L172" s="40"/>
      <c r="M172" s="188"/>
      <c r="N172" s="189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133</v>
      </c>
      <c r="AU172" s="18" t="s">
        <v>22</v>
      </c>
    </row>
    <row r="173" spans="1:65" s="2" customFormat="1" ht="11.25">
      <c r="A173" s="35"/>
      <c r="B173" s="36"/>
      <c r="C173" s="37"/>
      <c r="D173" s="190" t="s">
        <v>135</v>
      </c>
      <c r="E173" s="37"/>
      <c r="F173" s="191" t="s">
        <v>324</v>
      </c>
      <c r="G173" s="37"/>
      <c r="H173" s="37"/>
      <c r="I173" s="187"/>
      <c r="J173" s="37"/>
      <c r="K173" s="37"/>
      <c r="L173" s="40"/>
      <c r="M173" s="188"/>
      <c r="N173" s="189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135</v>
      </c>
      <c r="AU173" s="18" t="s">
        <v>22</v>
      </c>
    </row>
    <row r="174" spans="1:65" s="13" customFormat="1" ht="11.25">
      <c r="B174" s="201"/>
      <c r="C174" s="202"/>
      <c r="D174" s="185" t="s">
        <v>182</v>
      </c>
      <c r="E174" s="203" t="s">
        <v>325</v>
      </c>
      <c r="F174" s="204" t="s">
        <v>326</v>
      </c>
      <c r="G174" s="202"/>
      <c r="H174" s="205">
        <v>155.5</v>
      </c>
      <c r="I174" s="206"/>
      <c r="J174" s="202"/>
      <c r="K174" s="202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182</v>
      </c>
      <c r="AU174" s="211" t="s">
        <v>22</v>
      </c>
      <c r="AV174" s="13" t="s">
        <v>86</v>
      </c>
      <c r="AW174" s="13" t="s">
        <v>39</v>
      </c>
      <c r="AX174" s="13" t="s">
        <v>22</v>
      </c>
      <c r="AY174" s="211" t="s">
        <v>125</v>
      </c>
    </row>
    <row r="175" spans="1:65" s="2" customFormat="1" ht="16.5" customHeight="1">
      <c r="A175" s="35"/>
      <c r="B175" s="36"/>
      <c r="C175" s="172" t="s">
        <v>327</v>
      </c>
      <c r="D175" s="172" t="s">
        <v>126</v>
      </c>
      <c r="E175" s="173" t="s">
        <v>328</v>
      </c>
      <c r="F175" s="174" t="s">
        <v>329</v>
      </c>
      <c r="G175" s="175" t="s">
        <v>220</v>
      </c>
      <c r="H175" s="176">
        <v>155.5</v>
      </c>
      <c r="I175" s="177"/>
      <c r="J175" s="178">
        <f>ROUND(I175*H175,2)</f>
        <v>0</v>
      </c>
      <c r="K175" s="174" t="s">
        <v>130</v>
      </c>
      <c r="L175" s="40"/>
      <c r="M175" s="179" t="s">
        <v>20</v>
      </c>
      <c r="N175" s="180" t="s">
        <v>49</v>
      </c>
      <c r="O175" s="65"/>
      <c r="P175" s="181">
        <f>O175*H175</f>
        <v>0</v>
      </c>
      <c r="Q175" s="181">
        <v>0</v>
      </c>
      <c r="R175" s="181">
        <f>Q175*H175</f>
        <v>0</v>
      </c>
      <c r="S175" s="181">
        <v>0</v>
      </c>
      <c r="T175" s="18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3" t="s">
        <v>131</v>
      </c>
      <c r="AT175" s="183" t="s">
        <v>126</v>
      </c>
      <c r="AU175" s="183" t="s">
        <v>22</v>
      </c>
      <c r="AY175" s="18" t="s">
        <v>125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8" t="s">
        <v>22</v>
      </c>
      <c r="BK175" s="184">
        <f>ROUND(I175*H175,2)</f>
        <v>0</v>
      </c>
      <c r="BL175" s="18" t="s">
        <v>131</v>
      </c>
      <c r="BM175" s="183" t="s">
        <v>330</v>
      </c>
    </row>
    <row r="176" spans="1:65" s="2" customFormat="1" ht="19.5">
      <c r="A176" s="35"/>
      <c r="B176" s="36"/>
      <c r="C176" s="37"/>
      <c r="D176" s="185" t="s">
        <v>133</v>
      </c>
      <c r="E176" s="37"/>
      <c r="F176" s="186" t="s">
        <v>331</v>
      </c>
      <c r="G176" s="37"/>
      <c r="H176" s="37"/>
      <c r="I176" s="187"/>
      <c r="J176" s="37"/>
      <c r="K176" s="37"/>
      <c r="L176" s="40"/>
      <c r="M176" s="188"/>
      <c r="N176" s="189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133</v>
      </c>
      <c r="AU176" s="18" t="s">
        <v>22</v>
      </c>
    </row>
    <row r="177" spans="1:65" s="2" customFormat="1" ht="11.25">
      <c r="A177" s="35"/>
      <c r="B177" s="36"/>
      <c r="C177" s="37"/>
      <c r="D177" s="190" t="s">
        <v>135</v>
      </c>
      <c r="E177" s="37"/>
      <c r="F177" s="191" t="s">
        <v>332</v>
      </c>
      <c r="G177" s="37"/>
      <c r="H177" s="37"/>
      <c r="I177" s="187"/>
      <c r="J177" s="37"/>
      <c r="K177" s="37"/>
      <c r="L177" s="40"/>
      <c r="M177" s="188"/>
      <c r="N177" s="189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135</v>
      </c>
      <c r="AU177" s="18" t="s">
        <v>22</v>
      </c>
    </row>
    <row r="178" spans="1:65" s="13" customFormat="1" ht="11.25">
      <c r="B178" s="201"/>
      <c r="C178" s="202"/>
      <c r="D178" s="185" t="s">
        <v>182</v>
      </c>
      <c r="E178" s="203" t="s">
        <v>333</v>
      </c>
      <c r="F178" s="204" t="s">
        <v>334</v>
      </c>
      <c r="G178" s="202"/>
      <c r="H178" s="205">
        <v>155.5</v>
      </c>
      <c r="I178" s="206"/>
      <c r="J178" s="202"/>
      <c r="K178" s="202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182</v>
      </c>
      <c r="AU178" s="211" t="s">
        <v>22</v>
      </c>
      <c r="AV178" s="13" t="s">
        <v>86</v>
      </c>
      <c r="AW178" s="13" t="s">
        <v>39</v>
      </c>
      <c r="AX178" s="13" t="s">
        <v>22</v>
      </c>
      <c r="AY178" s="211" t="s">
        <v>125</v>
      </c>
    </row>
    <row r="179" spans="1:65" s="2" customFormat="1" ht="16.5" customHeight="1">
      <c r="A179" s="35"/>
      <c r="B179" s="36"/>
      <c r="C179" s="172" t="s">
        <v>335</v>
      </c>
      <c r="D179" s="172" t="s">
        <v>126</v>
      </c>
      <c r="E179" s="173" t="s">
        <v>336</v>
      </c>
      <c r="F179" s="174" t="s">
        <v>337</v>
      </c>
      <c r="G179" s="175" t="s">
        <v>220</v>
      </c>
      <c r="H179" s="176">
        <v>38.68</v>
      </c>
      <c r="I179" s="177"/>
      <c r="J179" s="178">
        <f>ROUND(I179*H179,2)</f>
        <v>0</v>
      </c>
      <c r="K179" s="174" t="s">
        <v>130</v>
      </c>
      <c r="L179" s="40"/>
      <c r="M179" s="179" t="s">
        <v>20</v>
      </c>
      <c r="N179" s="180" t="s">
        <v>49</v>
      </c>
      <c r="O179" s="65"/>
      <c r="P179" s="181">
        <f>O179*H179</f>
        <v>0</v>
      </c>
      <c r="Q179" s="181">
        <v>0</v>
      </c>
      <c r="R179" s="181">
        <f>Q179*H179</f>
        <v>0</v>
      </c>
      <c r="S179" s="181">
        <v>0</v>
      </c>
      <c r="T179" s="18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3" t="s">
        <v>131</v>
      </c>
      <c r="AT179" s="183" t="s">
        <v>126</v>
      </c>
      <c r="AU179" s="183" t="s">
        <v>22</v>
      </c>
      <c r="AY179" s="18" t="s">
        <v>125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8" t="s">
        <v>22</v>
      </c>
      <c r="BK179" s="184">
        <f>ROUND(I179*H179,2)</f>
        <v>0</v>
      </c>
      <c r="BL179" s="18" t="s">
        <v>131</v>
      </c>
      <c r="BM179" s="183" t="s">
        <v>338</v>
      </c>
    </row>
    <row r="180" spans="1:65" s="2" customFormat="1" ht="11.25">
      <c r="A180" s="35"/>
      <c r="B180" s="36"/>
      <c r="C180" s="37"/>
      <c r="D180" s="185" t="s">
        <v>133</v>
      </c>
      <c r="E180" s="37"/>
      <c r="F180" s="186" t="s">
        <v>339</v>
      </c>
      <c r="G180" s="37"/>
      <c r="H180" s="37"/>
      <c r="I180" s="187"/>
      <c r="J180" s="37"/>
      <c r="K180" s="37"/>
      <c r="L180" s="40"/>
      <c r="M180" s="188"/>
      <c r="N180" s="189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133</v>
      </c>
      <c r="AU180" s="18" t="s">
        <v>22</v>
      </c>
    </row>
    <row r="181" spans="1:65" s="2" customFormat="1" ht="11.25">
      <c r="A181" s="35"/>
      <c r="B181" s="36"/>
      <c r="C181" s="37"/>
      <c r="D181" s="190" t="s">
        <v>135</v>
      </c>
      <c r="E181" s="37"/>
      <c r="F181" s="191" t="s">
        <v>340</v>
      </c>
      <c r="G181" s="37"/>
      <c r="H181" s="37"/>
      <c r="I181" s="187"/>
      <c r="J181" s="37"/>
      <c r="K181" s="37"/>
      <c r="L181" s="40"/>
      <c r="M181" s="188"/>
      <c r="N181" s="189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135</v>
      </c>
      <c r="AU181" s="18" t="s">
        <v>22</v>
      </c>
    </row>
    <row r="182" spans="1:65" s="13" customFormat="1" ht="11.25">
      <c r="B182" s="201"/>
      <c r="C182" s="202"/>
      <c r="D182" s="185" t="s">
        <v>182</v>
      </c>
      <c r="E182" s="203" t="s">
        <v>341</v>
      </c>
      <c r="F182" s="204" t="s">
        <v>342</v>
      </c>
      <c r="G182" s="202"/>
      <c r="H182" s="205">
        <v>38.68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182</v>
      </c>
      <c r="AU182" s="211" t="s">
        <v>22</v>
      </c>
      <c r="AV182" s="13" t="s">
        <v>86</v>
      </c>
      <c r="AW182" s="13" t="s">
        <v>39</v>
      </c>
      <c r="AX182" s="13" t="s">
        <v>22</v>
      </c>
      <c r="AY182" s="211" t="s">
        <v>125</v>
      </c>
    </row>
    <row r="183" spans="1:65" s="2" customFormat="1" ht="16.5" customHeight="1">
      <c r="A183" s="35"/>
      <c r="B183" s="36"/>
      <c r="C183" s="172" t="s">
        <v>343</v>
      </c>
      <c r="D183" s="172" t="s">
        <v>126</v>
      </c>
      <c r="E183" s="173" t="s">
        <v>344</v>
      </c>
      <c r="F183" s="174" t="s">
        <v>345</v>
      </c>
      <c r="G183" s="175" t="s">
        <v>220</v>
      </c>
      <c r="H183" s="176">
        <v>3.5190000000000001</v>
      </c>
      <c r="I183" s="177"/>
      <c r="J183" s="178">
        <f>ROUND(I183*H183,2)</f>
        <v>0</v>
      </c>
      <c r="K183" s="174" t="s">
        <v>130</v>
      </c>
      <c r="L183" s="40"/>
      <c r="M183" s="179" t="s">
        <v>20</v>
      </c>
      <c r="N183" s="180" t="s">
        <v>49</v>
      </c>
      <c r="O183" s="65"/>
      <c r="P183" s="181">
        <f>O183*H183</f>
        <v>0</v>
      </c>
      <c r="Q183" s="181">
        <v>0</v>
      </c>
      <c r="R183" s="181">
        <f>Q183*H183</f>
        <v>0</v>
      </c>
      <c r="S183" s="181">
        <v>0</v>
      </c>
      <c r="T183" s="18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3" t="s">
        <v>131</v>
      </c>
      <c r="AT183" s="183" t="s">
        <v>126</v>
      </c>
      <c r="AU183" s="183" t="s">
        <v>22</v>
      </c>
      <c r="AY183" s="18" t="s">
        <v>125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8" t="s">
        <v>22</v>
      </c>
      <c r="BK183" s="184">
        <f>ROUND(I183*H183,2)</f>
        <v>0</v>
      </c>
      <c r="BL183" s="18" t="s">
        <v>131</v>
      </c>
      <c r="BM183" s="183" t="s">
        <v>346</v>
      </c>
    </row>
    <row r="184" spans="1:65" s="2" customFormat="1" ht="19.5">
      <c r="A184" s="35"/>
      <c r="B184" s="36"/>
      <c r="C184" s="37"/>
      <c r="D184" s="185" t="s">
        <v>133</v>
      </c>
      <c r="E184" s="37"/>
      <c r="F184" s="186" t="s">
        <v>347</v>
      </c>
      <c r="G184" s="37"/>
      <c r="H184" s="37"/>
      <c r="I184" s="187"/>
      <c r="J184" s="37"/>
      <c r="K184" s="37"/>
      <c r="L184" s="40"/>
      <c r="M184" s="188"/>
      <c r="N184" s="189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133</v>
      </c>
      <c r="AU184" s="18" t="s">
        <v>22</v>
      </c>
    </row>
    <row r="185" spans="1:65" s="2" customFormat="1" ht="11.25">
      <c r="A185" s="35"/>
      <c r="B185" s="36"/>
      <c r="C185" s="37"/>
      <c r="D185" s="190" t="s">
        <v>135</v>
      </c>
      <c r="E185" s="37"/>
      <c r="F185" s="191" t="s">
        <v>348</v>
      </c>
      <c r="G185" s="37"/>
      <c r="H185" s="37"/>
      <c r="I185" s="187"/>
      <c r="J185" s="37"/>
      <c r="K185" s="37"/>
      <c r="L185" s="40"/>
      <c r="M185" s="188"/>
      <c r="N185" s="189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135</v>
      </c>
      <c r="AU185" s="18" t="s">
        <v>22</v>
      </c>
    </row>
    <row r="186" spans="1:65" s="13" customFormat="1" ht="11.25">
      <c r="B186" s="201"/>
      <c r="C186" s="202"/>
      <c r="D186" s="185" t="s">
        <v>182</v>
      </c>
      <c r="E186" s="203" t="s">
        <v>349</v>
      </c>
      <c r="F186" s="204" t="s">
        <v>350</v>
      </c>
      <c r="G186" s="202"/>
      <c r="H186" s="205">
        <v>3.5190000000000001</v>
      </c>
      <c r="I186" s="206"/>
      <c r="J186" s="202"/>
      <c r="K186" s="202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182</v>
      </c>
      <c r="AU186" s="211" t="s">
        <v>22</v>
      </c>
      <c r="AV186" s="13" t="s">
        <v>86</v>
      </c>
      <c r="AW186" s="13" t="s">
        <v>39</v>
      </c>
      <c r="AX186" s="13" t="s">
        <v>22</v>
      </c>
      <c r="AY186" s="211" t="s">
        <v>125</v>
      </c>
    </row>
    <row r="187" spans="1:65" s="2" customFormat="1" ht="16.5" customHeight="1">
      <c r="A187" s="35"/>
      <c r="B187" s="36"/>
      <c r="C187" s="172" t="s">
        <v>351</v>
      </c>
      <c r="D187" s="172" t="s">
        <v>126</v>
      </c>
      <c r="E187" s="173" t="s">
        <v>352</v>
      </c>
      <c r="F187" s="174" t="s">
        <v>353</v>
      </c>
      <c r="G187" s="175" t="s">
        <v>220</v>
      </c>
      <c r="H187" s="176">
        <v>5.0110000000000001</v>
      </c>
      <c r="I187" s="177"/>
      <c r="J187" s="178">
        <f>ROUND(I187*H187,2)</f>
        <v>0</v>
      </c>
      <c r="K187" s="174" t="s">
        <v>130</v>
      </c>
      <c r="L187" s="40"/>
      <c r="M187" s="179" t="s">
        <v>20</v>
      </c>
      <c r="N187" s="180" t="s">
        <v>49</v>
      </c>
      <c r="O187" s="65"/>
      <c r="P187" s="181">
        <f>O187*H187</f>
        <v>0</v>
      </c>
      <c r="Q187" s="181">
        <v>0</v>
      </c>
      <c r="R187" s="181">
        <f>Q187*H187</f>
        <v>0</v>
      </c>
      <c r="S187" s="181">
        <v>0</v>
      </c>
      <c r="T187" s="18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3" t="s">
        <v>131</v>
      </c>
      <c r="AT187" s="183" t="s">
        <v>126</v>
      </c>
      <c r="AU187" s="183" t="s">
        <v>22</v>
      </c>
      <c r="AY187" s="18" t="s">
        <v>125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8" t="s">
        <v>22</v>
      </c>
      <c r="BK187" s="184">
        <f>ROUND(I187*H187,2)</f>
        <v>0</v>
      </c>
      <c r="BL187" s="18" t="s">
        <v>131</v>
      </c>
      <c r="BM187" s="183" t="s">
        <v>354</v>
      </c>
    </row>
    <row r="188" spans="1:65" s="2" customFormat="1" ht="19.5">
      <c r="A188" s="35"/>
      <c r="B188" s="36"/>
      <c r="C188" s="37"/>
      <c r="D188" s="185" t="s">
        <v>133</v>
      </c>
      <c r="E188" s="37"/>
      <c r="F188" s="186" t="s">
        <v>355</v>
      </c>
      <c r="G188" s="37"/>
      <c r="H188" s="37"/>
      <c r="I188" s="187"/>
      <c r="J188" s="37"/>
      <c r="K188" s="37"/>
      <c r="L188" s="40"/>
      <c r="M188" s="188"/>
      <c r="N188" s="189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133</v>
      </c>
      <c r="AU188" s="18" t="s">
        <v>22</v>
      </c>
    </row>
    <row r="189" spans="1:65" s="2" customFormat="1" ht="11.25">
      <c r="A189" s="35"/>
      <c r="B189" s="36"/>
      <c r="C189" s="37"/>
      <c r="D189" s="190" t="s">
        <v>135</v>
      </c>
      <c r="E189" s="37"/>
      <c r="F189" s="191" t="s">
        <v>356</v>
      </c>
      <c r="G189" s="37"/>
      <c r="H189" s="37"/>
      <c r="I189" s="187"/>
      <c r="J189" s="37"/>
      <c r="K189" s="37"/>
      <c r="L189" s="40"/>
      <c r="M189" s="188"/>
      <c r="N189" s="189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135</v>
      </c>
      <c r="AU189" s="18" t="s">
        <v>22</v>
      </c>
    </row>
    <row r="190" spans="1:65" s="2" customFormat="1" ht="16.5" customHeight="1">
      <c r="A190" s="35"/>
      <c r="B190" s="36"/>
      <c r="C190" s="172" t="s">
        <v>357</v>
      </c>
      <c r="D190" s="172" t="s">
        <v>126</v>
      </c>
      <c r="E190" s="173" t="s">
        <v>358</v>
      </c>
      <c r="F190" s="174" t="s">
        <v>359</v>
      </c>
      <c r="G190" s="175" t="s">
        <v>220</v>
      </c>
      <c r="H190" s="176">
        <v>86.031000000000006</v>
      </c>
      <c r="I190" s="177"/>
      <c r="J190" s="178">
        <f>ROUND(I190*H190,2)</f>
        <v>0</v>
      </c>
      <c r="K190" s="174" t="s">
        <v>130</v>
      </c>
      <c r="L190" s="40"/>
      <c r="M190" s="179" t="s">
        <v>20</v>
      </c>
      <c r="N190" s="180" t="s">
        <v>49</v>
      </c>
      <c r="O190" s="65"/>
      <c r="P190" s="181">
        <f>O190*H190</f>
        <v>0</v>
      </c>
      <c r="Q190" s="181">
        <v>0</v>
      </c>
      <c r="R190" s="181">
        <f>Q190*H190</f>
        <v>0</v>
      </c>
      <c r="S190" s="181">
        <v>0</v>
      </c>
      <c r="T190" s="18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3" t="s">
        <v>131</v>
      </c>
      <c r="AT190" s="183" t="s">
        <v>126</v>
      </c>
      <c r="AU190" s="183" t="s">
        <v>22</v>
      </c>
      <c r="AY190" s="18" t="s">
        <v>125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8" t="s">
        <v>22</v>
      </c>
      <c r="BK190" s="184">
        <f>ROUND(I190*H190,2)</f>
        <v>0</v>
      </c>
      <c r="BL190" s="18" t="s">
        <v>131</v>
      </c>
      <c r="BM190" s="183" t="s">
        <v>360</v>
      </c>
    </row>
    <row r="191" spans="1:65" s="2" customFormat="1" ht="19.5">
      <c r="A191" s="35"/>
      <c r="B191" s="36"/>
      <c r="C191" s="37"/>
      <c r="D191" s="185" t="s">
        <v>133</v>
      </c>
      <c r="E191" s="37"/>
      <c r="F191" s="186" t="s">
        <v>361</v>
      </c>
      <c r="G191" s="37"/>
      <c r="H191" s="37"/>
      <c r="I191" s="187"/>
      <c r="J191" s="37"/>
      <c r="K191" s="37"/>
      <c r="L191" s="40"/>
      <c r="M191" s="188"/>
      <c r="N191" s="189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133</v>
      </c>
      <c r="AU191" s="18" t="s">
        <v>22</v>
      </c>
    </row>
    <row r="192" spans="1:65" s="2" customFormat="1" ht="11.25">
      <c r="A192" s="35"/>
      <c r="B192" s="36"/>
      <c r="C192" s="37"/>
      <c r="D192" s="190" t="s">
        <v>135</v>
      </c>
      <c r="E192" s="37"/>
      <c r="F192" s="191" t="s">
        <v>362</v>
      </c>
      <c r="G192" s="37"/>
      <c r="H192" s="37"/>
      <c r="I192" s="187"/>
      <c r="J192" s="37"/>
      <c r="K192" s="37"/>
      <c r="L192" s="40"/>
      <c r="M192" s="188"/>
      <c r="N192" s="189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135</v>
      </c>
      <c r="AU192" s="18" t="s">
        <v>22</v>
      </c>
    </row>
    <row r="193" spans="1:65" s="14" customFormat="1" ht="11.25">
      <c r="B193" s="212"/>
      <c r="C193" s="213"/>
      <c r="D193" s="185" t="s">
        <v>182</v>
      </c>
      <c r="E193" s="214" t="s">
        <v>20</v>
      </c>
      <c r="F193" s="215" t="s">
        <v>363</v>
      </c>
      <c r="G193" s="213"/>
      <c r="H193" s="214" t="s">
        <v>20</v>
      </c>
      <c r="I193" s="216"/>
      <c r="J193" s="213"/>
      <c r="K193" s="213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182</v>
      </c>
      <c r="AU193" s="221" t="s">
        <v>22</v>
      </c>
      <c r="AV193" s="14" t="s">
        <v>22</v>
      </c>
      <c r="AW193" s="14" t="s">
        <v>39</v>
      </c>
      <c r="AX193" s="14" t="s">
        <v>78</v>
      </c>
      <c r="AY193" s="221" t="s">
        <v>125</v>
      </c>
    </row>
    <row r="194" spans="1:65" s="13" customFormat="1" ht="11.25">
      <c r="B194" s="201"/>
      <c r="C194" s="202"/>
      <c r="D194" s="185" t="s">
        <v>182</v>
      </c>
      <c r="E194" s="203" t="s">
        <v>20</v>
      </c>
      <c r="F194" s="204" t="s">
        <v>364</v>
      </c>
      <c r="G194" s="202"/>
      <c r="H194" s="205">
        <v>86.031000000000006</v>
      </c>
      <c r="I194" s="206"/>
      <c r="J194" s="202"/>
      <c r="K194" s="202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182</v>
      </c>
      <c r="AU194" s="211" t="s">
        <v>22</v>
      </c>
      <c r="AV194" s="13" t="s">
        <v>86</v>
      </c>
      <c r="AW194" s="13" t="s">
        <v>39</v>
      </c>
      <c r="AX194" s="13" t="s">
        <v>22</v>
      </c>
      <c r="AY194" s="211" t="s">
        <v>125</v>
      </c>
    </row>
    <row r="195" spans="1:65" s="2" customFormat="1" ht="16.5" customHeight="1">
      <c r="A195" s="35"/>
      <c r="B195" s="36"/>
      <c r="C195" s="172" t="s">
        <v>365</v>
      </c>
      <c r="D195" s="172" t="s">
        <v>126</v>
      </c>
      <c r="E195" s="173" t="s">
        <v>366</v>
      </c>
      <c r="F195" s="174" t="s">
        <v>367</v>
      </c>
      <c r="G195" s="175" t="s">
        <v>187</v>
      </c>
      <c r="H195" s="176">
        <v>33</v>
      </c>
      <c r="I195" s="177"/>
      <c r="J195" s="178">
        <f>ROUND(I195*H195,2)</f>
        <v>0</v>
      </c>
      <c r="K195" s="174" t="s">
        <v>130</v>
      </c>
      <c r="L195" s="40"/>
      <c r="M195" s="179" t="s">
        <v>20</v>
      </c>
      <c r="N195" s="180" t="s">
        <v>49</v>
      </c>
      <c r="O195" s="65"/>
      <c r="P195" s="181">
        <f>O195*H195</f>
        <v>0</v>
      </c>
      <c r="Q195" s="181">
        <v>0</v>
      </c>
      <c r="R195" s="181">
        <f>Q195*H195</f>
        <v>0</v>
      </c>
      <c r="S195" s="181">
        <v>0</v>
      </c>
      <c r="T195" s="18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3" t="s">
        <v>131</v>
      </c>
      <c r="AT195" s="183" t="s">
        <v>126</v>
      </c>
      <c r="AU195" s="183" t="s">
        <v>22</v>
      </c>
      <c r="AY195" s="18" t="s">
        <v>125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8" t="s">
        <v>22</v>
      </c>
      <c r="BK195" s="184">
        <f>ROUND(I195*H195,2)</f>
        <v>0</v>
      </c>
      <c r="BL195" s="18" t="s">
        <v>131</v>
      </c>
      <c r="BM195" s="183" t="s">
        <v>368</v>
      </c>
    </row>
    <row r="196" spans="1:65" s="2" customFormat="1" ht="11.25">
      <c r="A196" s="35"/>
      <c r="B196" s="36"/>
      <c r="C196" s="37"/>
      <c r="D196" s="185" t="s">
        <v>133</v>
      </c>
      <c r="E196" s="37"/>
      <c r="F196" s="186" t="s">
        <v>369</v>
      </c>
      <c r="G196" s="37"/>
      <c r="H196" s="37"/>
      <c r="I196" s="187"/>
      <c r="J196" s="37"/>
      <c r="K196" s="37"/>
      <c r="L196" s="40"/>
      <c r="M196" s="188"/>
      <c r="N196" s="189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133</v>
      </c>
      <c r="AU196" s="18" t="s">
        <v>22</v>
      </c>
    </row>
    <row r="197" spans="1:65" s="2" customFormat="1" ht="11.25">
      <c r="A197" s="35"/>
      <c r="B197" s="36"/>
      <c r="C197" s="37"/>
      <c r="D197" s="190" t="s">
        <v>135</v>
      </c>
      <c r="E197" s="37"/>
      <c r="F197" s="191" t="s">
        <v>370</v>
      </c>
      <c r="G197" s="37"/>
      <c r="H197" s="37"/>
      <c r="I197" s="187"/>
      <c r="J197" s="37"/>
      <c r="K197" s="37"/>
      <c r="L197" s="40"/>
      <c r="M197" s="188"/>
      <c r="N197" s="189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135</v>
      </c>
      <c r="AU197" s="18" t="s">
        <v>22</v>
      </c>
    </row>
    <row r="198" spans="1:65" s="13" customFormat="1" ht="11.25">
      <c r="B198" s="201"/>
      <c r="C198" s="202"/>
      <c r="D198" s="185" t="s">
        <v>182</v>
      </c>
      <c r="E198" s="203" t="s">
        <v>371</v>
      </c>
      <c r="F198" s="204" t="s">
        <v>372</v>
      </c>
      <c r="G198" s="202"/>
      <c r="H198" s="205">
        <v>33</v>
      </c>
      <c r="I198" s="206"/>
      <c r="J198" s="202"/>
      <c r="K198" s="202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182</v>
      </c>
      <c r="AU198" s="211" t="s">
        <v>22</v>
      </c>
      <c r="AV198" s="13" t="s">
        <v>86</v>
      </c>
      <c r="AW198" s="13" t="s">
        <v>39</v>
      </c>
      <c r="AX198" s="13" t="s">
        <v>22</v>
      </c>
      <c r="AY198" s="211" t="s">
        <v>125</v>
      </c>
    </row>
    <row r="199" spans="1:65" s="2" customFormat="1" ht="16.5" customHeight="1">
      <c r="A199" s="35"/>
      <c r="B199" s="36"/>
      <c r="C199" s="172" t="s">
        <v>373</v>
      </c>
      <c r="D199" s="172" t="s">
        <v>126</v>
      </c>
      <c r="E199" s="173" t="s">
        <v>374</v>
      </c>
      <c r="F199" s="174" t="s">
        <v>375</v>
      </c>
      <c r="G199" s="175" t="s">
        <v>187</v>
      </c>
      <c r="H199" s="176">
        <v>262</v>
      </c>
      <c r="I199" s="177"/>
      <c r="J199" s="178">
        <f>ROUND(I199*H199,2)</f>
        <v>0</v>
      </c>
      <c r="K199" s="174" t="s">
        <v>130</v>
      </c>
      <c r="L199" s="40"/>
      <c r="M199" s="179" t="s">
        <v>20</v>
      </c>
      <c r="N199" s="180" t="s">
        <v>49</v>
      </c>
      <c r="O199" s="65"/>
      <c r="P199" s="181">
        <f>O199*H199</f>
        <v>0</v>
      </c>
      <c r="Q199" s="181">
        <v>0</v>
      </c>
      <c r="R199" s="181">
        <f>Q199*H199</f>
        <v>0</v>
      </c>
      <c r="S199" s="181">
        <v>0</v>
      </c>
      <c r="T199" s="18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3" t="s">
        <v>131</v>
      </c>
      <c r="AT199" s="183" t="s">
        <v>126</v>
      </c>
      <c r="AU199" s="183" t="s">
        <v>22</v>
      </c>
      <c r="AY199" s="18" t="s">
        <v>125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18" t="s">
        <v>22</v>
      </c>
      <c r="BK199" s="184">
        <f>ROUND(I199*H199,2)</f>
        <v>0</v>
      </c>
      <c r="BL199" s="18" t="s">
        <v>131</v>
      </c>
      <c r="BM199" s="183" t="s">
        <v>376</v>
      </c>
    </row>
    <row r="200" spans="1:65" s="2" customFormat="1" ht="11.25">
      <c r="A200" s="35"/>
      <c r="B200" s="36"/>
      <c r="C200" s="37"/>
      <c r="D200" s="185" t="s">
        <v>133</v>
      </c>
      <c r="E200" s="37"/>
      <c r="F200" s="186" t="s">
        <v>377</v>
      </c>
      <c r="G200" s="37"/>
      <c r="H200" s="37"/>
      <c r="I200" s="187"/>
      <c r="J200" s="37"/>
      <c r="K200" s="37"/>
      <c r="L200" s="40"/>
      <c r="M200" s="188"/>
      <c r="N200" s="189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133</v>
      </c>
      <c r="AU200" s="18" t="s">
        <v>22</v>
      </c>
    </row>
    <row r="201" spans="1:65" s="2" customFormat="1" ht="11.25">
      <c r="A201" s="35"/>
      <c r="B201" s="36"/>
      <c r="C201" s="37"/>
      <c r="D201" s="190" t="s">
        <v>135</v>
      </c>
      <c r="E201" s="37"/>
      <c r="F201" s="191" t="s">
        <v>378</v>
      </c>
      <c r="G201" s="37"/>
      <c r="H201" s="37"/>
      <c r="I201" s="187"/>
      <c r="J201" s="37"/>
      <c r="K201" s="37"/>
      <c r="L201" s="40"/>
      <c r="M201" s="188"/>
      <c r="N201" s="189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135</v>
      </c>
      <c r="AU201" s="18" t="s">
        <v>22</v>
      </c>
    </row>
    <row r="202" spans="1:65" s="13" customFormat="1" ht="11.25">
      <c r="B202" s="201"/>
      <c r="C202" s="202"/>
      <c r="D202" s="185" t="s">
        <v>182</v>
      </c>
      <c r="E202" s="203" t="s">
        <v>379</v>
      </c>
      <c r="F202" s="204" t="s">
        <v>380</v>
      </c>
      <c r="G202" s="202"/>
      <c r="H202" s="205">
        <v>262</v>
      </c>
      <c r="I202" s="206"/>
      <c r="J202" s="202"/>
      <c r="K202" s="202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182</v>
      </c>
      <c r="AU202" s="211" t="s">
        <v>22</v>
      </c>
      <c r="AV202" s="13" t="s">
        <v>86</v>
      </c>
      <c r="AW202" s="13" t="s">
        <v>39</v>
      </c>
      <c r="AX202" s="13" t="s">
        <v>22</v>
      </c>
      <c r="AY202" s="211" t="s">
        <v>125</v>
      </c>
    </row>
    <row r="203" spans="1:65" s="2" customFormat="1" ht="16.5" customHeight="1">
      <c r="A203" s="35"/>
      <c r="B203" s="36"/>
      <c r="C203" s="172" t="s">
        <v>381</v>
      </c>
      <c r="D203" s="172" t="s">
        <v>126</v>
      </c>
      <c r="E203" s="173" t="s">
        <v>358</v>
      </c>
      <c r="F203" s="174" t="s">
        <v>359</v>
      </c>
      <c r="G203" s="175" t="s">
        <v>220</v>
      </c>
      <c r="H203" s="176">
        <v>44.25</v>
      </c>
      <c r="I203" s="177"/>
      <c r="J203" s="178">
        <f>ROUND(I203*H203,2)</f>
        <v>0</v>
      </c>
      <c r="K203" s="174" t="s">
        <v>130</v>
      </c>
      <c r="L203" s="40"/>
      <c r="M203" s="179" t="s">
        <v>20</v>
      </c>
      <c r="N203" s="180" t="s">
        <v>49</v>
      </c>
      <c r="O203" s="65"/>
      <c r="P203" s="181">
        <f>O203*H203</f>
        <v>0</v>
      </c>
      <c r="Q203" s="181">
        <v>0</v>
      </c>
      <c r="R203" s="181">
        <f>Q203*H203</f>
        <v>0</v>
      </c>
      <c r="S203" s="181">
        <v>0</v>
      </c>
      <c r="T203" s="18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3" t="s">
        <v>131</v>
      </c>
      <c r="AT203" s="183" t="s">
        <v>126</v>
      </c>
      <c r="AU203" s="183" t="s">
        <v>22</v>
      </c>
      <c r="AY203" s="18" t="s">
        <v>125</v>
      </c>
      <c r="BE203" s="184">
        <f>IF(N203="základní",J203,0)</f>
        <v>0</v>
      </c>
      <c r="BF203" s="184">
        <f>IF(N203="snížená",J203,0)</f>
        <v>0</v>
      </c>
      <c r="BG203" s="184">
        <f>IF(N203="zákl. přenesená",J203,0)</f>
        <v>0</v>
      </c>
      <c r="BH203" s="184">
        <f>IF(N203="sníž. přenesená",J203,0)</f>
        <v>0</v>
      </c>
      <c r="BI203" s="184">
        <f>IF(N203="nulová",J203,0)</f>
        <v>0</v>
      </c>
      <c r="BJ203" s="18" t="s">
        <v>22</v>
      </c>
      <c r="BK203" s="184">
        <f>ROUND(I203*H203,2)</f>
        <v>0</v>
      </c>
      <c r="BL203" s="18" t="s">
        <v>131</v>
      </c>
      <c r="BM203" s="183" t="s">
        <v>382</v>
      </c>
    </row>
    <row r="204" spans="1:65" s="2" customFormat="1" ht="19.5">
      <c r="A204" s="35"/>
      <c r="B204" s="36"/>
      <c r="C204" s="37"/>
      <c r="D204" s="185" t="s">
        <v>133</v>
      </c>
      <c r="E204" s="37"/>
      <c r="F204" s="186" t="s">
        <v>361</v>
      </c>
      <c r="G204" s="37"/>
      <c r="H204" s="37"/>
      <c r="I204" s="187"/>
      <c r="J204" s="37"/>
      <c r="K204" s="37"/>
      <c r="L204" s="40"/>
      <c r="M204" s="188"/>
      <c r="N204" s="189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133</v>
      </c>
      <c r="AU204" s="18" t="s">
        <v>22</v>
      </c>
    </row>
    <row r="205" spans="1:65" s="2" customFormat="1" ht="11.25">
      <c r="A205" s="35"/>
      <c r="B205" s="36"/>
      <c r="C205" s="37"/>
      <c r="D205" s="190" t="s">
        <v>135</v>
      </c>
      <c r="E205" s="37"/>
      <c r="F205" s="191" t="s">
        <v>362</v>
      </c>
      <c r="G205" s="37"/>
      <c r="H205" s="37"/>
      <c r="I205" s="187"/>
      <c r="J205" s="37"/>
      <c r="K205" s="37"/>
      <c r="L205" s="40"/>
      <c r="M205" s="188"/>
      <c r="N205" s="189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135</v>
      </c>
      <c r="AU205" s="18" t="s">
        <v>22</v>
      </c>
    </row>
    <row r="206" spans="1:65" s="13" customFormat="1" ht="11.25">
      <c r="B206" s="201"/>
      <c r="C206" s="202"/>
      <c r="D206" s="185" t="s">
        <v>182</v>
      </c>
      <c r="E206" s="203" t="s">
        <v>383</v>
      </c>
      <c r="F206" s="204" t="s">
        <v>384</v>
      </c>
      <c r="G206" s="202"/>
      <c r="H206" s="205">
        <v>44.25</v>
      </c>
      <c r="I206" s="206"/>
      <c r="J206" s="202"/>
      <c r="K206" s="202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182</v>
      </c>
      <c r="AU206" s="211" t="s">
        <v>22</v>
      </c>
      <c r="AV206" s="13" t="s">
        <v>86</v>
      </c>
      <c r="AW206" s="13" t="s">
        <v>39</v>
      </c>
      <c r="AX206" s="13" t="s">
        <v>22</v>
      </c>
      <c r="AY206" s="211" t="s">
        <v>125</v>
      </c>
    </row>
    <row r="207" spans="1:65" s="2" customFormat="1" ht="16.5" customHeight="1">
      <c r="A207" s="35"/>
      <c r="B207" s="36"/>
      <c r="C207" s="172" t="s">
        <v>385</v>
      </c>
      <c r="D207" s="172" t="s">
        <v>126</v>
      </c>
      <c r="E207" s="173" t="s">
        <v>386</v>
      </c>
      <c r="F207" s="174" t="s">
        <v>387</v>
      </c>
      <c r="G207" s="175" t="s">
        <v>187</v>
      </c>
      <c r="H207" s="176">
        <v>295</v>
      </c>
      <c r="I207" s="177"/>
      <c r="J207" s="178">
        <f>ROUND(I207*H207,2)</f>
        <v>0</v>
      </c>
      <c r="K207" s="174" t="s">
        <v>130</v>
      </c>
      <c r="L207" s="40"/>
      <c r="M207" s="179" t="s">
        <v>20</v>
      </c>
      <c r="N207" s="180" t="s">
        <v>49</v>
      </c>
      <c r="O207" s="65"/>
      <c r="P207" s="181">
        <f>O207*H207</f>
        <v>0</v>
      </c>
      <c r="Q207" s="181">
        <v>0</v>
      </c>
      <c r="R207" s="181">
        <f>Q207*H207</f>
        <v>0</v>
      </c>
      <c r="S207" s="181">
        <v>0</v>
      </c>
      <c r="T207" s="18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3" t="s">
        <v>131</v>
      </c>
      <c r="AT207" s="183" t="s">
        <v>126</v>
      </c>
      <c r="AU207" s="183" t="s">
        <v>22</v>
      </c>
      <c r="AY207" s="18" t="s">
        <v>125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18" t="s">
        <v>22</v>
      </c>
      <c r="BK207" s="184">
        <f>ROUND(I207*H207,2)</f>
        <v>0</v>
      </c>
      <c r="BL207" s="18" t="s">
        <v>131</v>
      </c>
      <c r="BM207" s="183" t="s">
        <v>388</v>
      </c>
    </row>
    <row r="208" spans="1:65" s="2" customFormat="1" ht="11.25">
      <c r="A208" s="35"/>
      <c r="B208" s="36"/>
      <c r="C208" s="37"/>
      <c r="D208" s="185" t="s">
        <v>133</v>
      </c>
      <c r="E208" s="37"/>
      <c r="F208" s="186" t="s">
        <v>389</v>
      </c>
      <c r="G208" s="37"/>
      <c r="H208" s="37"/>
      <c r="I208" s="187"/>
      <c r="J208" s="37"/>
      <c r="K208" s="37"/>
      <c r="L208" s="40"/>
      <c r="M208" s="188"/>
      <c r="N208" s="189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133</v>
      </c>
      <c r="AU208" s="18" t="s">
        <v>22</v>
      </c>
    </row>
    <row r="209" spans="1:65" s="2" customFormat="1" ht="11.25">
      <c r="A209" s="35"/>
      <c r="B209" s="36"/>
      <c r="C209" s="37"/>
      <c r="D209" s="190" t="s">
        <v>135</v>
      </c>
      <c r="E209" s="37"/>
      <c r="F209" s="191" t="s">
        <v>390</v>
      </c>
      <c r="G209" s="37"/>
      <c r="H209" s="37"/>
      <c r="I209" s="187"/>
      <c r="J209" s="37"/>
      <c r="K209" s="37"/>
      <c r="L209" s="40"/>
      <c r="M209" s="188"/>
      <c r="N209" s="189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135</v>
      </c>
      <c r="AU209" s="18" t="s">
        <v>22</v>
      </c>
    </row>
    <row r="210" spans="1:65" s="13" customFormat="1" ht="11.25">
      <c r="B210" s="201"/>
      <c r="C210" s="202"/>
      <c r="D210" s="185" t="s">
        <v>182</v>
      </c>
      <c r="E210" s="203" t="s">
        <v>391</v>
      </c>
      <c r="F210" s="204" t="s">
        <v>392</v>
      </c>
      <c r="G210" s="202"/>
      <c r="H210" s="205">
        <v>295</v>
      </c>
      <c r="I210" s="206"/>
      <c r="J210" s="202"/>
      <c r="K210" s="202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182</v>
      </c>
      <c r="AU210" s="211" t="s">
        <v>22</v>
      </c>
      <c r="AV210" s="13" t="s">
        <v>86</v>
      </c>
      <c r="AW210" s="13" t="s">
        <v>39</v>
      </c>
      <c r="AX210" s="13" t="s">
        <v>22</v>
      </c>
      <c r="AY210" s="211" t="s">
        <v>125</v>
      </c>
    </row>
    <row r="211" spans="1:65" s="2" customFormat="1" ht="16.5" customHeight="1">
      <c r="A211" s="35"/>
      <c r="B211" s="36"/>
      <c r="C211" s="172" t="s">
        <v>393</v>
      </c>
      <c r="D211" s="172" t="s">
        <v>126</v>
      </c>
      <c r="E211" s="173" t="s">
        <v>394</v>
      </c>
      <c r="F211" s="174" t="s">
        <v>395</v>
      </c>
      <c r="G211" s="175" t="s">
        <v>178</v>
      </c>
      <c r="H211" s="176">
        <v>1</v>
      </c>
      <c r="I211" s="177"/>
      <c r="J211" s="178">
        <f>ROUND(I211*H211,2)</f>
        <v>0</v>
      </c>
      <c r="K211" s="174" t="s">
        <v>130</v>
      </c>
      <c r="L211" s="40"/>
      <c r="M211" s="179" t="s">
        <v>20</v>
      </c>
      <c r="N211" s="180" t="s">
        <v>49</v>
      </c>
      <c r="O211" s="65"/>
      <c r="P211" s="181">
        <f>O211*H211</f>
        <v>0</v>
      </c>
      <c r="Q211" s="181">
        <v>0</v>
      </c>
      <c r="R211" s="181">
        <f>Q211*H211</f>
        <v>0</v>
      </c>
      <c r="S211" s="181">
        <v>0</v>
      </c>
      <c r="T211" s="18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3" t="s">
        <v>131</v>
      </c>
      <c r="AT211" s="183" t="s">
        <v>126</v>
      </c>
      <c r="AU211" s="183" t="s">
        <v>22</v>
      </c>
      <c r="AY211" s="18" t="s">
        <v>125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18" t="s">
        <v>22</v>
      </c>
      <c r="BK211" s="184">
        <f>ROUND(I211*H211,2)</f>
        <v>0</v>
      </c>
      <c r="BL211" s="18" t="s">
        <v>131</v>
      </c>
      <c r="BM211" s="183" t="s">
        <v>396</v>
      </c>
    </row>
    <row r="212" spans="1:65" s="2" customFormat="1" ht="11.25">
      <c r="A212" s="35"/>
      <c r="B212" s="36"/>
      <c r="C212" s="37"/>
      <c r="D212" s="185" t="s">
        <v>133</v>
      </c>
      <c r="E212" s="37"/>
      <c r="F212" s="186" t="s">
        <v>397</v>
      </c>
      <c r="G212" s="37"/>
      <c r="H212" s="37"/>
      <c r="I212" s="187"/>
      <c r="J212" s="37"/>
      <c r="K212" s="37"/>
      <c r="L212" s="40"/>
      <c r="M212" s="188"/>
      <c r="N212" s="189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133</v>
      </c>
      <c r="AU212" s="18" t="s">
        <v>22</v>
      </c>
    </row>
    <row r="213" spans="1:65" s="2" customFormat="1" ht="11.25">
      <c r="A213" s="35"/>
      <c r="B213" s="36"/>
      <c r="C213" s="37"/>
      <c r="D213" s="190" t="s">
        <v>135</v>
      </c>
      <c r="E213" s="37"/>
      <c r="F213" s="191" t="s">
        <v>398</v>
      </c>
      <c r="G213" s="37"/>
      <c r="H213" s="37"/>
      <c r="I213" s="187"/>
      <c r="J213" s="37"/>
      <c r="K213" s="37"/>
      <c r="L213" s="40"/>
      <c r="M213" s="188"/>
      <c r="N213" s="189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135</v>
      </c>
      <c r="AU213" s="18" t="s">
        <v>22</v>
      </c>
    </row>
    <row r="214" spans="1:65" s="13" customFormat="1" ht="11.25">
      <c r="B214" s="201"/>
      <c r="C214" s="202"/>
      <c r="D214" s="185" t="s">
        <v>182</v>
      </c>
      <c r="E214" s="203" t="s">
        <v>399</v>
      </c>
      <c r="F214" s="204" t="s">
        <v>400</v>
      </c>
      <c r="G214" s="202"/>
      <c r="H214" s="205">
        <v>1</v>
      </c>
      <c r="I214" s="206"/>
      <c r="J214" s="202"/>
      <c r="K214" s="202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182</v>
      </c>
      <c r="AU214" s="211" t="s">
        <v>22</v>
      </c>
      <c r="AV214" s="13" t="s">
        <v>86</v>
      </c>
      <c r="AW214" s="13" t="s">
        <v>39</v>
      </c>
      <c r="AX214" s="13" t="s">
        <v>22</v>
      </c>
      <c r="AY214" s="211" t="s">
        <v>125</v>
      </c>
    </row>
    <row r="215" spans="1:65" s="11" customFormat="1" ht="25.9" customHeight="1">
      <c r="B215" s="158"/>
      <c r="C215" s="159"/>
      <c r="D215" s="160" t="s">
        <v>77</v>
      </c>
      <c r="E215" s="161" t="s">
        <v>232</v>
      </c>
      <c r="F215" s="161" t="s">
        <v>401</v>
      </c>
      <c r="G215" s="159"/>
      <c r="H215" s="159"/>
      <c r="I215" s="162"/>
      <c r="J215" s="163">
        <f>BK215</f>
        <v>0</v>
      </c>
      <c r="K215" s="159"/>
      <c r="L215" s="164"/>
      <c r="M215" s="165"/>
      <c r="N215" s="166"/>
      <c r="O215" s="166"/>
      <c r="P215" s="167">
        <f>SUM(P216:P414)</f>
        <v>0</v>
      </c>
      <c r="Q215" s="166"/>
      <c r="R215" s="167">
        <f>SUM(R216:R414)</f>
        <v>152.63995414999999</v>
      </c>
      <c r="S215" s="166"/>
      <c r="T215" s="168">
        <f>SUM(T216:T414)</f>
        <v>42.111000000000011</v>
      </c>
      <c r="AR215" s="169" t="s">
        <v>22</v>
      </c>
      <c r="AT215" s="170" t="s">
        <v>77</v>
      </c>
      <c r="AU215" s="170" t="s">
        <v>78</v>
      </c>
      <c r="AY215" s="169" t="s">
        <v>125</v>
      </c>
      <c r="BK215" s="171">
        <f>SUM(BK216:BK414)</f>
        <v>0</v>
      </c>
    </row>
    <row r="216" spans="1:65" s="2" customFormat="1" ht="16.5" customHeight="1">
      <c r="A216" s="35"/>
      <c r="B216" s="36"/>
      <c r="C216" s="172" t="s">
        <v>402</v>
      </c>
      <c r="D216" s="172" t="s">
        <v>126</v>
      </c>
      <c r="E216" s="173" t="s">
        <v>403</v>
      </c>
      <c r="F216" s="174" t="s">
        <v>404</v>
      </c>
      <c r="G216" s="175" t="s">
        <v>284</v>
      </c>
      <c r="H216" s="176">
        <v>37</v>
      </c>
      <c r="I216" s="177"/>
      <c r="J216" s="178">
        <f>ROUND(I216*H216,2)</f>
        <v>0</v>
      </c>
      <c r="K216" s="174" t="s">
        <v>130</v>
      </c>
      <c r="L216" s="40"/>
      <c r="M216" s="179" t="s">
        <v>20</v>
      </c>
      <c r="N216" s="180" t="s">
        <v>49</v>
      </c>
      <c r="O216" s="65"/>
      <c r="P216" s="181">
        <f>O216*H216</f>
        <v>0</v>
      </c>
      <c r="Q216" s="181">
        <v>0</v>
      </c>
      <c r="R216" s="181">
        <f>Q216*H216</f>
        <v>0</v>
      </c>
      <c r="S216" s="181">
        <v>2.5000000000000001E-2</v>
      </c>
      <c r="T216" s="182">
        <f>S216*H216</f>
        <v>0.92500000000000004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3" t="s">
        <v>131</v>
      </c>
      <c r="AT216" s="183" t="s">
        <v>126</v>
      </c>
      <c r="AU216" s="183" t="s">
        <v>22</v>
      </c>
      <c r="AY216" s="18" t="s">
        <v>125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18" t="s">
        <v>22</v>
      </c>
      <c r="BK216" s="184">
        <f>ROUND(I216*H216,2)</f>
        <v>0</v>
      </c>
      <c r="BL216" s="18" t="s">
        <v>131</v>
      </c>
      <c r="BM216" s="183" t="s">
        <v>405</v>
      </c>
    </row>
    <row r="217" spans="1:65" s="2" customFormat="1" ht="11.25">
      <c r="A217" s="35"/>
      <c r="B217" s="36"/>
      <c r="C217" s="37"/>
      <c r="D217" s="185" t="s">
        <v>133</v>
      </c>
      <c r="E217" s="37"/>
      <c r="F217" s="186" t="s">
        <v>406</v>
      </c>
      <c r="G217" s="37"/>
      <c r="H217" s="37"/>
      <c r="I217" s="187"/>
      <c r="J217" s="37"/>
      <c r="K217" s="37"/>
      <c r="L217" s="40"/>
      <c r="M217" s="188"/>
      <c r="N217" s="189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133</v>
      </c>
      <c r="AU217" s="18" t="s">
        <v>22</v>
      </c>
    </row>
    <row r="218" spans="1:65" s="2" customFormat="1" ht="11.25">
      <c r="A218" s="35"/>
      <c r="B218" s="36"/>
      <c r="C218" s="37"/>
      <c r="D218" s="190" t="s">
        <v>135</v>
      </c>
      <c r="E218" s="37"/>
      <c r="F218" s="191" t="s">
        <v>407</v>
      </c>
      <c r="G218" s="37"/>
      <c r="H218" s="37"/>
      <c r="I218" s="187"/>
      <c r="J218" s="37"/>
      <c r="K218" s="37"/>
      <c r="L218" s="40"/>
      <c r="M218" s="188"/>
      <c r="N218" s="189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135</v>
      </c>
      <c r="AU218" s="18" t="s">
        <v>22</v>
      </c>
    </row>
    <row r="219" spans="1:65" s="13" customFormat="1" ht="11.25">
      <c r="B219" s="201"/>
      <c r="C219" s="202"/>
      <c r="D219" s="185" t="s">
        <v>182</v>
      </c>
      <c r="E219" s="203" t="s">
        <v>408</v>
      </c>
      <c r="F219" s="204" t="s">
        <v>409</v>
      </c>
      <c r="G219" s="202"/>
      <c r="H219" s="205">
        <v>37</v>
      </c>
      <c r="I219" s="206"/>
      <c r="J219" s="202"/>
      <c r="K219" s="202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182</v>
      </c>
      <c r="AU219" s="211" t="s">
        <v>22</v>
      </c>
      <c r="AV219" s="13" t="s">
        <v>86</v>
      </c>
      <c r="AW219" s="13" t="s">
        <v>39</v>
      </c>
      <c r="AX219" s="13" t="s">
        <v>22</v>
      </c>
      <c r="AY219" s="211" t="s">
        <v>125</v>
      </c>
    </row>
    <row r="220" spans="1:65" s="2" customFormat="1" ht="16.5" customHeight="1">
      <c r="A220" s="35"/>
      <c r="B220" s="36"/>
      <c r="C220" s="172" t="s">
        <v>410</v>
      </c>
      <c r="D220" s="172" t="s">
        <v>126</v>
      </c>
      <c r="E220" s="173" t="s">
        <v>411</v>
      </c>
      <c r="F220" s="174" t="s">
        <v>412</v>
      </c>
      <c r="G220" s="175" t="s">
        <v>284</v>
      </c>
      <c r="H220" s="176">
        <v>46</v>
      </c>
      <c r="I220" s="177"/>
      <c r="J220" s="178">
        <f>ROUND(I220*H220,2)</f>
        <v>0</v>
      </c>
      <c r="K220" s="174" t="s">
        <v>130</v>
      </c>
      <c r="L220" s="40"/>
      <c r="M220" s="179" t="s">
        <v>20</v>
      </c>
      <c r="N220" s="180" t="s">
        <v>49</v>
      </c>
      <c r="O220" s="65"/>
      <c r="P220" s="181">
        <f>O220*H220</f>
        <v>0</v>
      </c>
      <c r="Q220" s="181">
        <v>0.26336999999999999</v>
      </c>
      <c r="R220" s="181">
        <f>Q220*H220</f>
        <v>12.115019999999999</v>
      </c>
      <c r="S220" s="181">
        <v>0</v>
      </c>
      <c r="T220" s="18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3" t="s">
        <v>131</v>
      </c>
      <c r="AT220" s="183" t="s">
        <v>126</v>
      </c>
      <c r="AU220" s="183" t="s">
        <v>22</v>
      </c>
      <c r="AY220" s="18" t="s">
        <v>125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8" t="s">
        <v>22</v>
      </c>
      <c r="BK220" s="184">
        <f>ROUND(I220*H220,2)</f>
        <v>0</v>
      </c>
      <c r="BL220" s="18" t="s">
        <v>131</v>
      </c>
      <c r="BM220" s="183" t="s">
        <v>413</v>
      </c>
    </row>
    <row r="221" spans="1:65" s="2" customFormat="1" ht="11.25">
      <c r="A221" s="35"/>
      <c r="B221" s="36"/>
      <c r="C221" s="37"/>
      <c r="D221" s="185" t="s">
        <v>133</v>
      </c>
      <c r="E221" s="37"/>
      <c r="F221" s="186" t="s">
        <v>414</v>
      </c>
      <c r="G221" s="37"/>
      <c r="H221" s="37"/>
      <c r="I221" s="187"/>
      <c r="J221" s="37"/>
      <c r="K221" s="37"/>
      <c r="L221" s="40"/>
      <c r="M221" s="188"/>
      <c r="N221" s="189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133</v>
      </c>
      <c r="AU221" s="18" t="s">
        <v>22</v>
      </c>
    </row>
    <row r="222" spans="1:65" s="2" customFormat="1" ht="11.25">
      <c r="A222" s="35"/>
      <c r="B222" s="36"/>
      <c r="C222" s="37"/>
      <c r="D222" s="190" t="s">
        <v>135</v>
      </c>
      <c r="E222" s="37"/>
      <c r="F222" s="191" t="s">
        <v>415</v>
      </c>
      <c r="G222" s="37"/>
      <c r="H222" s="37"/>
      <c r="I222" s="187"/>
      <c r="J222" s="37"/>
      <c r="K222" s="37"/>
      <c r="L222" s="40"/>
      <c r="M222" s="188"/>
      <c r="N222" s="189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135</v>
      </c>
      <c r="AU222" s="18" t="s">
        <v>22</v>
      </c>
    </row>
    <row r="223" spans="1:65" s="2" customFormat="1" ht="16.5" customHeight="1">
      <c r="A223" s="35"/>
      <c r="B223" s="36"/>
      <c r="C223" s="172" t="s">
        <v>416</v>
      </c>
      <c r="D223" s="172" t="s">
        <v>126</v>
      </c>
      <c r="E223" s="173" t="s">
        <v>417</v>
      </c>
      <c r="F223" s="174" t="s">
        <v>418</v>
      </c>
      <c r="G223" s="175" t="s">
        <v>284</v>
      </c>
      <c r="H223" s="176">
        <v>16</v>
      </c>
      <c r="I223" s="177"/>
      <c r="J223" s="178">
        <f>ROUND(I223*H223,2)</f>
        <v>0</v>
      </c>
      <c r="K223" s="174" t="s">
        <v>130</v>
      </c>
      <c r="L223" s="40"/>
      <c r="M223" s="179" t="s">
        <v>20</v>
      </c>
      <c r="N223" s="180" t="s">
        <v>49</v>
      </c>
      <c r="O223" s="65"/>
      <c r="P223" s="181">
        <f>O223*H223</f>
        <v>0</v>
      </c>
      <c r="Q223" s="181">
        <v>0.22237000000000001</v>
      </c>
      <c r="R223" s="181">
        <f>Q223*H223</f>
        <v>3.5579200000000002</v>
      </c>
      <c r="S223" s="181">
        <v>0</v>
      </c>
      <c r="T223" s="18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3" t="s">
        <v>131</v>
      </c>
      <c r="AT223" s="183" t="s">
        <v>126</v>
      </c>
      <c r="AU223" s="183" t="s">
        <v>22</v>
      </c>
      <c r="AY223" s="18" t="s">
        <v>125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8" t="s">
        <v>22</v>
      </c>
      <c r="BK223" s="184">
        <f>ROUND(I223*H223,2)</f>
        <v>0</v>
      </c>
      <c r="BL223" s="18" t="s">
        <v>131</v>
      </c>
      <c r="BM223" s="183" t="s">
        <v>419</v>
      </c>
    </row>
    <row r="224" spans="1:65" s="2" customFormat="1" ht="11.25">
      <c r="A224" s="35"/>
      <c r="B224" s="36"/>
      <c r="C224" s="37"/>
      <c r="D224" s="185" t="s">
        <v>133</v>
      </c>
      <c r="E224" s="37"/>
      <c r="F224" s="186" t="s">
        <v>420</v>
      </c>
      <c r="G224" s="37"/>
      <c r="H224" s="37"/>
      <c r="I224" s="187"/>
      <c r="J224" s="37"/>
      <c r="K224" s="37"/>
      <c r="L224" s="40"/>
      <c r="M224" s="188"/>
      <c r="N224" s="189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133</v>
      </c>
      <c r="AU224" s="18" t="s">
        <v>22</v>
      </c>
    </row>
    <row r="225" spans="1:65" s="2" customFormat="1" ht="11.25">
      <c r="A225" s="35"/>
      <c r="B225" s="36"/>
      <c r="C225" s="37"/>
      <c r="D225" s="190" t="s">
        <v>135</v>
      </c>
      <c r="E225" s="37"/>
      <c r="F225" s="191" t="s">
        <v>421</v>
      </c>
      <c r="G225" s="37"/>
      <c r="H225" s="37"/>
      <c r="I225" s="187"/>
      <c r="J225" s="37"/>
      <c r="K225" s="37"/>
      <c r="L225" s="40"/>
      <c r="M225" s="188"/>
      <c r="N225" s="189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135</v>
      </c>
      <c r="AU225" s="18" t="s">
        <v>22</v>
      </c>
    </row>
    <row r="226" spans="1:65" s="2" customFormat="1" ht="16.5" customHeight="1">
      <c r="A226" s="35"/>
      <c r="B226" s="36"/>
      <c r="C226" s="172" t="s">
        <v>422</v>
      </c>
      <c r="D226" s="172" t="s">
        <v>126</v>
      </c>
      <c r="E226" s="173" t="s">
        <v>423</v>
      </c>
      <c r="F226" s="174" t="s">
        <v>424</v>
      </c>
      <c r="G226" s="175" t="s">
        <v>178</v>
      </c>
      <c r="H226" s="176">
        <v>20</v>
      </c>
      <c r="I226" s="177"/>
      <c r="J226" s="178">
        <f>ROUND(I226*H226,2)</f>
        <v>0</v>
      </c>
      <c r="K226" s="174" t="s">
        <v>130</v>
      </c>
      <c r="L226" s="40"/>
      <c r="M226" s="179" t="s">
        <v>20</v>
      </c>
      <c r="N226" s="180" t="s">
        <v>49</v>
      </c>
      <c r="O226" s="65"/>
      <c r="P226" s="181">
        <f>O226*H226</f>
        <v>0</v>
      </c>
      <c r="Q226" s="181">
        <v>6.9999999999999999E-4</v>
      </c>
      <c r="R226" s="181">
        <f>Q226*H226</f>
        <v>1.4E-2</v>
      </c>
      <c r="S226" s="181">
        <v>0</v>
      </c>
      <c r="T226" s="18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3" t="s">
        <v>131</v>
      </c>
      <c r="AT226" s="183" t="s">
        <v>126</v>
      </c>
      <c r="AU226" s="183" t="s">
        <v>22</v>
      </c>
      <c r="AY226" s="18" t="s">
        <v>125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18" t="s">
        <v>22</v>
      </c>
      <c r="BK226" s="184">
        <f>ROUND(I226*H226,2)</f>
        <v>0</v>
      </c>
      <c r="BL226" s="18" t="s">
        <v>131</v>
      </c>
      <c r="BM226" s="183" t="s">
        <v>425</v>
      </c>
    </row>
    <row r="227" spans="1:65" s="2" customFormat="1" ht="11.25">
      <c r="A227" s="35"/>
      <c r="B227" s="36"/>
      <c r="C227" s="37"/>
      <c r="D227" s="185" t="s">
        <v>133</v>
      </c>
      <c r="E227" s="37"/>
      <c r="F227" s="186" t="s">
        <v>426</v>
      </c>
      <c r="G227" s="37"/>
      <c r="H227" s="37"/>
      <c r="I227" s="187"/>
      <c r="J227" s="37"/>
      <c r="K227" s="37"/>
      <c r="L227" s="40"/>
      <c r="M227" s="188"/>
      <c r="N227" s="189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133</v>
      </c>
      <c r="AU227" s="18" t="s">
        <v>22</v>
      </c>
    </row>
    <row r="228" spans="1:65" s="2" customFormat="1" ht="11.25">
      <c r="A228" s="35"/>
      <c r="B228" s="36"/>
      <c r="C228" s="37"/>
      <c r="D228" s="190" t="s">
        <v>135</v>
      </c>
      <c r="E228" s="37"/>
      <c r="F228" s="191" t="s">
        <v>427</v>
      </c>
      <c r="G228" s="37"/>
      <c r="H228" s="37"/>
      <c r="I228" s="187"/>
      <c r="J228" s="37"/>
      <c r="K228" s="37"/>
      <c r="L228" s="40"/>
      <c r="M228" s="188"/>
      <c r="N228" s="189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135</v>
      </c>
      <c r="AU228" s="18" t="s">
        <v>22</v>
      </c>
    </row>
    <row r="229" spans="1:65" s="2" customFormat="1" ht="16.5" customHeight="1">
      <c r="A229" s="35"/>
      <c r="B229" s="36"/>
      <c r="C229" s="172" t="s">
        <v>428</v>
      </c>
      <c r="D229" s="172" t="s">
        <v>126</v>
      </c>
      <c r="E229" s="173" t="s">
        <v>429</v>
      </c>
      <c r="F229" s="174" t="s">
        <v>430</v>
      </c>
      <c r="G229" s="175" t="s">
        <v>178</v>
      </c>
      <c r="H229" s="176">
        <v>20</v>
      </c>
      <c r="I229" s="177"/>
      <c r="J229" s="178">
        <f>ROUND(I229*H229,2)</f>
        <v>0</v>
      </c>
      <c r="K229" s="174" t="s">
        <v>130</v>
      </c>
      <c r="L229" s="40"/>
      <c r="M229" s="179" t="s">
        <v>20</v>
      </c>
      <c r="N229" s="180" t="s">
        <v>49</v>
      </c>
      <c r="O229" s="65"/>
      <c r="P229" s="181">
        <f>O229*H229</f>
        <v>0</v>
      </c>
      <c r="Q229" s="181">
        <v>0.10940999999999999</v>
      </c>
      <c r="R229" s="181">
        <f>Q229*H229</f>
        <v>2.1881999999999997</v>
      </c>
      <c r="S229" s="181">
        <v>0</v>
      </c>
      <c r="T229" s="18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3" t="s">
        <v>131</v>
      </c>
      <c r="AT229" s="183" t="s">
        <v>126</v>
      </c>
      <c r="AU229" s="183" t="s">
        <v>22</v>
      </c>
      <c r="AY229" s="18" t="s">
        <v>125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18" t="s">
        <v>22</v>
      </c>
      <c r="BK229" s="184">
        <f>ROUND(I229*H229,2)</f>
        <v>0</v>
      </c>
      <c r="BL229" s="18" t="s">
        <v>131</v>
      </c>
      <c r="BM229" s="183" t="s">
        <v>431</v>
      </c>
    </row>
    <row r="230" spans="1:65" s="2" customFormat="1" ht="11.25">
      <c r="A230" s="35"/>
      <c r="B230" s="36"/>
      <c r="C230" s="37"/>
      <c r="D230" s="185" t="s">
        <v>133</v>
      </c>
      <c r="E230" s="37"/>
      <c r="F230" s="186" t="s">
        <v>432</v>
      </c>
      <c r="G230" s="37"/>
      <c r="H230" s="37"/>
      <c r="I230" s="187"/>
      <c r="J230" s="37"/>
      <c r="K230" s="37"/>
      <c r="L230" s="40"/>
      <c r="M230" s="188"/>
      <c r="N230" s="189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133</v>
      </c>
      <c r="AU230" s="18" t="s">
        <v>22</v>
      </c>
    </row>
    <row r="231" spans="1:65" s="2" customFormat="1" ht="11.25">
      <c r="A231" s="35"/>
      <c r="B231" s="36"/>
      <c r="C231" s="37"/>
      <c r="D231" s="190" t="s">
        <v>135</v>
      </c>
      <c r="E231" s="37"/>
      <c r="F231" s="191" t="s">
        <v>433</v>
      </c>
      <c r="G231" s="37"/>
      <c r="H231" s="37"/>
      <c r="I231" s="187"/>
      <c r="J231" s="37"/>
      <c r="K231" s="37"/>
      <c r="L231" s="40"/>
      <c r="M231" s="188"/>
      <c r="N231" s="189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135</v>
      </c>
      <c r="AU231" s="18" t="s">
        <v>22</v>
      </c>
    </row>
    <row r="232" spans="1:65" s="13" customFormat="1" ht="11.25">
      <c r="B232" s="201"/>
      <c r="C232" s="202"/>
      <c r="D232" s="185" t="s">
        <v>182</v>
      </c>
      <c r="E232" s="203" t="s">
        <v>20</v>
      </c>
      <c r="F232" s="204" t="s">
        <v>308</v>
      </c>
      <c r="G232" s="202"/>
      <c r="H232" s="205">
        <v>20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182</v>
      </c>
      <c r="AU232" s="211" t="s">
        <v>22</v>
      </c>
      <c r="AV232" s="13" t="s">
        <v>86</v>
      </c>
      <c r="AW232" s="13" t="s">
        <v>39</v>
      </c>
      <c r="AX232" s="13" t="s">
        <v>22</v>
      </c>
      <c r="AY232" s="211" t="s">
        <v>125</v>
      </c>
    </row>
    <row r="233" spans="1:65" s="2" customFormat="1" ht="16.5" customHeight="1">
      <c r="A233" s="35"/>
      <c r="B233" s="36"/>
      <c r="C233" s="233" t="s">
        <v>434</v>
      </c>
      <c r="D233" s="233" t="s">
        <v>435</v>
      </c>
      <c r="E233" s="234" t="s">
        <v>436</v>
      </c>
      <c r="F233" s="235" t="s">
        <v>437</v>
      </c>
      <c r="G233" s="236" t="s">
        <v>178</v>
      </c>
      <c r="H233" s="237">
        <v>20</v>
      </c>
      <c r="I233" s="238"/>
      <c r="J233" s="239">
        <f>ROUND(I233*H233,2)</f>
        <v>0</v>
      </c>
      <c r="K233" s="235" t="s">
        <v>130</v>
      </c>
      <c r="L233" s="240"/>
      <c r="M233" s="241" t="s">
        <v>20</v>
      </c>
      <c r="N233" s="242" t="s">
        <v>49</v>
      </c>
      <c r="O233" s="65"/>
      <c r="P233" s="181">
        <f>O233*H233</f>
        <v>0</v>
      </c>
      <c r="Q233" s="181">
        <v>6.4999999999999997E-3</v>
      </c>
      <c r="R233" s="181">
        <f>Q233*H233</f>
        <v>0.13</v>
      </c>
      <c r="S233" s="181">
        <v>0</v>
      </c>
      <c r="T233" s="18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3" t="s">
        <v>224</v>
      </c>
      <c r="AT233" s="183" t="s">
        <v>435</v>
      </c>
      <c r="AU233" s="183" t="s">
        <v>22</v>
      </c>
      <c r="AY233" s="18" t="s">
        <v>125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18" t="s">
        <v>22</v>
      </c>
      <c r="BK233" s="184">
        <f>ROUND(I233*H233,2)</f>
        <v>0</v>
      </c>
      <c r="BL233" s="18" t="s">
        <v>131</v>
      </c>
      <c r="BM233" s="183" t="s">
        <v>438</v>
      </c>
    </row>
    <row r="234" spans="1:65" s="2" customFormat="1" ht="11.25">
      <c r="A234" s="35"/>
      <c r="B234" s="36"/>
      <c r="C234" s="37"/>
      <c r="D234" s="185" t="s">
        <v>133</v>
      </c>
      <c r="E234" s="37"/>
      <c r="F234" s="186" t="s">
        <v>439</v>
      </c>
      <c r="G234" s="37"/>
      <c r="H234" s="37"/>
      <c r="I234" s="187"/>
      <c r="J234" s="37"/>
      <c r="K234" s="37"/>
      <c r="L234" s="40"/>
      <c r="M234" s="188"/>
      <c r="N234" s="189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133</v>
      </c>
      <c r="AU234" s="18" t="s">
        <v>22</v>
      </c>
    </row>
    <row r="235" spans="1:65" s="2" customFormat="1" ht="11.25">
      <c r="A235" s="35"/>
      <c r="B235" s="36"/>
      <c r="C235" s="37"/>
      <c r="D235" s="190" t="s">
        <v>135</v>
      </c>
      <c r="E235" s="37"/>
      <c r="F235" s="191" t="s">
        <v>440</v>
      </c>
      <c r="G235" s="37"/>
      <c r="H235" s="37"/>
      <c r="I235" s="187"/>
      <c r="J235" s="37"/>
      <c r="K235" s="37"/>
      <c r="L235" s="40"/>
      <c r="M235" s="188"/>
      <c r="N235" s="189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135</v>
      </c>
      <c r="AU235" s="18" t="s">
        <v>22</v>
      </c>
    </row>
    <row r="236" spans="1:65" s="2" customFormat="1" ht="16.5" customHeight="1">
      <c r="A236" s="35"/>
      <c r="B236" s="36"/>
      <c r="C236" s="172" t="s">
        <v>441</v>
      </c>
      <c r="D236" s="172" t="s">
        <v>126</v>
      </c>
      <c r="E236" s="173" t="s">
        <v>442</v>
      </c>
      <c r="F236" s="174" t="s">
        <v>443</v>
      </c>
      <c r="G236" s="175" t="s">
        <v>284</v>
      </c>
      <c r="H236" s="176">
        <v>175</v>
      </c>
      <c r="I236" s="177"/>
      <c r="J236" s="178">
        <f>ROUND(I236*H236,2)</f>
        <v>0</v>
      </c>
      <c r="K236" s="174" t="s">
        <v>130</v>
      </c>
      <c r="L236" s="40"/>
      <c r="M236" s="179" t="s">
        <v>20</v>
      </c>
      <c r="N236" s="180" t="s">
        <v>49</v>
      </c>
      <c r="O236" s="65"/>
      <c r="P236" s="181">
        <f>O236*H236</f>
        <v>0</v>
      </c>
      <c r="Q236" s="181">
        <v>8.0000000000000007E-5</v>
      </c>
      <c r="R236" s="181">
        <f>Q236*H236</f>
        <v>1.4E-2</v>
      </c>
      <c r="S236" s="181">
        <v>0</v>
      </c>
      <c r="T236" s="18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3" t="s">
        <v>131</v>
      </c>
      <c r="AT236" s="183" t="s">
        <v>126</v>
      </c>
      <c r="AU236" s="183" t="s">
        <v>22</v>
      </c>
      <c r="AY236" s="18" t="s">
        <v>125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18" t="s">
        <v>22</v>
      </c>
      <c r="BK236" s="184">
        <f>ROUND(I236*H236,2)</f>
        <v>0</v>
      </c>
      <c r="BL236" s="18" t="s">
        <v>131</v>
      </c>
      <c r="BM236" s="183" t="s">
        <v>444</v>
      </c>
    </row>
    <row r="237" spans="1:65" s="2" customFormat="1" ht="11.25">
      <c r="A237" s="35"/>
      <c r="B237" s="36"/>
      <c r="C237" s="37"/>
      <c r="D237" s="185" t="s">
        <v>133</v>
      </c>
      <c r="E237" s="37"/>
      <c r="F237" s="186" t="s">
        <v>445</v>
      </c>
      <c r="G237" s="37"/>
      <c r="H237" s="37"/>
      <c r="I237" s="187"/>
      <c r="J237" s="37"/>
      <c r="K237" s="37"/>
      <c r="L237" s="40"/>
      <c r="M237" s="188"/>
      <c r="N237" s="189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133</v>
      </c>
      <c r="AU237" s="18" t="s">
        <v>22</v>
      </c>
    </row>
    <row r="238" spans="1:65" s="2" customFormat="1" ht="11.25">
      <c r="A238" s="35"/>
      <c r="B238" s="36"/>
      <c r="C238" s="37"/>
      <c r="D238" s="190" t="s">
        <v>135</v>
      </c>
      <c r="E238" s="37"/>
      <c r="F238" s="191" t="s">
        <v>446</v>
      </c>
      <c r="G238" s="37"/>
      <c r="H238" s="37"/>
      <c r="I238" s="187"/>
      <c r="J238" s="37"/>
      <c r="K238" s="37"/>
      <c r="L238" s="40"/>
      <c r="M238" s="188"/>
      <c r="N238" s="189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135</v>
      </c>
      <c r="AU238" s="18" t="s">
        <v>22</v>
      </c>
    </row>
    <row r="239" spans="1:65" s="14" customFormat="1" ht="11.25">
      <c r="B239" s="212"/>
      <c r="C239" s="213"/>
      <c r="D239" s="185" t="s">
        <v>182</v>
      </c>
      <c r="E239" s="214" t="s">
        <v>20</v>
      </c>
      <c r="F239" s="215" t="s">
        <v>215</v>
      </c>
      <c r="G239" s="213"/>
      <c r="H239" s="214" t="s">
        <v>20</v>
      </c>
      <c r="I239" s="216"/>
      <c r="J239" s="213"/>
      <c r="K239" s="213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182</v>
      </c>
      <c r="AU239" s="221" t="s">
        <v>22</v>
      </c>
      <c r="AV239" s="14" t="s">
        <v>22</v>
      </c>
      <c r="AW239" s="14" t="s">
        <v>39</v>
      </c>
      <c r="AX239" s="14" t="s">
        <v>78</v>
      </c>
      <c r="AY239" s="221" t="s">
        <v>125</v>
      </c>
    </row>
    <row r="240" spans="1:65" s="13" customFormat="1" ht="11.25">
      <c r="B240" s="201"/>
      <c r="C240" s="202"/>
      <c r="D240" s="185" t="s">
        <v>182</v>
      </c>
      <c r="E240" s="203" t="s">
        <v>20</v>
      </c>
      <c r="F240" s="204" t="s">
        <v>447</v>
      </c>
      <c r="G240" s="202"/>
      <c r="H240" s="205">
        <v>175</v>
      </c>
      <c r="I240" s="206"/>
      <c r="J240" s="202"/>
      <c r="K240" s="202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182</v>
      </c>
      <c r="AU240" s="211" t="s">
        <v>22</v>
      </c>
      <c r="AV240" s="13" t="s">
        <v>86</v>
      </c>
      <c r="AW240" s="13" t="s">
        <v>39</v>
      </c>
      <c r="AX240" s="13" t="s">
        <v>78</v>
      </c>
      <c r="AY240" s="211" t="s">
        <v>125</v>
      </c>
    </row>
    <row r="241" spans="1:65" s="15" customFormat="1" ht="11.25">
      <c r="B241" s="222"/>
      <c r="C241" s="223"/>
      <c r="D241" s="185" t="s">
        <v>182</v>
      </c>
      <c r="E241" s="224" t="s">
        <v>20</v>
      </c>
      <c r="F241" s="225" t="s">
        <v>261</v>
      </c>
      <c r="G241" s="223"/>
      <c r="H241" s="226">
        <v>175</v>
      </c>
      <c r="I241" s="227"/>
      <c r="J241" s="223"/>
      <c r="K241" s="223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182</v>
      </c>
      <c r="AU241" s="232" t="s">
        <v>22</v>
      </c>
      <c r="AV241" s="15" t="s">
        <v>131</v>
      </c>
      <c r="AW241" s="15" t="s">
        <v>39</v>
      </c>
      <c r="AX241" s="15" t="s">
        <v>22</v>
      </c>
      <c r="AY241" s="232" t="s">
        <v>125</v>
      </c>
    </row>
    <row r="242" spans="1:65" s="2" customFormat="1" ht="16.5" customHeight="1">
      <c r="A242" s="35"/>
      <c r="B242" s="36"/>
      <c r="C242" s="172" t="s">
        <v>448</v>
      </c>
      <c r="D242" s="172" t="s">
        <v>126</v>
      </c>
      <c r="E242" s="173" t="s">
        <v>449</v>
      </c>
      <c r="F242" s="174" t="s">
        <v>450</v>
      </c>
      <c r="G242" s="175" t="s">
        <v>187</v>
      </c>
      <c r="H242" s="176">
        <v>28</v>
      </c>
      <c r="I242" s="177"/>
      <c r="J242" s="178">
        <f>ROUND(I242*H242,2)</f>
        <v>0</v>
      </c>
      <c r="K242" s="174" t="s">
        <v>130</v>
      </c>
      <c r="L242" s="40"/>
      <c r="M242" s="179" t="s">
        <v>20</v>
      </c>
      <c r="N242" s="180" t="s">
        <v>49</v>
      </c>
      <c r="O242" s="65"/>
      <c r="P242" s="181">
        <f>O242*H242</f>
        <v>0</v>
      </c>
      <c r="Q242" s="181">
        <v>5.9999999999999995E-4</v>
      </c>
      <c r="R242" s="181">
        <f>Q242*H242</f>
        <v>1.6799999999999999E-2</v>
      </c>
      <c r="S242" s="181">
        <v>0</v>
      </c>
      <c r="T242" s="18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3" t="s">
        <v>131</v>
      </c>
      <c r="AT242" s="183" t="s">
        <v>126</v>
      </c>
      <c r="AU242" s="183" t="s">
        <v>22</v>
      </c>
      <c r="AY242" s="18" t="s">
        <v>125</v>
      </c>
      <c r="BE242" s="184">
        <f>IF(N242="základní",J242,0)</f>
        <v>0</v>
      </c>
      <c r="BF242" s="184">
        <f>IF(N242="snížená",J242,0)</f>
        <v>0</v>
      </c>
      <c r="BG242" s="184">
        <f>IF(N242="zákl. přenesená",J242,0)</f>
        <v>0</v>
      </c>
      <c r="BH242" s="184">
        <f>IF(N242="sníž. přenesená",J242,0)</f>
        <v>0</v>
      </c>
      <c r="BI242" s="184">
        <f>IF(N242="nulová",J242,0)</f>
        <v>0</v>
      </c>
      <c r="BJ242" s="18" t="s">
        <v>22</v>
      </c>
      <c r="BK242" s="184">
        <f>ROUND(I242*H242,2)</f>
        <v>0</v>
      </c>
      <c r="BL242" s="18" t="s">
        <v>131</v>
      </c>
      <c r="BM242" s="183" t="s">
        <v>451</v>
      </c>
    </row>
    <row r="243" spans="1:65" s="2" customFormat="1" ht="11.25">
      <c r="A243" s="35"/>
      <c r="B243" s="36"/>
      <c r="C243" s="37"/>
      <c r="D243" s="185" t="s">
        <v>133</v>
      </c>
      <c r="E243" s="37"/>
      <c r="F243" s="186" t="s">
        <v>452</v>
      </c>
      <c r="G243" s="37"/>
      <c r="H243" s="37"/>
      <c r="I243" s="187"/>
      <c r="J243" s="37"/>
      <c r="K243" s="37"/>
      <c r="L243" s="40"/>
      <c r="M243" s="188"/>
      <c r="N243" s="189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133</v>
      </c>
      <c r="AU243" s="18" t="s">
        <v>22</v>
      </c>
    </row>
    <row r="244" spans="1:65" s="2" customFormat="1" ht="11.25">
      <c r="A244" s="35"/>
      <c r="B244" s="36"/>
      <c r="C244" s="37"/>
      <c r="D244" s="190" t="s">
        <v>135</v>
      </c>
      <c r="E244" s="37"/>
      <c r="F244" s="191" t="s">
        <v>453</v>
      </c>
      <c r="G244" s="37"/>
      <c r="H244" s="37"/>
      <c r="I244" s="187"/>
      <c r="J244" s="37"/>
      <c r="K244" s="37"/>
      <c r="L244" s="40"/>
      <c r="M244" s="188"/>
      <c r="N244" s="189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135</v>
      </c>
      <c r="AU244" s="18" t="s">
        <v>22</v>
      </c>
    </row>
    <row r="245" spans="1:65" s="14" customFormat="1" ht="11.25">
      <c r="B245" s="212"/>
      <c r="C245" s="213"/>
      <c r="D245" s="185" t="s">
        <v>182</v>
      </c>
      <c r="E245" s="214" t="s">
        <v>20</v>
      </c>
      <c r="F245" s="215" t="s">
        <v>215</v>
      </c>
      <c r="G245" s="213"/>
      <c r="H245" s="214" t="s">
        <v>20</v>
      </c>
      <c r="I245" s="216"/>
      <c r="J245" s="213"/>
      <c r="K245" s="213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182</v>
      </c>
      <c r="AU245" s="221" t="s">
        <v>22</v>
      </c>
      <c r="AV245" s="14" t="s">
        <v>22</v>
      </c>
      <c r="AW245" s="14" t="s">
        <v>39</v>
      </c>
      <c r="AX245" s="14" t="s">
        <v>78</v>
      </c>
      <c r="AY245" s="221" t="s">
        <v>125</v>
      </c>
    </row>
    <row r="246" spans="1:65" s="13" customFormat="1" ht="11.25">
      <c r="B246" s="201"/>
      <c r="C246" s="202"/>
      <c r="D246" s="185" t="s">
        <v>182</v>
      </c>
      <c r="E246" s="203" t="s">
        <v>20</v>
      </c>
      <c r="F246" s="204" t="s">
        <v>365</v>
      </c>
      <c r="G246" s="202"/>
      <c r="H246" s="205">
        <v>28</v>
      </c>
      <c r="I246" s="206"/>
      <c r="J246" s="202"/>
      <c r="K246" s="202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182</v>
      </c>
      <c r="AU246" s="211" t="s">
        <v>22</v>
      </c>
      <c r="AV246" s="13" t="s">
        <v>86</v>
      </c>
      <c r="AW246" s="13" t="s">
        <v>39</v>
      </c>
      <c r="AX246" s="13" t="s">
        <v>78</v>
      </c>
      <c r="AY246" s="211" t="s">
        <v>125</v>
      </c>
    </row>
    <row r="247" spans="1:65" s="15" customFormat="1" ht="11.25">
      <c r="B247" s="222"/>
      <c r="C247" s="223"/>
      <c r="D247" s="185" t="s">
        <v>182</v>
      </c>
      <c r="E247" s="224" t="s">
        <v>20</v>
      </c>
      <c r="F247" s="225" t="s">
        <v>261</v>
      </c>
      <c r="G247" s="223"/>
      <c r="H247" s="226">
        <v>28</v>
      </c>
      <c r="I247" s="227"/>
      <c r="J247" s="223"/>
      <c r="K247" s="223"/>
      <c r="L247" s="228"/>
      <c r="M247" s="229"/>
      <c r="N247" s="230"/>
      <c r="O247" s="230"/>
      <c r="P247" s="230"/>
      <c r="Q247" s="230"/>
      <c r="R247" s="230"/>
      <c r="S247" s="230"/>
      <c r="T247" s="231"/>
      <c r="AT247" s="232" t="s">
        <v>182</v>
      </c>
      <c r="AU247" s="232" t="s">
        <v>22</v>
      </c>
      <c r="AV247" s="15" t="s">
        <v>131</v>
      </c>
      <c r="AW247" s="15" t="s">
        <v>39</v>
      </c>
      <c r="AX247" s="15" t="s">
        <v>22</v>
      </c>
      <c r="AY247" s="232" t="s">
        <v>125</v>
      </c>
    </row>
    <row r="248" spans="1:65" s="2" customFormat="1" ht="16.5" customHeight="1">
      <c r="A248" s="35"/>
      <c r="B248" s="36"/>
      <c r="C248" s="172" t="s">
        <v>454</v>
      </c>
      <c r="D248" s="172" t="s">
        <v>126</v>
      </c>
      <c r="E248" s="173" t="s">
        <v>455</v>
      </c>
      <c r="F248" s="174" t="s">
        <v>456</v>
      </c>
      <c r="G248" s="175" t="s">
        <v>187</v>
      </c>
      <c r="H248" s="176">
        <v>611.02499999999998</v>
      </c>
      <c r="I248" s="177"/>
      <c r="J248" s="178">
        <f>ROUND(I248*H248,2)</f>
        <v>0</v>
      </c>
      <c r="K248" s="174" t="s">
        <v>130</v>
      </c>
      <c r="L248" s="40"/>
      <c r="M248" s="179" t="s">
        <v>20</v>
      </c>
      <c r="N248" s="180" t="s">
        <v>49</v>
      </c>
      <c r="O248" s="65"/>
      <c r="P248" s="181">
        <f>O248*H248</f>
        <v>0</v>
      </c>
      <c r="Q248" s="181">
        <v>1.6000000000000001E-3</v>
      </c>
      <c r="R248" s="181">
        <f>Q248*H248</f>
        <v>0.97764000000000006</v>
      </c>
      <c r="S248" s="181">
        <v>0</v>
      </c>
      <c r="T248" s="18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3" t="s">
        <v>131</v>
      </c>
      <c r="AT248" s="183" t="s">
        <v>126</v>
      </c>
      <c r="AU248" s="183" t="s">
        <v>22</v>
      </c>
      <c r="AY248" s="18" t="s">
        <v>125</v>
      </c>
      <c r="BE248" s="184">
        <f>IF(N248="základní",J248,0)</f>
        <v>0</v>
      </c>
      <c r="BF248" s="184">
        <f>IF(N248="snížená",J248,0)</f>
        <v>0</v>
      </c>
      <c r="BG248" s="184">
        <f>IF(N248="zákl. přenesená",J248,0)</f>
        <v>0</v>
      </c>
      <c r="BH248" s="184">
        <f>IF(N248="sníž. přenesená",J248,0)</f>
        <v>0</v>
      </c>
      <c r="BI248" s="184">
        <f>IF(N248="nulová",J248,0)</f>
        <v>0</v>
      </c>
      <c r="BJ248" s="18" t="s">
        <v>22</v>
      </c>
      <c r="BK248" s="184">
        <f>ROUND(I248*H248,2)</f>
        <v>0</v>
      </c>
      <c r="BL248" s="18" t="s">
        <v>131</v>
      </c>
      <c r="BM248" s="183" t="s">
        <v>457</v>
      </c>
    </row>
    <row r="249" spans="1:65" s="2" customFormat="1" ht="11.25">
      <c r="A249" s="35"/>
      <c r="B249" s="36"/>
      <c r="C249" s="37"/>
      <c r="D249" s="185" t="s">
        <v>133</v>
      </c>
      <c r="E249" s="37"/>
      <c r="F249" s="186" t="s">
        <v>458</v>
      </c>
      <c r="G249" s="37"/>
      <c r="H249" s="37"/>
      <c r="I249" s="187"/>
      <c r="J249" s="37"/>
      <c r="K249" s="37"/>
      <c r="L249" s="40"/>
      <c r="M249" s="188"/>
      <c r="N249" s="189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133</v>
      </c>
      <c r="AU249" s="18" t="s">
        <v>22</v>
      </c>
    </row>
    <row r="250" spans="1:65" s="2" customFormat="1" ht="11.25">
      <c r="A250" s="35"/>
      <c r="B250" s="36"/>
      <c r="C250" s="37"/>
      <c r="D250" s="190" t="s">
        <v>135</v>
      </c>
      <c r="E250" s="37"/>
      <c r="F250" s="191" t="s">
        <v>459</v>
      </c>
      <c r="G250" s="37"/>
      <c r="H250" s="37"/>
      <c r="I250" s="187"/>
      <c r="J250" s="37"/>
      <c r="K250" s="37"/>
      <c r="L250" s="40"/>
      <c r="M250" s="188"/>
      <c r="N250" s="189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135</v>
      </c>
      <c r="AU250" s="18" t="s">
        <v>22</v>
      </c>
    </row>
    <row r="251" spans="1:65" s="2" customFormat="1" ht="16.5" customHeight="1">
      <c r="A251" s="35"/>
      <c r="B251" s="36"/>
      <c r="C251" s="172" t="s">
        <v>460</v>
      </c>
      <c r="D251" s="172" t="s">
        <v>126</v>
      </c>
      <c r="E251" s="173" t="s">
        <v>461</v>
      </c>
      <c r="F251" s="174" t="s">
        <v>462</v>
      </c>
      <c r="G251" s="175" t="s">
        <v>284</v>
      </c>
      <c r="H251" s="176">
        <v>43</v>
      </c>
      <c r="I251" s="177"/>
      <c r="J251" s="178">
        <f>ROUND(I251*H251,2)</f>
        <v>0</v>
      </c>
      <c r="K251" s="174" t="s">
        <v>130</v>
      </c>
      <c r="L251" s="40"/>
      <c r="M251" s="179" t="s">
        <v>20</v>
      </c>
      <c r="N251" s="180" t="s">
        <v>49</v>
      </c>
      <c r="O251" s="65"/>
      <c r="P251" s="181">
        <f>O251*H251</f>
        <v>0</v>
      </c>
      <c r="Q251" s="181">
        <v>1.0000000000000001E-5</v>
      </c>
      <c r="R251" s="181">
        <f>Q251*H251</f>
        <v>4.3000000000000004E-4</v>
      </c>
      <c r="S251" s="181">
        <v>0</v>
      </c>
      <c r="T251" s="18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3" t="s">
        <v>131</v>
      </c>
      <c r="AT251" s="183" t="s">
        <v>126</v>
      </c>
      <c r="AU251" s="183" t="s">
        <v>22</v>
      </c>
      <c r="AY251" s="18" t="s">
        <v>125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18" t="s">
        <v>22</v>
      </c>
      <c r="BK251" s="184">
        <f>ROUND(I251*H251,2)</f>
        <v>0</v>
      </c>
      <c r="BL251" s="18" t="s">
        <v>131</v>
      </c>
      <c r="BM251" s="183" t="s">
        <v>463</v>
      </c>
    </row>
    <row r="252" spans="1:65" s="2" customFormat="1" ht="11.25">
      <c r="A252" s="35"/>
      <c r="B252" s="36"/>
      <c r="C252" s="37"/>
      <c r="D252" s="185" t="s">
        <v>133</v>
      </c>
      <c r="E252" s="37"/>
      <c r="F252" s="186" t="s">
        <v>464</v>
      </c>
      <c r="G252" s="37"/>
      <c r="H252" s="37"/>
      <c r="I252" s="187"/>
      <c r="J252" s="37"/>
      <c r="K252" s="37"/>
      <c r="L252" s="40"/>
      <c r="M252" s="188"/>
      <c r="N252" s="189"/>
      <c r="O252" s="65"/>
      <c r="P252" s="65"/>
      <c r="Q252" s="65"/>
      <c r="R252" s="65"/>
      <c r="S252" s="65"/>
      <c r="T252" s="66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133</v>
      </c>
      <c r="AU252" s="18" t="s">
        <v>22</v>
      </c>
    </row>
    <row r="253" spans="1:65" s="2" customFormat="1" ht="11.25">
      <c r="A253" s="35"/>
      <c r="B253" s="36"/>
      <c r="C253" s="37"/>
      <c r="D253" s="190" t="s">
        <v>135</v>
      </c>
      <c r="E253" s="37"/>
      <c r="F253" s="191" t="s">
        <v>465</v>
      </c>
      <c r="G253" s="37"/>
      <c r="H253" s="37"/>
      <c r="I253" s="187"/>
      <c r="J253" s="37"/>
      <c r="K253" s="37"/>
      <c r="L253" s="40"/>
      <c r="M253" s="188"/>
      <c r="N253" s="189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135</v>
      </c>
      <c r="AU253" s="18" t="s">
        <v>22</v>
      </c>
    </row>
    <row r="254" spans="1:65" s="14" customFormat="1" ht="11.25">
      <c r="B254" s="212"/>
      <c r="C254" s="213"/>
      <c r="D254" s="185" t="s">
        <v>182</v>
      </c>
      <c r="E254" s="214" t="s">
        <v>20</v>
      </c>
      <c r="F254" s="215" t="s">
        <v>215</v>
      </c>
      <c r="G254" s="213"/>
      <c r="H254" s="214" t="s">
        <v>20</v>
      </c>
      <c r="I254" s="216"/>
      <c r="J254" s="213"/>
      <c r="K254" s="213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182</v>
      </c>
      <c r="AU254" s="221" t="s">
        <v>22</v>
      </c>
      <c r="AV254" s="14" t="s">
        <v>22</v>
      </c>
      <c r="AW254" s="14" t="s">
        <v>39</v>
      </c>
      <c r="AX254" s="14" t="s">
        <v>78</v>
      </c>
      <c r="AY254" s="221" t="s">
        <v>125</v>
      </c>
    </row>
    <row r="255" spans="1:65" s="13" customFormat="1" ht="11.25">
      <c r="B255" s="201"/>
      <c r="C255" s="202"/>
      <c r="D255" s="185" t="s">
        <v>182</v>
      </c>
      <c r="E255" s="203" t="s">
        <v>20</v>
      </c>
      <c r="F255" s="204" t="s">
        <v>466</v>
      </c>
      <c r="G255" s="202"/>
      <c r="H255" s="205">
        <v>43</v>
      </c>
      <c r="I255" s="206"/>
      <c r="J255" s="202"/>
      <c r="K255" s="202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182</v>
      </c>
      <c r="AU255" s="211" t="s">
        <v>22</v>
      </c>
      <c r="AV255" s="13" t="s">
        <v>86</v>
      </c>
      <c r="AW255" s="13" t="s">
        <v>39</v>
      </c>
      <c r="AX255" s="13" t="s">
        <v>78</v>
      </c>
      <c r="AY255" s="211" t="s">
        <v>125</v>
      </c>
    </row>
    <row r="256" spans="1:65" s="15" customFormat="1" ht="11.25">
      <c r="B256" s="222"/>
      <c r="C256" s="223"/>
      <c r="D256" s="185" t="s">
        <v>182</v>
      </c>
      <c r="E256" s="224" t="s">
        <v>20</v>
      </c>
      <c r="F256" s="225" t="s">
        <v>261</v>
      </c>
      <c r="G256" s="223"/>
      <c r="H256" s="226">
        <v>43</v>
      </c>
      <c r="I256" s="227"/>
      <c r="J256" s="223"/>
      <c r="K256" s="223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182</v>
      </c>
      <c r="AU256" s="232" t="s">
        <v>22</v>
      </c>
      <c r="AV256" s="15" t="s">
        <v>131</v>
      </c>
      <c r="AW256" s="15" t="s">
        <v>39</v>
      </c>
      <c r="AX256" s="15" t="s">
        <v>22</v>
      </c>
      <c r="AY256" s="232" t="s">
        <v>125</v>
      </c>
    </row>
    <row r="257" spans="1:65" s="2" customFormat="1" ht="16.5" customHeight="1">
      <c r="A257" s="35"/>
      <c r="B257" s="36"/>
      <c r="C257" s="172" t="s">
        <v>467</v>
      </c>
      <c r="D257" s="172" t="s">
        <v>126</v>
      </c>
      <c r="E257" s="173" t="s">
        <v>468</v>
      </c>
      <c r="F257" s="174" t="s">
        <v>469</v>
      </c>
      <c r="G257" s="175" t="s">
        <v>284</v>
      </c>
      <c r="H257" s="176">
        <v>92</v>
      </c>
      <c r="I257" s="177"/>
      <c r="J257" s="178">
        <f>ROUND(I257*H257,2)</f>
        <v>0</v>
      </c>
      <c r="K257" s="174" t="s">
        <v>130</v>
      </c>
      <c r="L257" s="40"/>
      <c r="M257" s="179" t="s">
        <v>20</v>
      </c>
      <c r="N257" s="180" t="s">
        <v>49</v>
      </c>
      <c r="O257" s="65"/>
      <c r="P257" s="181">
        <f>O257*H257</f>
        <v>0</v>
      </c>
      <c r="Q257" s="181">
        <v>0</v>
      </c>
      <c r="R257" s="181">
        <f>Q257*H257</f>
        <v>0</v>
      </c>
      <c r="S257" s="181">
        <v>0</v>
      </c>
      <c r="T257" s="182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3" t="s">
        <v>131</v>
      </c>
      <c r="AT257" s="183" t="s">
        <v>126</v>
      </c>
      <c r="AU257" s="183" t="s">
        <v>22</v>
      </c>
      <c r="AY257" s="18" t="s">
        <v>125</v>
      </c>
      <c r="BE257" s="184">
        <f>IF(N257="základní",J257,0)</f>
        <v>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18" t="s">
        <v>22</v>
      </c>
      <c r="BK257" s="184">
        <f>ROUND(I257*H257,2)</f>
        <v>0</v>
      </c>
      <c r="BL257" s="18" t="s">
        <v>131</v>
      </c>
      <c r="BM257" s="183" t="s">
        <v>470</v>
      </c>
    </row>
    <row r="258" spans="1:65" s="2" customFormat="1" ht="11.25">
      <c r="A258" s="35"/>
      <c r="B258" s="36"/>
      <c r="C258" s="37"/>
      <c r="D258" s="185" t="s">
        <v>133</v>
      </c>
      <c r="E258" s="37"/>
      <c r="F258" s="186" t="s">
        <v>471</v>
      </c>
      <c r="G258" s="37"/>
      <c r="H258" s="37"/>
      <c r="I258" s="187"/>
      <c r="J258" s="37"/>
      <c r="K258" s="37"/>
      <c r="L258" s="40"/>
      <c r="M258" s="188"/>
      <c r="N258" s="189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133</v>
      </c>
      <c r="AU258" s="18" t="s">
        <v>22</v>
      </c>
    </row>
    <row r="259" spans="1:65" s="2" customFormat="1" ht="11.25">
      <c r="A259" s="35"/>
      <c r="B259" s="36"/>
      <c r="C259" s="37"/>
      <c r="D259" s="190" t="s">
        <v>135</v>
      </c>
      <c r="E259" s="37"/>
      <c r="F259" s="191" t="s">
        <v>472</v>
      </c>
      <c r="G259" s="37"/>
      <c r="H259" s="37"/>
      <c r="I259" s="187"/>
      <c r="J259" s="37"/>
      <c r="K259" s="37"/>
      <c r="L259" s="40"/>
      <c r="M259" s="188"/>
      <c r="N259" s="189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135</v>
      </c>
      <c r="AU259" s="18" t="s">
        <v>22</v>
      </c>
    </row>
    <row r="260" spans="1:65" s="14" customFormat="1" ht="11.25">
      <c r="B260" s="212"/>
      <c r="C260" s="213"/>
      <c r="D260" s="185" t="s">
        <v>182</v>
      </c>
      <c r="E260" s="214" t="s">
        <v>20</v>
      </c>
      <c r="F260" s="215" t="s">
        <v>215</v>
      </c>
      <c r="G260" s="213"/>
      <c r="H260" s="214" t="s">
        <v>20</v>
      </c>
      <c r="I260" s="216"/>
      <c r="J260" s="213"/>
      <c r="K260" s="213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182</v>
      </c>
      <c r="AU260" s="221" t="s">
        <v>22</v>
      </c>
      <c r="AV260" s="14" t="s">
        <v>22</v>
      </c>
      <c r="AW260" s="14" t="s">
        <v>39</v>
      </c>
      <c r="AX260" s="14" t="s">
        <v>78</v>
      </c>
      <c r="AY260" s="221" t="s">
        <v>125</v>
      </c>
    </row>
    <row r="261" spans="1:65" s="13" customFormat="1" ht="11.25">
      <c r="B261" s="201"/>
      <c r="C261" s="202"/>
      <c r="D261" s="185" t="s">
        <v>182</v>
      </c>
      <c r="E261" s="203" t="s">
        <v>20</v>
      </c>
      <c r="F261" s="204" t="s">
        <v>473</v>
      </c>
      <c r="G261" s="202"/>
      <c r="H261" s="205">
        <v>92</v>
      </c>
      <c r="I261" s="206"/>
      <c r="J261" s="202"/>
      <c r="K261" s="202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182</v>
      </c>
      <c r="AU261" s="211" t="s">
        <v>22</v>
      </c>
      <c r="AV261" s="13" t="s">
        <v>86</v>
      </c>
      <c r="AW261" s="13" t="s">
        <v>39</v>
      </c>
      <c r="AX261" s="13" t="s">
        <v>78</v>
      </c>
      <c r="AY261" s="211" t="s">
        <v>125</v>
      </c>
    </row>
    <row r="262" spans="1:65" s="15" customFormat="1" ht="11.25">
      <c r="B262" s="222"/>
      <c r="C262" s="223"/>
      <c r="D262" s="185" t="s">
        <v>182</v>
      </c>
      <c r="E262" s="224" t="s">
        <v>20</v>
      </c>
      <c r="F262" s="225" t="s">
        <v>261</v>
      </c>
      <c r="G262" s="223"/>
      <c r="H262" s="226">
        <v>92</v>
      </c>
      <c r="I262" s="227"/>
      <c r="J262" s="223"/>
      <c r="K262" s="223"/>
      <c r="L262" s="228"/>
      <c r="M262" s="229"/>
      <c r="N262" s="230"/>
      <c r="O262" s="230"/>
      <c r="P262" s="230"/>
      <c r="Q262" s="230"/>
      <c r="R262" s="230"/>
      <c r="S262" s="230"/>
      <c r="T262" s="231"/>
      <c r="AT262" s="232" t="s">
        <v>182</v>
      </c>
      <c r="AU262" s="232" t="s">
        <v>22</v>
      </c>
      <c r="AV262" s="15" t="s">
        <v>131</v>
      </c>
      <c r="AW262" s="15" t="s">
        <v>39</v>
      </c>
      <c r="AX262" s="15" t="s">
        <v>22</v>
      </c>
      <c r="AY262" s="232" t="s">
        <v>125</v>
      </c>
    </row>
    <row r="263" spans="1:65" s="2" customFormat="1" ht="16.5" customHeight="1">
      <c r="A263" s="35"/>
      <c r="B263" s="36"/>
      <c r="C263" s="172" t="s">
        <v>474</v>
      </c>
      <c r="D263" s="172" t="s">
        <v>126</v>
      </c>
      <c r="E263" s="173" t="s">
        <v>475</v>
      </c>
      <c r="F263" s="174" t="s">
        <v>476</v>
      </c>
      <c r="G263" s="175" t="s">
        <v>284</v>
      </c>
      <c r="H263" s="176">
        <v>8</v>
      </c>
      <c r="I263" s="177"/>
      <c r="J263" s="178">
        <f>ROUND(I263*H263,2)</f>
        <v>0</v>
      </c>
      <c r="K263" s="174" t="s">
        <v>130</v>
      </c>
      <c r="L263" s="40"/>
      <c r="M263" s="179" t="s">
        <v>20</v>
      </c>
      <c r="N263" s="180" t="s">
        <v>49</v>
      </c>
      <c r="O263" s="65"/>
      <c r="P263" s="181">
        <f>O263*H263</f>
        <v>0</v>
      </c>
      <c r="Q263" s="181">
        <v>0</v>
      </c>
      <c r="R263" s="181">
        <f>Q263*H263</f>
        <v>0</v>
      </c>
      <c r="S263" s="181">
        <v>9.2999999999999999E-2</v>
      </c>
      <c r="T263" s="182">
        <f>S263*H263</f>
        <v>0.74399999999999999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3" t="s">
        <v>131</v>
      </c>
      <c r="AT263" s="183" t="s">
        <v>126</v>
      </c>
      <c r="AU263" s="183" t="s">
        <v>22</v>
      </c>
      <c r="AY263" s="18" t="s">
        <v>125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18" t="s">
        <v>22</v>
      </c>
      <c r="BK263" s="184">
        <f>ROUND(I263*H263,2)</f>
        <v>0</v>
      </c>
      <c r="BL263" s="18" t="s">
        <v>131</v>
      </c>
      <c r="BM263" s="183" t="s">
        <v>477</v>
      </c>
    </row>
    <row r="264" spans="1:65" s="2" customFormat="1" ht="11.25">
      <c r="A264" s="35"/>
      <c r="B264" s="36"/>
      <c r="C264" s="37"/>
      <c r="D264" s="185" t="s">
        <v>133</v>
      </c>
      <c r="E264" s="37"/>
      <c r="F264" s="186" t="s">
        <v>478</v>
      </c>
      <c r="G264" s="37"/>
      <c r="H264" s="37"/>
      <c r="I264" s="187"/>
      <c r="J264" s="37"/>
      <c r="K264" s="37"/>
      <c r="L264" s="40"/>
      <c r="M264" s="188"/>
      <c r="N264" s="189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133</v>
      </c>
      <c r="AU264" s="18" t="s">
        <v>22</v>
      </c>
    </row>
    <row r="265" spans="1:65" s="2" customFormat="1" ht="11.25">
      <c r="A265" s="35"/>
      <c r="B265" s="36"/>
      <c r="C265" s="37"/>
      <c r="D265" s="190" t="s">
        <v>135</v>
      </c>
      <c r="E265" s="37"/>
      <c r="F265" s="191" t="s">
        <v>479</v>
      </c>
      <c r="G265" s="37"/>
      <c r="H265" s="37"/>
      <c r="I265" s="187"/>
      <c r="J265" s="37"/>
      <c r="K265" s="37"/>
      <c r="L265" s="40"/>
      <c r="M265" s="188"/>
      <c r="N265" s="189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135</v>
      </c>
      <c r="AU265" s="18" t="s">
        <v>22</v>
      </c>
    </row>
    <row r="266" spans="1:65" s="2" customFormat="1" ht="16.5" customHeight="1">
      <c r="A266" s="35"/>
      <c r="B266" s="36"/>
      <c r="C266" s="172" t="s">
        <v>480</v>
      </c>
      <c r="D266" s="172" t="s">
        <v>126</v>
      </c>
      <c r="E266" s="173" t="s">
        <v>481</v>
      </c>
      <c r="F266" s="174" t="s">
        <v>482</v>
      </c>
      <c r="G266" s="175" t="s">
        <v>220</v>
      </c>
      <c r="H266" s="176">
        <v>22</v>
      </c>
      <c r="I266" s="177"/>
      <c r="J266" s="178">
        <f>ROUND(I266*H266,2)</f>
        <v>0</v>
      </c>
      <c r="K266" s="174" t="s">
        <v>130</v>
      </c>
      <c r="L266" s="40"/>
      <c r="M266" s="179" t="s">
        <v>20</v>
      </c>
      <c r="N266" s="180" t="s">
        <v>49</v>
      </c>
      <c r="O266" s="65"/>
      <c r="P266" s="181">
        <f>O266*H266</f>
        <v>0</v>
      </c>
      <c r="Q266" s="181">
        <v>0</v>
      </c>
      <c r="R266" s="181">
        <f>Q266*H266</f>
        <v>0</v>
      </c>
      <c r="S266" s="181">
        <v>0.222</v>
      </c>
      <c r="T266" s="182">
        <f>S266*H266</f>
        <v>4.8840000000000003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3" t="s">
        <v>131</v>
      </c>
      <c r="AT266" s="183" t="s">
        <v>126</v>
      </c>
      <c r="AU266" s="183" t="s">
        <v>22</v>
      </c>
      <c r="AY266" s="18" t="s">
        <v>125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18" t="s">
        <v>22</v>
      </c>
      <c r="BK266" s="184">
        <f>ROUND(I266*H266,2)</f>
        <v>0</v>
      </c>
      <c r="BL266" s="18" t="s">
        <v>131</v>
      </c>
      <c r="BM266" s="183" t="s">
        <v>483</v>
      </c>
    </row>
    <row r="267" spans="1:65" s="2" customFormat="1" ht="11.25">
      <c r="A267" s="35"/>
      <c r="B267" s="36"/>
      <c r="C267" s="37"/>
      <c r="D267" s="185" t="s">
        <v>133</v>
      </c>
      <c r="E267" s="37"/>
      <c r="F267" s="186" t="s">
        <v>484</v>
      </c>
      <c r="G267" s="37"/>
      <c r="H267" s="37"/>
      <c r="I267" s="187"/>
      <c r="J267" s="37"/>
      <c r="K267" s="37"/>
      <c r="L267" s="40"/>
      <c r="M267" s="188"/>
      <c r="N267" s="189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133</v>
      </c>
      <c r="AU267" s="18" t="s">
        <v>22</v>
      </c>
    </row>
    <row r="268" spans="1:65" s="2" customFormat="1" ht="11.25">
      <c r="A268" s="35"/>
      <c r="B268" s="36"/>
      <c r="C268" s="37"/>
      <c r="D268" s="190" t="s">
        <v>135</v>
      </c>
      <c r="E268" s="37"/>
      <c r="F268" s="191" t="s">
        <v>485</v>
      </c>
      <c r="G268" s="37"/>
      <c r="H268" s="37"/>
      <c r="I268" s="187"/>
      <c r="J268" s="37"/>
      <c r="K268" s="37"/>
      <c r="L268" s="40"/>
      <c r="M268" s="188"/>
      <c r="N268" s="189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135</v>
      </c>
      <c r="AU268" s="18" t="s">
        <v>22</v>
      </c>
    </row>
    <row r="269" spans="1:65" s="13" customFormat="1" ht="11.25">
      <c r="B269" s="201"/>
      <c r="C269" s="202"/>
      <c r="D269" s="185" t="s">
        <v>182</v>
      </c>
      <c r="E269" s="203" t="s">
        <v>486</v>
      </c>
      <c r="F269" s="204" t="s">
        <v>487</v>
      </c>
      <c r="G269" s="202"/>
      <c r="H269" s="205">
        <v>22</v>
      </c>
      <c r="I269" s="206"/>
      <c r="J269" s="202"/>
      <c r="K269" s="202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182</v>
      </c>
      <c r="AU269" s="211" t="s">
        <v>22</v>
      </c>
      <c r="AV269" s="13" t="s">
        <v>86</v>
      </c>
      <c r="AW269" s="13" t="s">
        <v>39</v>
      </c>
      <c r="AX269" s="13" t="s">
        <v>22</v>
      </c>
      <c r="AY269" s="211" t="s">
        <v>125</v>
      </c>
    </row>
    <row r="270" spans="1:65" s="2" customFormat="1" ht="21.75" customHeight="1">
      <c r="A270" s="35"/>
      <c r="B270" s="36"/>
      <c r="C270" s="172" t="s">
        <v>488</v>
      </c>
      <c r="D270" s="172" t="s">
        <v>126</v>
      </c>
      <c r="E270" s="173" t="s">
        <v>489</v>
      </c>
      <c r="F270" s="174" t="s">
        <v>490</v>
      </c>
      <c r="G270" s="175" t="s">
        <v>220</v>
      </c>
      <c r="H270" s="176">
        <v>210</v>
      </c>
      <c r="I270" s="177"/>
      <c r="J270" s="178">
        <f>ROUND(I270*H270,2)</f>
        <v>0</v>
      </c>
      <c r="K270" s="174" t="s">
        <v>130</v>
      </c>
      <c r="L270" s="40"/>
      <c r="M270" s="179" t="s">
        <v>20</v>
      </c>
      <c r="N270" s="180" t="s">
        <v>49</v>
      </c>
      <c r="O270" s="65"/>
      <c r="P270" s="181">
        <f>O270*H270</f>
        <v>0</v>
      </c>
      <c r="Q270" s="181">
        <v>0</v>
      </c>
      <c r="R270" s="181">
        <f>Q270*H270</f>
        <v>0</v>
      </c>
      <c r="S270" s="181">
        <v>0.16</v>
      </c>
      <c r="T270" s="182">
        <f>S270*H270</f>
        <v>33.6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3" t="s">
        <v>131</v>
      </c>
      <c r="AT270" s="183" t="s">
        <v>126</v>
      </c>
      <c r="AU270" s="183" t="s">
        <v>22</v>
      </c>
      <c r="AY270" s="18" t="s">
        <v>125</v>
      </c>
      <c r="BE270" s="184">
        <f>IF(N270="základní",J270,0)</f>
        <v>0</v>
      </c>
      <c r="BF270" s="184">
        <f>IF(N270="snížená",J270,0)</f>
        <v>0</v>
      </c>
      <c r="BG270" s="184">
        <f>IF(N270="zákl. přenesená",J270,0)</f>
        <v>0</v>
      </c>
      <c r="BH270" s="184">
        <f>IF(N270="sníž. přenesená",J270,0)</f>
        <v>0</v>
      </c>
      <c r="BI270" s="184">
        <f>IF(N270="nulová",J270,0)</f>
        <v>0</v>
      </c>
      <c r="BJ270" s="18" t="s">
        <v>22</v>
      </c>
      <c r="BK270" s="184">
        <f>ROUND(I270*H270,2)</f>
        <v>0</v>
      </c>
      <c r="BL270" s="18" t="s">
        <v>131</v>
      </c>
      <c r="BM270" s="183" t="s">
        <v>491</v>
      </c>
    </row>
    <row r="271" spans="1:65" s="2" customFormat="1" ht="19.5">
      <c r="A271" s="35"/>
      <c r="B271" s="36"/>
      <c r="C271" s="37"/>
      <c r="D271" s="185" t="s">
        <v>133</v>
      </c>
      <c r="E271" s="37"/>
      <c r="F271" s="186" t="s">
        <v>492</v>
      </c>
      <c r="G271" s="37"/>
      <c r="H271" s="37"/>
      <c r="I271" s="187"/>
      <c r="J271" s="37"/>
      <c r="K271" s="37"/>
      <c r="L271" s="40"/>
      <c r="M271" s="188"/>
      <c r="N271" s="189"/>
      <c r="O271" s="65"/>
      <c r="P271" s="65"/>
      <c r="Q271" s="65"/>
      <c r="R271" s="65"/>
      <c r="S271" s="65"/>
      <c r="T271" s="66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133</v>
      </c>
      <c r="AU271" s="18" t="s">
        <v>22</v>
      </c>
    </row>
    <row r="272" spans="1:65" s="2" customFormat="1" ht="11.25">
      <c r="A272" s="35"/>
      <c r="B272" s="36"/>
      <c r="C272" s="37"/>
      <c r="D272" s="190" t="s">
        <v>135</v>
      </c>
      <c r="E272" s="37"/>
      <c r="F272" s="191" t="s">
        <v>493</v>
      </c>
      <c r="G272" s="37"/>
      <c r="H272" s="37"/>
      <c r="I272" s="187"/>
      <c r="J272" s="37"/>
      <c r="K272" s="37"/>
      <c r="L272" s="40"/>
      <c r="M272" s="188"/>
      <c r="N272" s="189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135</v>
      </c>
      <c r="AU272" s="18" t="s">
        <v>22</v>
      </c>
    </row>
    <row r="273" spans="1:65" s="13" customFormat="1" ht="11.25">
      <c r="B273" s="201"/>
      <c r="C273" s="202"/>
      <c r="D273" s="185" t="s">
        <v>182</v>
      </c>
      <c r="E273" s="203" t="s">
        <v>494</v>
      </c>
      <c r="F273" s="204" t="s">
        <v>495</v>
      </c>
      <c r="G273" s="202"/>
      <c r="H273" s="205">
        <v>210</v>
      </c>
      <c r="I273" s="206"/>
      <c r="J273" s="202"/>
      <c r="K273" s="202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182</v>
      </c>
      <c r="AU273" s="211" t="s">
        <v>22</v>
      </c>
      <c r="AV273" s="13" t="s">
        <v>86</v>
      </c>
      <c r="AW273" s="13" t="s">
        <v>39</v>
      </c>
      <c r="AX273" s="13" t="s">
        <v>22</v>
      </c>
      <c r="AY273" s="211" t="s">
        <v>125</v>
      </c>
    </row>
    <row r="274" spans="1:65" s="2" customFormat="1" ht="16.5" customHeight="1">
      <c r="A274" s="35"/>
      <c r="B274" s="36"/>
      <c r="C274" s="172" t="s">
        <v>496</v>
      </c>
      <c r="D274" s="172" t="s">
        <v>126</v>
      </c>
      <c r="E274" s="173" t="s">
        <v>497</v>
      </c>
      <c r="F274" s="174" t="s">
        <v>498</v>
      </c>
      <c r="G274" s="175" t="s">
        <v>499</v>
      </c>
      <c r="H274" s="176">
        <v>250</v>
      </c>
      <c r="I274" s="177"/>
      <c r="J274" s="178">
        <f>ROUND(I274*H274,2)</f>
        <v>0</v>
      </c>
      <c r="K274" s="174" t="s">
        <v>130</v>
      </c>
      <c r="L274" s="40"/>
      <c r="M274" s="179" t="s">
        <v>20</v>
      </c>
      <c r="N274" s="180" t="s">
        <v>49</v>
      </c>
      <c r="O274" s="65"/>
      <c r="P274" s="181">
        <f>O274*H274</f>
        <v>0</v>
      </c>
      <c r="Q274" s="181">
        <v>0</v>
      </c>
      <c r="R274" s="181">
        <f>Q274*H274</f>
        <v>0</v>
      </c>
      <c r="S274" s="181">
        <v>1E-3</v>
      </c>
      <c r="T274" s="182">
        <f>S274*H274</f>
        <v>0.25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3" t="s">
        <v>131</v>
      </c>
      <c r="AT274" s="183" t="s">
        <v>126</v>
      </c>
      <c r="AU274" s="183" t="s">
        <v>22</v>
      </c>
      <c r="AY274" s="18" t="s">
        <v>125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18" t="s">
        <v>22</v>
      </c>
      <c r="BK274" s="184">
        <f>ROUND(I274*H274,2)</f>
        <v>0</v>
      </c>
      <c r="BL274" s="18" t="s">
        <v>131</v>
      </c>
      <c r="BM274" s="183" t="s">
        <v>500</v>
      </c>
    </row>
    <row r="275" spans="1:65" s="2" customFormat="1" ht="11.25">
      <c r="A275" s="35"/>
      <c r="B275" s="36"/>
      <c r="C275" s="37"/>
      <c r="D275" s="185" t="s">
        <v>133</v>
      </c>
      <c r="E275" s="37"/>
      <c r="F275" s="186" t="s">
        <v>501</v>
      </c>
      <c r="G275" s="37"/>
      <c r="H275" s="37"/>
      <c r="I275" s="187"/>
      <c r="J275" s="37"/>
      <c r="K275" s="37"/>
      <c r="L275" s="40"/>
      <c r="M275" s="188"/>
      <c r="N275" s="189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133</v>
      </c>
      <c r="AU275" s="18" t="s">
        <v>22</v>
      </c>
    </row>
    <row r="276" spans="1:65" s="2" customFormat="1" ht="11.25">
      <c r="A276" s="35"/>
      <c r="B276" s="36"/>
      <c r="C276" s="37"/>
      <c r="D276" s="190" t="s">
        <v>135</v>
      </c>
      <c r="E276" s="37"/>
      <c r="F276" s="191" t="s">
        <v>502</v>
      </c>
      <c r="G276" s="37"/>
      <c r="H276" s="37"/>
      <c r="I276" s="187"/>
      <c r="J276" s="37"/>
      <c r="K276" s="37"/>
      <c r="L276" s="40"/>
      <c r="M276" s="188"/>
      <c r="N276" s="189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135</v>
      </c>
      <c r="AU276" s="18" t="s">
        <v>22</v>
      </c>
    </row>
    <row r="277" spans="1:65" s="13" customFormat="1" ht="11.25">
      <c r="B277" s="201"/>
      <c r="C277" s="202"/>
      <c r="D277" s="185" t="s">
        <v>182</v>
      </c>
      <c r="E277" s="203" t="s">
        <v>503</v>
      </c>
      <c r="F277" s="204" t="s">
        <v>504</v>
      </c>
      <c r="G277" s="202"/>
      <c r="H277" s="205">
        <v>250</v>
      </c>
      <c r="I277" s="206"/>
      <c r="J277" s="202"/>
      <c r="K277" s="202"/>
      <c r="L277" s="207"/>
      <c r="M277" s="208"/>
      <c r="N277" s="209"/>
      <c r="O277" s="209"/>
      <c r="P277" s="209"/>
      <c r="Q277" s="209"/>
      <c r="R277" s="209"/>
      <c r="S277" s="209"/>
      <c r="T277" s="210"/>
      <c r="AT277" s="211" t="s">
        <v>182</v>
      </c>
      <c r="AU277" s="211" t="s">
        <v>22</v>
      </c>
      <c r="AV277" s="13" t="s">
        <v>86</v>
      </c>
      <c r="AW277" s="13" t="s">
        <v>39</v>
      </c>
      <c r="AX277" s="13" t="s">
        <v>22</v>
      </c>
      <c r="AY277" s="211" t="s">
        <v>125</v>
      </c>
    </row>
    <row r="278" spans="1:65" s="2" customFormat="1" ht="16.5" customHeight="1">
      <c r="A278" s="35"/>
      <c r="B278" s="36"/>
      <c r="C278" s="172" t="s">
        <v>505</v>
      </c>
      <c r="D278" s="172" t="s">
        <v>126</v>
      </c>
      <c r="E278" s="173" t="s">
        <v>506</v>
      </c>
      <c r="F278" s="174" t="s">
        <v>507</v>
      </c>
      <c r="G278" s="175" t="s">
        <v>178</v>
      </c>
      <c r="H278" s="176">
        <v>2</v>
      </c>
      <c r="I278" s="177"/>
      <c r="J278" s="178">
        <f>ROUND(I278*H278,2)</f>
        <v>0</v>
      </c>
      <c r="K278" s="174" t="s">
        <v>130</v>
      </c>
      <c r="L278" s="40"/>
      <c r="M278" s="179" t="s">
        <v>20</v>
      </c>
      <c r="N278" s="180" t="s">
        <v>49</v>
      </c>
      <c r="O278" s="65"/>
      <c r="P278" s="181">
        <f>O278*H278</f>
        <v>0</v>
      </c>
      <c r="Q278" s="181">
        <v>0</v>
      </c>
      <c r="R278" s="181">
        <f>Q278*H278</f>
        <v>0</v>
      </c>
      <c r="S278" s="181">
        <v>4.4999999999999998E-2</v>
      </c>
      <c r="T278" s="182">
        <f>S278*H278</f>
        <v>0.09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3" t="s">
        <v>131</v>
      </c>
      <c r="AT278" s="183" t="s">
        <v>126</v>
      </c>
      <c r="AU278" s="183" t="s">
        <v>22</v>
      </c>
      <c r="AY278" s="18" t="s">
        <v>125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18" t="s">
        <v>22</v>
      </c>
      <c r="BK278" s="184">
        <f>ROUND(I278*H278,2)</f>
        <v>0</v>
      </c>
      <c r="BL278" s="18" t="s">
        <v>131</v>
      </c>
      <c r="BM278" s="183" t="s">
        <v>508</v>
      </c>
    </row>
    <row r="279" spans="1:65" s="2" customFormat="1" ht="19.5">
      <c r="A279" s="35"/>
      <c r="B279" s="36"/>
      <c r="C279" s="37"/>
      <c r="D279" s="185" t="s">
        <v>133</v>
      </c>
      <c r="E279" s="37"/>
      <c r="F279" s="186" t="s">
        <v>509</v>
      </c>
      <c r="G279" s="37"/>
      <c r="H279" s="37"/>
      <c r="I279" s="187"/>
      <c r="J279" s="37"/>
      <c r="K279" s="37"/>
      <c r="L279" s="40"/>
      <c r="M279" s="188"/>
      <c r="N279" s="189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133</v>
      </c>
      <c r="AU279" s="18" t="s">
        <v>22</v>
      </c>
    </row>
    <row r="280" spans="1:65" s="2" customFormat="1" ht="11.25">
      <c r="A280" s="35"/>
      <c r="B280" s="36"/>
      <c r="C280" s="37"/>
      <c r="D280" s="190" t="s">
        <v>135</v>
      </c>
      <c r="E280" s="37"/>
      <c r="F280" s="191" t="s">
        <v>510</v>
      </c>
      <c r="G280" s="37"/>
      <c r="H280" s="37"/>
      <c r="I280" s="187"/>
      <c r="J280" s="37"/>
      <c r="K280" s="37"/>
      <c r="L280" s="40"/>
      <c r="M280" s="188"/>
      <c r="N280" s="189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135</v>
      </c>
      <c r="AU280" s="18" t="s">
        <v>22</v>
      </c>
    </row>
    <row r="281" spans="1:65" s="13" customFormat="1" ht="11.25">
      <c r="B281" s="201"/>
      <c r="C281" s="202"/>
      <c r="D281" s="185" t="s">
        <v>182</v>
      </c>
      <c r="E281" s="203" t="s">
        <v>511</v>
      </c>
      <c r="F281" s="204" t="s">
        <v>512</v>
      </c>
      <c r="G281" s="202"/>
      <c r="H281" s="205">
        <v>2</v>
      </c>
      <c r="I281" s="206"/>
      <c r="J281" s="202"/>
      <c r="K281" s="202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182</v>
      </c>
      <c r="AU281" s="211" t="s">
        <v>22</v>
      </c>
      <c r="AV281" s="13" t="s">
        <v>86</v>
      </c>
      <c r="AW281" s="13" t="s">
        <v>39</v>
      </c>
      <c r="AX281" s="13" t="s">
        <v>22</v>
      </c>
      <c r="AY281" s="211" t="s">
        <v>125</v>
      </c>
    </row>
    <row r="282" spans="1:65" s="2" customFormat="1" ht="16.5" customHeight="1">
      <c r="A282" s="35"/>
      <c r="B282" s="36"/>
      <c r="C282" s="172" t="s">
        <v>513</v>
      </c>
      <c r="D282" s="172" t="s">
        <v>126</v>
      </c>
      <c r="E282" s="173" t="s">
        <v>514</v>
      </c>
      <c r="F282" s="174" t="s">
        <v>515</v>
      </c>
      <c r="G282" s="175" t="s">
        <v>284</v>
      </c>
      <c r="H282" s="176">
        <v>245</v>
      </c>
      <c r="I282" s="177"/>
      <c r="J282" s="178">
        <f>ROUND(I282*H282,2)</f>
        <v>0</v>
      </c>
      <c r="K282" s="174" t="s">
        <v>130</v>
      </c>
      <c r="L282" s="40"/>
      <c r="M282" s="179" t="s">
        <v>20</v>
      </c>
      <c r="N282" s="180" t="s">
        <v>49</v>
      </c>
      <c r="O282" s="65"/>
      <c r="P282" s="181">
        <f>O282*H282</f>
        <v>0</v>
      </c>
      <c r="Q282" s="181">
        <v>0</v>
      </c>
      <c r="R282" s="181">
        <f>Q282*H282</f>
        <v>0</v>
      </c>
      <c r="S282" s="181">
        <v>0</v>
      </c>
      <c r="T282" s="182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3" t="s">
        <v>131</v>
      </c>
      <c r="AT282" s="183" t="s">
        <v>126</v>
      </c>
      <c r="AU282" s="183" t="s">
        <v>22</v>
      </c>
      <c r="AY282" s="18" t="s">
        <v>125</v>
      </c>
      <c r="BE282" s="184">
        <f>IF(N282="základní",J282,0)</f>
        <v>0</v>
      </c>
      <c r="BF282" s="184">
        <f>IF(N282="snížená",J282,0)</f>
        <v>0</v>
      </c>
      <c r="BG282" s="184">
        <f>IF(N282="zákl. přenesená",J282,0)</f>
        <v>0</v>
      </c>
      <c r="BH282" s="184">
        <f>IF(N282="sníž. přenesená",J282,0)</f>
        <v>0</v>
      </c>
      <c r="BI282" s="184">
        <f>IF(N282="nulová",J282,0)</f>
        <v>0</v>
      </c>
      <c r="BJ282" s="18" t="s">
        <v>22</v>
      </c>
      <c r="BK282" s="184">
        <f>ROUND(I282*H282,2)</f>
        <v>0</v>
      </c>
      <c r="BL282" s="18" t="s">
        <v>131</v>
      </c>
      <c r="BM282" s="183" t="s">
        <v>516</v>
      </c>
    </row>
    <row r="283" spans="1:65" s="2" customFormat="1" ht="11.25">
      <c r="A283" s="35"/>
      <c r="B283" s="36"/>
      <c r="C283" s="37"/>
      <c r="D283" s="185" t="s">
        <v>133</v>
      </c>
      <c r="E283" s="37"/>
      <c r="F283" s="186" t="s">
        <v>517</v>
      </c>
      <c r="G283" s="37"/>
      <c r="H283" s="37"/>
      <c r="I283" s="187"/>
      <c r="J283" s="37"/>
      <c r="K283" s="37"/>
      <c r="L283" s="40"/>
      <c r="M283" s="188"/>
      <c r="N283" s="189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133</v>
      </c>
      <c r="AU283" s="18" t="s">
        <v>22</v>
      </c>
    </row>
    <row r="284" spans="1:65" s="2" customFormat="1" ht="11.25">
      <c r="A284" s="35"/>
      <c r="B284" s="36"/>
      <c r="C284" s="37"/>
      <c r="D284" s="190" t="s">
        <v>135</v>
      </c>
      <c r="E284" s="37"/>
      <c r="F284" s="191" t="s">
        <v>518</v>
      </c>
      <c r="G284" s="37"/>
      <c r="H284" s="37"/>
      <c r="I284" s="187"/>
      <c r="J284" s="37"/>
      <c r="K284" s="37"/>
      <c r="L284" s="40"/>
      <c r="M284" s="188"/>
      <c r="N284" s="189"/>
      <c r="O284" s="65"/>
      <c r="P284" s="65"/>
      <c r="Q284" s="65"/>
      <c r="R284" s="65"/>
      <c r="S284" s="65"/>
      <c r="T284" s="66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135</v>
      </c>
      <c r="AU284" s="18" t="s">
        <v>22</v>
      </c>
    </row>
    <row r="285" spans="1:65" s="13" customFormat="1" ht="11.25">
      <c r="B285" s="201"/>
      <c r="C285" s="202"/>
      <c r="D285" s="185" t="s">
        <v>182</v>
      </c>
      <c r="E285" s="203" t="s">
        <v>519</v>
      </c>
      <c r="F285" s="204" t="s">
        <v>520</v>
      </c>
      <c r="G285" s="202"/>
      <c r="H285" s="205">
        <v>245</v>
      </c>
      <c r="I285" s="206"/>
      <c r="J285" s="202"/>
      <c r="K285" s="202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182</v>
      </c>
      <c r="AU285" s="211" t="s">
        <v>22</v>
      </c>
      <c r="AV285" s="13" t="s">
        <v>86</v>
      </c>
      <c r="AW285" s="13" t="s">
        <v>39</v>
      </c>
      <c r="AX285" s="13" t="s">
        <v>22</v>
      </c>
      <c r="AY285" s="211" t="s">
        <v>125</v>
      </c>
    </row>
    <row r="286" spans="1:65" s="2" customFormat="1" ht="16.5" customHeight="1">
      <c r="A286" s="35"/>
      <c r="B286" s="36"/>
      <c r="C286" s="172" t="s">
        <v>521</v>
      </c>
      <c r="D286" s="172" t="s">
        <v>126</v>
      </c>
      <c r="E286" s="173" t="s">
        <v>522</v>
      </c>
      <c r="F286" s="174" t="s">
        <v>523</v>
      </c>
      <c r="G286" s="175" t="s">
        <v>284</v>
      </c>
      <c r="H286" s="176">
        <v>194</v>
      </c>
      <c r="I286" s="177"/>
      <c r="J286" s="178">
        <f>ROUND(I286*H286,2)</f>
        <v>0</v>
      </c>
      <c r="K286" s="174" t="s">
        <v>130</v>
      </c>
      <c r="L286" s="40"/>
      <c r="M286" s="179" t="s">
        <v>20</v>
      </c>
      <c r="N286" s="180" t="s">
        <v>49</v>
      </c>
      <c r="O286" s="65"/>
      <c r="P286" s="181">
        <f>O286*H286</f>
        <v>0</v>
      </c>
      <c r="Q286" s="181">
        <v>0.15540000000000001</v>
      </c>
      <c r="R286" s="181">
        <f>Q286*H286</f>
        <v>30.147600000000001</v>
      </c>
      <c r="S286" s="181">
        <v>0</v>
      </c>
      <c r="T286" s="182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3" t="s">
        <v>131</v>
      </c>
      <c r="AT286" s="183" t="s">
        <v>126</v>
      </c>
      <c r="AU286" s="183" t="s">
        <v>22</v>
      </c>
      <c r="AY286" s="18" t="s">
        <v>125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18" t="s">
        <v>22</v>
      </c>
      <c r="BK286" s="184">
        <f>ROUND(I286*H286,2)</f>
        <v>0</v>
      </c>
      <c r="BL286" s="18" t="s">
        <v>131</v>
      </c>
      <c r="BM286" s="183" t="s">
        <v>524</v>
      </c>
    </row>
    <row r="287" spans="1:65" s="2" customFormat="1" ht="19.5">
      <c r="A287" s="35"/>
      <c r="B287" s="36"/>
      <c r="C287" s="37"/>
      <c r="D287" s="185" t="s">
        <v>133</v>
      </c>
      <c r="E287" s="37"/>
      <c r="F287" s="186" t="s">
        <v>525</v>
      </c>
      <c r="G287" s="37"/>
      <c r="H287" s="37"/>
      <c r="I287" s="187"/>
      <c r="J287" s="37"/>
      <c r="K287" s="37"/>
      <c r="L287" s="40"/>
      <c r="M287" s="188"/>
      <c r="N287" s="189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133</v>
      </c>
      <c r="AU287" s="18" t="s">
        <v>22</v>
      </c>
    </row>
    <row r="288" spans="1:65" s="2" customFormat="1" ht="11.25">
      <c r="A288" s="35"/>
      <c r="B288" s="36"/>
      <c r="C288" s="37"/>
      <c r="D288" s="190" t="s">
        <v>135</v>
      </c>
      <c r="E288" s="37"/>
      <c r="F288" s="191" t="s">
        <v>526</v>
      </c>
      <c r="G288" s="37"/>
      <c r="H288" s="37"/>
      <c r="I288" s="187"/>
      <c r="J288" s="37"/>
      <c r="K288" s="37"/>
      <c r="L288" s="40"/>
      <c r="M288" s="188"/>
      <c r="N288" s="189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135</v>
      </c>
      <c r="AU288" s="18" t="s">
        <v>22</v>
      </c>
    </row>
    <row r="289" spans="1:65" s="2" customFormat="1" ht="16.5" customHeight="1">
      <c r="A289" s="35"/>
      <c r="B289" s="36"/>
      <c r="C289" s="233" t="s">
        <v>527</v>
      </c>
      <c r="D289" s="233" t="s">
        <v>435</v>
      </c>
      <c r="E289" s="234" t="s">
        <v>528</v>
      </c>
      <c r="F289" s="235" t="s">
        <v>529</v>
      </c>
      <c r="G289" s="236" t="s">
        <v>178</v>
      </c>
      <c r="H289" s="237">
        <v>194</v>
      </c>
      <c r="I289" s="238"/>
      <c r="J289" s="239">
        <f>ROUND(I289*H289,2)</f>
        <v>0</v>
      </c>
      <c r="K289" s="235" t="s">
        <v>130</v>
      </c>
      <c r="L289" s="240"/>
      <c r="M289" s="241" t="s">
        <v>20</v>
      </c>
      <c r="N289" s="242" t="s">
        <v>49</v>
      </c>
      <c r="O289" s="65"/>
      <c r="P289" s="181">
        <f>O289*H289</f>
        <v>0</v>
      </c>
      <c r="Q289" s="181">
        <v>0.08</v>
      </c>
      <c r="R289" s="181">
        <f>Q289*H289</f>
        <v>15.52</v>
      </c>
      <c r="S289" s="181">
        <v>0</v>
      </c>
      <c r="T289" s="18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3" t="s">
        <v>224</v>
      </c>
      <c r="AT289" s="183" t="s">
        <v>435</v>
      </c>
      <c r="AU289" s="183" t="s">
        <v>22</v>
      </c>
      <c r="AY289" s="18" t="s">
        <v>125</v>
      </c>
      <c r="BE289" s="184">
        <f>IF(N289="základní",J289,0)</f>
        <v>0</v>
      </c>
      <c r="BF289" s="184">
        <f>IF(N289="snížená",J289,0)</f>
        <v>0</v>
      </c>
      <c r="BG289" s="184">
        <f>IF(N289="zákl. přenesená",J289,0)</f>
        <v>0</v>
      </c>
      <c r="BH289" s="184">
        <f>IF(N289="sníž. přenesená",J289,0)</f>
        <v>0</v>
      </c>
      <c r="BI289" s="184">
        <f>IF(N289="nulová",J289,0)</f>
        <v>0</v>
      </c>
      <c r="BJ289" s="18" t="s">
        <v>22</v>
      </c>
      <c r="BK289" s="184">
        <f>ROUND(I289*H289,2)</f>
        <v>0</v>
      </c>
      <c r="BL289" s="18" t="s">
        <v>131</v>
      </c>
      <c r="BM289" s="183" t="s">
        <v>530</v>
      </c>
    </row>
    <row r="290" spans="1:65" s="2" customFormat="1" ht="11.25">
      <c r="A290" s="35"/>
      <c r="B290" s="36"/>
      <c r="C290" s="37"/>
      <c r="D290" s="185" t="s">
        <v>133</v>
      </c>
      <c r="E290" s="37"/>
      <c r="F290" s="186" t="s">
        <v>531</v>
      </c>
      <c r="G290" s="37"/>
      <c r="H290" s="37"/>
      <c r="I290" s="187"/>
      <c r="J290" s="37"/>
      <c r="K290" s="37"/>
      <c r="L290" s="40"/>
      <c r="M290" s="188"/>
      <c r="N290" s="189"/>
      <c r="O290" s="65"/>
      <c r="P290" s="65"/>
      <c r="Q290" s="65"/>
      <c r="R290" s="65"/>
      <c r="S290" s="65"/>
      <c r="T290" s="66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133</v>
      </c>
      <c r="AU290" s="18" t="s">
        <v>22</v>
      </c>
    </row>
    <row r="291" spans="1:65" s="2" customFormat="1" ht="11.25">
      <c r="A291" s="35"/>
      <c r="B291" s="36"/>
      <c r="C291" s="37"/>
      <c r="D291" s="190" t="s">
        <v>135</v>
      </c>
      <c r="E291" s="37"/>
      <c r="F291" s="191" t="s">
        <v>532</v>
      </c>
      <c r="G291" s="37"/>
      <c r="H291" s="37"/>
      <c r="I291" s="187"/>
      <c r="J291" s="37"/>
      <c r="K291" s="37"/>
      <c r="L291" s="40"/>
      <c r="M291" s="188"/>
      <c r="N291" s="189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135</v>
      </c>
      <c r="AU291" s="18" t="s">
        <v>22</v>
      </c>
    </row>
    <row r="292" spans="1:65" s="13" customFormat="1" ht="11.25">
      <c r="B292" s="201"/>
      <c r="C292" s="202"/>
      <c r="D292" s="185" t="s">
        <v>182</v>
      </c>
      <c r="E292" s="203" t="s">
        <v>20</v>
      </c>
      <c r="F292" s="204" t="s">
        <v>533</v>
      </c>
      <c r="G292" s="202"/>
      <c r="H292" s="205">
        <v>194</v>
      </c>
      <c r="I292" s="206"/>
      <c r="J292" s="202"/>
      <c r="K292" s="202"/>
      <c r="L292" s="207"/>
      <c r="M292" s="208"/>
      <c r="N292" s="209"/>
      <c r="O292" s="209"/>
      <c r="P292" s="209"/>
      <c r="Q292" s="209"/>
      <c r="R292" s="209"/>
      <c r="S292" s="209"/>
      <c r="T292" s="210"/>
      <c r="AT292" s="211" t="s">
        <v>182</v>
      </c>
      <c r="AU292" s="211" t="s">
        <v>22</v>
      </c>
      <c r="AV292" s="13" t="s">
        <v>86</v>
      </c>
      <c r="AW292" s="13" t="s">
        <v>39</v>
      </c>
      <c r="AX292" s="13" t="s">
        <v>22</v>
      </c>
      <c r="AY292" s="211" t="s">
        <v>125</v>
      </c>
    </row>
    <row r="293" spans="1:65" s="2" customFormat="1" ht="16.5" customHeight="1">
      <c r="A293" s="35"/>
      <c r="B293" s="36"/>
      <c r="C293" s="172" t="s">
        <v>534</v>
      </c>
      <c r="D293" s="172" t="s">
        <v>126</v>
      </c>
      <c r="E293" s="173" t="s">
        <v>522</v>
      </c>
      <c r="F293" s="174" t="s">
        <v>523</v>
      </c>
      <c r="G293" s="175" t="s">
        <v>284</v>
      </c>
      <c r="H293" s="176">
        <v>60</v>
      </c>
      <c r="I293" s="177"/>
      <c r="J293" s="178">
        <f>ROUND(I293*H293,2)</f>
        <v>0</v>
      </c>
      <c r="K293" s="174" t="s">
        <v>130</v>
      </c>
      <c r="L293" s="40"/>
      <c r="M293" s="179" t="s">
        <v>20</v>
      </c>
      <c r="N293" s="180" t="s">
        <v>49</v>
      </c>
      <c r="O293" s="65"/>
      <c r="P293" s="181">
        <f>O293*H293</f>
        <v>0</v>
      </c>
      <c r="Q293" s="181">
        <v>0.15540000000000001</v>
      </c>
      <c r="R293" s="181">
        <f>Q293*H293</f>
        <v>9.3239999999999998</v>
      </c>
      <c r="S293" s="181">
        <v>0</v>
      </c>
      <c r="T293" s="182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3" t="s">
        <v>131</v>
      </c>
      <c r="AT293" s="183" t="s">
        <v>126</v>
      </c>
      <c r="AU293" s="183" t="s">
        <v>22</v>
      </c>
      <c r="AY293" s="18" t="s">
        <v>125</v>
      </c>
      <c r="BE293" s="184">
        <f>IF(N293="základní",J293,0)</f>
        <v>0</v>
      </c>
      <c r="BF293" s="184">
        <f>IF(N293="snížená",J293,0)</f>
        <v>0</v>
      </c>
      <c r="BG293" s="184">
        <f>IF(N293="zákl. přenesená",J293,0)</f>
        <v>0</v>
      </c>
      <c r="BH293" s="184">
        <f>IF(N293="sníž. přenesená",J293,0)</f>
        <v>0</v>
      </c>
      <c r="BI293" s="184">
        <f>IF(N293="nulová",J293,0)</f>
        <v>0</v>
      </c>
      <c r="BJ293" s="18" t="s">
        <v>22</v>
      </c>
      <c r="BK293" s="184">
        <f>ROUND(I293*H293,2)</f>
        <v>0</v>
      </c>
      <c r="BL293" s="18" t="s">
        <v>131</v>
      </c>
      <c r="BM293" s="183" t="s">
        <v>535</v>
      </c>
    </row>
    <row r="294" spans="1:65" s="2" customFormat="1" ht="19.5">
      <c r="A294" s="35"/>
      <c r="B294" s="36"/>
      <c r="C294" s="37"/>
      <c r="D294" s="185" t="s">
        <v>133</v>
      </c>
      <c r="E294" s="37"/>
      <c r="F294" s="186" t="s">
        <v>525</v>
      </c>
      <c r="G294" s="37"/>
      <c r="H294" s="37"/>
      <c r="I294" s="187"/>
      <c r="J294" s="37"/>
      <c r="K294" s="37"/>
      <c r="L294" s="40"/>
      <c r="M294" s="188"/>
      <c r="N294" s="189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133</v>
      </c>
      <c r="AU294" s="18" t="s">
        <v>22</v>
      </c>
    </row>
    <row r="295" spans="1:65" s="2" customFormat="1" ht="11.25">
      <c r="A295" s="35"/>
      <c r="B295" s="36"/>
      <c r="C295" s="37"/>
      <c r="D295" s="190" t="s">
        <v>135</v>
      </c>
      <c r="E295" s="37"/>
      <c r="F295" s="191" t="s">
        <v>526</v>
      </c>
      <c r="G295" s="37"/>
      <c r="H295" s="37"/>
      <c r="I295" s="187"/>
      <c r="J295" s="37"/>
      <c r="K295" s="37"/>
      <c r="L295" s="40"/>
      <c r="M295" s="188"/>
      <c r="N295" s="189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135</v>
      </c>
      <c r="AU295" s="18" t="s">
        <v>22</v>
      </c>
    </row>
    <row r="296" spans="1:65" s="13" customFormat="1" ht="11.25">
      <c r="B296" s="201"/>
      <c r="C296" s="202"/>
      <c r="D296" s="185" t="s">
        <v>182</v>
      </c>
      <c r="E296" s="203" t="s">
        <v>536</v>
      </c>
      <c r="F296" s="204" t="s">
        <v>537</v>
      </c>
      <c r="G296" s="202"/>
      <c r="H296" s="205">
        <v>60</v>
      </c>
      <c r="I296" s="206"/>
      <c r="J296" s="202"/>
      <c r="K296" s="202"/>
      <c r="L296" s="207"/>
      <c r="M296" s="208"/>
      <c r="N296" s="209"/>
      <c r="O296" s="209"/>
      <c r="P296" s="209"/>
      <c r="Q296" s="209"/>
      <c r="R296" s="209"/>
      <c r="S296" s="209"/>
      <c r="T296" s="210"/>
      <c r="AT296" s="211" t="s">
        <v>182</v>
      </c>
      <c r="AU296" s="211" t="s">
        <v>22</v>
      </c>
      <c r="AV296" s="13" t="s">
        <v>86</v>
      </c>
      <c r="AW296" s="13" t="s">
        <v>39</v>
      </c>
      <c r="AX296" s="13" t="s">
        <v>22</v>
      </c>
      <c r="AY296" s="211" t="s">
        <v>125</v>
      </c>
    </row>
    <row r="297" spans="1:65" s="2" customFormat="1" ht="16.5" customHeight="1">
      <c r="A297" s="35"/>
      <c r="B297" s="36"/>
      <c r="C297" s="233" t="s">
        <v>538</v>
      </c>
      <c r="D297" s="233" t="s">
        <v>435</v>
      </c>
      <c r="E297" s="234" t="s">
        <v>539</v>
      </c>
      <c r="F297" s="235" t="s">
        <v>540</v>
      </c>
      <c r="G297" s="236" t="s">
        <v>178</v>
      </c>
      <c r="H297" s="237">
        <v>60</v>
      </c>
      <c r="I297" s="238"/>
      <c r="J297" s="239">
        <f>ROUND(I297*H297,2)</f>
        <v>0</v>
      </c>
      <c r="K297" s="235" t="s">
        <v>130</v>
      </c>
      <c r="L297" s="240"/>
      <c r="M297" s="241" t="s">
        <v>20</v>
      </c>
      <c r="N297" s="242" t="s">
        <v>49</v>
      </c>
      <c r="O297" s="65"/>
      <c r="P297" s="181">
        <f>O297*H297</f>
        <v>0</v>
      </c>
      <c r="Q297" s="181">
        <v>0.10199999999999999</v>
      </c>
      <c r="R297" s="181">
        <f>Q297*H297</f>
        <v>6.1199999999999992</v>
      </c>
      <c r="S297" s="181">
        <v>0</v>
      </c>
      <c r="T297" s="182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3" t="s">
        <v>224</v>
      </c>
      <c r="AT297" s="183" t="s">
        <v>435</v>
      </c>
      <c r="AU297" s="183" t="s">
        <v>22</v>
      </c>
      <c r="AY297" s="18" t="s">
        <v>125</v>
      </c>
      <c r="BE297" s="184">
        <f>IF(N297="základní",J297,0)</f>
        <v>0</v>
      </c>
      <c r="BF297" s="184">
        <f>IF(N297="snížená",J297,0)</f>
        <v>0</v>
      </c>
      <c r="BG297" s="184">
        <f>IF(N297="zákl. přenesená",J297,0)</f>
        <v>0</v>
      </c>
      <c r="BH297" s="184">
        <f>IF(N297="sníž. přenesená",J297,0)</f>
        <v>0</v>
      </c>
      <c r="BI297" s="184">
        <f>IF(N297="nulová",J297,0)</f>
        <v>0</v>
      </c>
      <c r="BJ297" s="18" t="s">
        <v>22</v>
      </c>
      <c r="BK297" s="184">
        <f>ROUND(I297*H297,2)</f>
        <v>0</v>
      </c>
      <c r="BL297" s="18" t="s">
        <v>131</v>
      </c>
      <c r="BM297" s="183" t="s">
        <v>541</v>
      </c>
    </row>
    <row r="298" spans="1:65" s="2" customFormat="1" ht="11.25">
      <c r="A298" s="35"/>
      <c r="B298" s="36"/>
      <c r="C298" s="37"/>
      <c r="D298" s="185" t="s">
        <v>133</v>
      </c>
      <c r="E298" s="37"/>
      <c r="F298" s="186" t="s">
        <v>542</v>
      </c>
      <c r="G298" s="37"/>
      <c r="H298" s="37"/>
      <c r="I298" s="187"/>
      <c r="J298" s="37"/>
      <c r="K298" s="37"/>
      <c r="L298" s="40"/>
      <c r="M298" s="188"/>
      <c r="N298" s="189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133</v>
      </c>
      <c r="AU298" s="18" t="s">
        <v>22</v>
      </c>
    </row>
    <row r="299" spans="1:65" s="2" customFormat="1" ht="11.25">
      <c r="A299" s="35"/>
      <c r="B299" s="36"/>
      <c r="C299" s="37"/>
      <c r="D299" s="190" t="s">
        <v>135</v>
      </c>
      <c r="E299" s="37"/>
      <c r="F299" s="191" t="s">
        <v>543</v>
      </c>
      <c r="G299" s="37"/>
      <c r="H299" s="37"/>
      <c r="I299" s="187"/>
      <c r="J299" s="37"/>
      <c r="K299" s="37"/>
      <c r="L299" s="40"/>
      <c r="M299" s="188"/>
      <c r="N299" s="189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135</v>
      </c>
      <c r="AU299" s="18" t="s">
        <v>22</v>
      </c>
    </row>
    <row r="300" spans="1:65" s="2" customFormat="1" ht="16.5" customHeight="1">
      <c r="A300" s="35"/>
      <c r="B300" s="36"/>
      <c r="C300" s="172" t="s">
        <v>544</v>
      </c>
      <c r="D300" s="172" t="s">
        <v>126</v>
      </c>
      <c r="E300" s="173" t="s">
        <v>522</v>
      </c>
      <c r="F300" s="174" t="s">
        <v>523</v>
      </c>
      <c r="G300" s="175" t="s">
        <v>284</v>
      </c>
      <c r="H300" s="176">
        <v>68</v>
      </c>
      <c r="I300" s="177"/>
      <c r="J300" s="178">
        <f>ROUND(I300*H300,2)</f>
        <v>0</v>
      </c>
      <c r="K300" s="174" t="s">
        <v>130</v>
      </c>
      <c r="L300" s="40"/>
      <c r="M300" s="179" t="s">
        <v>20</v>
      </c>
      <c r="N300" s="180" t="s">
        <v>49</v>
      </c>
      <c r="O300" s="65"/>
      <c r="P300" s="181">
        <f>O300*H300</f>
        <v>0</v>
      </c>
      <c r="Q300" s="181">
        <v>0.15540000000000001</v>
      </c>
      <c r="R300" s="181">
        <f>Q300*H300</f>
        <v>10.567200000000001</v>
      </c>
      <c r="S300" s="181">
        <v>0</v>
      </c>
      <c r="T300" s="182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3" t="s">
        <v>131</v>
      </c>
      <c r="AT300" s="183" t="s">
        <v>126</v>
      </c>
      <c r="AU300" s="183" t="s">
        <v>22</v>
      </c>
      <c r="AY300" s="18" t="s">
        <v>125</v>
      </c>
      <c r="BE300" s="184">
        <f>IF(N300="základní",J300,0)</f>
        <v>0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18" t="s">
        <v>22</v>
      </c>
      <c r="BK300" s="184">
        <f>ROUND(I300*H300,2)</f>
        <v>0</v>
      </c>
      <c r="BL300" s="18" t="s">
        <v>131</v>
      </c>
      <c r="BM300" s="183" t="s">
        <v>545</v>
      </c>
    </row>
    <row r="301" spans="1:65" s="2" customFormat="1" ht="19.5">
      <c r="A301" s="35"/>
      <c r="B301" s="36"/>
      <c r="C301" s="37"/>
      <c r="D301" s="185" t="s">
        <v>133</v>
      </c>
      <c r="E301" s="37"/>
      <c r="F301" s="186" t="s">
        <v>525</v>
      </c>
      <c r="G301" s="37"/>
      <c r="H301" s="37"/>
      <c r="I301" s="187"/>
      <c r="J301" s="37"/>
      <c r="K301" s="37"/>
      <c r="L301" s="40"/>
      <c r="M301" s="188"/>
      <c r="N301" s="189"/>
      <c r="O301" s="65"/>
      <c r="P301" s="65"/>
      <c r="Q301" s="65"/>
      <c r="R301" s="65"/>
      <c r="S301" s="65"/>
      <c r="T301" s="66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133</v>
      </c>
      <c r="AU301" s="18" t="s">
        <v>22</v>
      </c>
    </row>
    <row r="302" spans="1:65" s="2" customFormat="1" ht="11.25">
      <c r="A302" s="35"/>
      <c r="B302" s="36"/>
      <c r="C302" s="37"/>
      <c r="D302" s="190" t="s">
        <v>135</v>
      </c>
      <c r="E302" s="37"/>
      <c r="F302" s="191" t="s">
        <v>526</v>
      </c>
      <c r="G302" s="37"/>
      <c r="H302" s="37"/>
      <c r="I302" s="187"/>
      <c r="J302" s="37"/>
      <c r="K302" s="37"/>
      <c r="L302" s="40"/>
      <c r="M302" s="188"/>
      <c r="N302" s="189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135</v>
      </c>
      <c r="AU302" s="18" t="s">
        <v>22</v>
      </c>
    </row>
    <row r="303" spans="1:65" s="2" customFormat="1" ht="16.5" customHeight="1">
      <c r="A303" s="35"/>
      <c r="B303" s="36"/>
      <c r="C303" s="233" t="s">
        <v>546</v>
      </c>
      <c r="D303" s="233" t="s">
        <v>435</v>
      </c>
      <c r="E303" s="234" t="s">
        <v>547</v>
      </c>
      <c r="F303" s="235" t="s">
        <v>548</v>
      </c>
      <c r="G303" s="236" t="s">
        <v>178</v>
      </c>
      <c r="H303" s="237">
        <v>2</v>
      </c>
      <c r="I303" s="238"/>
      <c r="J303" s="239">
        <f>ROUND(I303*H303,2)</f>
        <v>0</v>
      </c>
      <c r="K303" s="235" t="s">
        <v>130</v>
      </c>
      <c r="L303" s="240"/>
      <c r="M303" s="241" t="s">
        <v>20</v>
      </c>
      <c r="N303" s="242" t="s">
        <v>49</v>
      </c>
      <c r="O303" s="65"/>
      <c r="P303" s="181">
        <f>O303*H303</f>
        <v>0</v>
      </c>
      <c r="Q303" s="181">
        <v>0.151</v>
      </c>
      <c r="R303" s="181">
        <f>Q303*H303</f>
        <v>0.30199999999999999</v>
      </c>
      <c r="S303" s="181">
        <v>0</v>
      </c>
      <c r="T303" s="182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3" t="s">
        <v>224</v>
      </c>
      <c r="AT303" s="183" t="s">
        <v>435</v>
      </c>
      <c r="AU303" s="183" t="s">
        <v>22</v>
      </c>
      <c r="AY303" s="18" t="s">
        <v>125</v>
      </c>
      <c r="BE303" s="184">
        <f>IF(N303="základní",J303,0)</f>
        <v>0</v>
      </c>
      <c r="BF303" s="184">
        <f>IF(N303="snížená",J303,0)</f>
        <v>0</v>
      </c>
      <c r="BG303" s="184">
        <f>IF(N303="zákl. přenesená",J303,0)</f>
        <v>0</v>
      </c>
      <c r="BH303" s="184">
        <f>IF(N303="sníž. přenesená",J303,0)</f>
        <v>0</v>
      </c>
      <c r="BI303" s="184">
        <f>IF(N303="nulová",J303,0)</f>
        <v>0</v>
      </c>
      <c r="BJ303" s="18" t="s">
        <v>22</v>
      </c>
      <c r="BK303" s="184">
        <f>ROUND(I303*H303,2)</f>
        <v>0</v>
      </c>
      <c r="BL303" s="18" t="s">
        <v>131</v>
      </c>
      <c r="BM303" s="183" t="s">
        <v>549</v>
      </c>
    </row>
    <row r="304" spans="1:65" s="2" customFormat="1" ht="11.25">
      <c r="A304" s="35"/>
      <c r="B304" s="36"/>
      <c r="C304" s="37"/>
      <c r="D304" s="185" t="s">
        <v>133</v>
      </c>
      <c r="E304" s="37"/>
      <c r="F304" s="186" t="s">
        <v>550</v>
      </c>
      <c r="G304" s="37"/>
      <c r="H304" s="37"/>
      <c r="I304" s="187"/>
      <c r="J304" s="37"/>
      <c r="K304" s="37"/>
      <c r="L304" s="40"/>
      <c r="M304" s="188"/>
      <c r="N304" s="189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133</v>
      </c>
      <c r="AU304" s="18" t="s">
        <v>22</v>
      </c>
    </row>
    <row r="305" spans="1:65" s="2" customFormat="1" ht="11.25">
      <c r="A305" s="35"/>
      <c r="B305" s="36"/>
      <c r="C305" s="37"/>
      <c r="D305" s="190" t="s">
        <v>135</v>
      </c>
      <c r="E305" s="37"/>
      <c r="F305" s="191" t="s">
        <v>551</v>
      </c>
      <c r="G305" s="37"/>
      <c r="H305" s="37"/>
      <c r="I305" s="187"/>
      <c r="J305" s="37"/>
      <c r="K305" s="37"/>
      <c r="L305" s="40"/>
      <c r="M305" s="188"/>
      <c r="N305" s="189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135</v>
      </c>
      <c r="AU305" s="18" t="s">
        <v>22</v>
      </c>
    </row>
    <row r="306" spans="1:65" s="13" customFormat="1" ht="11.25">
      <c r="B306" s="201"/>
      <c r="C306" s="202"/>
      <c r="D306" s="185" t="s">
        <v>182</v>
      </c>
      <c r="E306" s="203" t="s">
        <v>20</v>
      </c>
      <c r="F306" s="204" t="s">
        <v>86</v>
      </c>
      <c r="G306" s="202"/>
      <c r="H306" s="205">
        <v>2</v>
      </c>
      <c r="I306" s="206"/>
      <c r="J306" s="202"/>
      <c r="K306" s="202"/>
      <c r="L306" s="207"/>
      <c r="M306" s="208"/>
      <c r="N306" s="209"/>
      <c r="O306" s="209"/>
      <c r="P306" s="209"/>
      <c r="Q306" s="209"/>
      <c r="R306" s="209"/>
      <c r="S306" s="209"/>
      <c r="T306" s="210"/>
      <c r="AT306" s="211" t="s">
        <v>182</v>
      </c>
      <c r="AU306" s="211" t="s">
        <v>22</v>
      </c>
      <c r="AV306" s="13" t="s">
        <v>86</v>
      </c>
      <c r="AW306" s="13" t="s">
        <v>39</v>
      </c>
      <c r="AX306" s="13" t="s">
        <v>22</v>
      </c>
      <c r="AY306" s="211" t="s">
        <v>125</v>
      </c>
    </row>
    <row r="307" spans="1:65" s="2" customFormat="1" ht="16.5" customHeight="1">
      <c r="A307" s="35"/>
      <c r="B307" s="36"/>
      <c r="C307" s="233" t="s">
        <v>552</v>
      </c>
      <c r="D307" s="233" t="s">
        <v>435</v>
      </c>
      <c r="E307" s="234" t="s">
        <v>553</v>
      </c>
      <c r="F307" s="235" t="s">
        <v>554</v>
      </c>
      <c r="G307" s="236" t="s">
        <v>178</v>
      </c>
      <c r="H307" s="237">
        <v>2</v>
      </c>
      <c r="I307" s="238"/>
      <c r="J307" s="239">
        <f>ROUND(I307*H307,2)</f>
        <v>0</v>
      </c>
      <c r="K307" s="235" t="s">
        <v>130</v>
      </c>
      <c r="L307" s="240"/>
      <c r="M307" s="241" t="s">
        <v>20</v>
      </c>
      <c r="N307" s="242" t="s">
        <v>49</v>
      </c>
      <c r="O307" s="65"/>
      <c r="P307" s="181">
        <f>O307*H307</f>
        <v>0</v>
      </c>
      <c r="Q307" s="181">
        <v>0.151</v>
      </c>
      <c r="R307" s="181">
        <f>Q307*H307</f>
        <v>0.30199999999999999</v>
      </c>
      <c r="S307" s="181">
        <v>0</v>
      </c>
      <c r="T307" s="182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3" t="s">
        <v>555</v>
      </c>
      <c r="AT307" s="183" t="s">
        <v>435</v>
      </c>
      <c r="AU307" s="183" t="s">
        <v>22</v>
      </c>
      <c r="AY307" s="18" t="s">
        <v>125</v>
      </c>
      <c r="BE307" s="184">
        <f>IF(N307="základní",J307,0)</f>
        <v>0</v>
      </c>
      <c r="BF307" s="184">
        <f>IF(N307="snížená",J307,0)</f>
        <v>0</v>
      </c>
      <c r="BG307" s="184">
        <f>IF(N307="zákl. přenesená",J307,0)</f>
        <v>0</v>
      </c>
      <c r="BH307" s="184">
        <f>IF(N307="sníž. přenesená",J307,0)</f>
        <v>0</v>
      </c>
      <c r="BI307" s="184">
        <f>IF(N307="nulová",J307,0)</f>
        <v>0</v>
      </c>
      <c r="BJ307" s="18" t="s">
        <v>22</v>
      </c>
      <c r="BK307" s="184">
        <f>ROUND(I307*H307,2)</f>
        <v>0</v>
      </c>
      <c r="BL307" s="18" t="s">
        <v>555</v>
      </c>
      <c r="BM307" s="183" t="s">
        <v>556</v>
      </c>
    </row>
    <row r="308" spans="1:65" s="2" customFormat="1" ht="11.25">
      <c r="A308" s="35"/>
      <c r="B308" s="36"/>
      <c r="C308" s="37"/>
      <c r="D308" s="185" t="s">
        <v>133</v>
      </c>
      <c r="E308" s="37"/>
      <c r="F308" s="186" t="s">
        <v>557</v>
      </c>
      <c r="G308" s="37"/>
      <c r="H308" s="37"/>
      <c r="I308" s="187"/>
      <c r="J308" s="37"/>
      <c r="K308" s="37"/>
      <c r="L308" s="40"/>
      <c r="M308" s="188"/>
      <c r="N308" s="189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133</v>
      </c>
      <c r="AU308" s="18" t="s">
        <v>22</v>
      </c>
    </row>
    <row r="309" spans="1:65" s="2" customFormat="1" ht="11.25">
      <c r="A309" s="35"/>
      <c r="B309" s="36"/>
      <c r="C309" s="37"/>
      <c r="D309" s="190" t="s">
        <v>135</v>
      </c>
      <c r="E309" s="37"/>
      <c r="F309" s="191" t="s">
        <v>558</v>
      </c>
      <c r="G309" s="37"/>
      <c r="H309" s="37"/>
      <c r="I309" s="187"/>
      <c r="J309" s="37"/>
      <c r="K309" s="37"/>
      <c r="L309" s="40"/>
      <c r="M309" s="188"/>
      <c r="N309" s="189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135</v>
      </c>
      <c r="AU309" s="18" t="s">
        <v>22</v>
      </c>
    </row>
    <row r="310" spans="1:65" s="13" customFormat="1" ht="11.25">
      <c r="B310" s="201"/>
      <c r="C310" s="202"/>
      <c r="D310" s="185" t="s">
        <v>182</v>
      </c>
      <c r="E310" s="203" t="s">
        <v>20</v>
      </c>
      <c r="F310" s="204" t="s">
        <v>86</v>
      </c>
      <c r="G310" s="202"/>
      <c r="H310" s="205">
        <v>2</v>
      </c>
      <c r="I310" s="206"/>
      <c r="J310" s="202"/>
      <c r="K310" s="202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182</v>
      </c>
      <c r="AU310" s="211" t="s">
        <v>22</v>
      </c>
      <c r="AV310" s="13" t="s">
        <v>86</v>
      </c>
      <c r="AW310" s="13" t="s">
        <v>39</v>
      </c>
      <c r="AX310" s="13" t="s">
        <v>22</v>
      </c>
      <c r="AY310" s="211" t="s">
        <v>125</v>
      </c>
    </row>
    <row r="311" spans="1:65" s="2" customFormat="1" ht="16.5" customHeight="1">
      <c r="A311" s="35"/>
      <c r="B311" s="36"/>
      <c r="C311" s="233" t="s">
        <v>559</v>
      </c>
      <c r="D311" s="233" t="s">
        <v>435</v>
      </c>
      <c r="E311" s="234" t="s">
        <v>560</v>
      </c>
      <c r="F311" s="235" t="s">
        <v>561</v>
      </c>
      <c r="G311" s="236" t="s">
        <v>178</v>
      </c>
      <c r="H311" s="237">
        <v>2</v>
      </c>
      <c r="I311" s="238"/>
      <c r="J311" s="239">
        <f>ROUND(I311*H311,2)</f>
        <v>0</v>
      </c>
      <c r="K311" s="235" t="s">
        <v>130</v>
      </c>
      <c r="L311" s="240"/>
      <c r="M311" s="241" t="s">
        <v>20</v>
      </c>
      <c r="N311" s="242" t="s">
        <v>49</v>
      </c>
      <c r="O311" s="65"/>
      <c r="P311" s="181">
        <f>O311*H311</f>
        <v>0</v>
      </c>
      <c r="Q311" s="181">
        <v>0.20699999999999999</v>
      </c>
      <c r="R311" s="181">
        <f>Q311*H311</f>
        <v>0.41399999999999998</v>
      </c>
      <c r="S311" s="181">
        <v>0</v>
      </c>
      <c r="T311" s="182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3" t="s">
        <v>555</v>
      </c>
      <c r="AT311" s="183" t="s">
        <v>435</v>
      </c>
      <c r="AU311" s="183" t="s">
        <v>22</v>
      </c>
      <c r="AY311" s="18" t="s">
        <v>125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18" t="s">
        <v>22</v>
      </c>
      <c r="BK311" s="184">
        <f>ROUND(I311*H311,2)</f>
        <v>0</v>
      </c>
      <c r="BL311" s="18" t="s">
        <v>555</v>
      </c>
      <c r="BM311" s="183" t="s">
        <v>562</v>
      </c>
    </row>
    <row r="312" spans="1:65" s="2" customFormat="1" ht="11.25">
      <c r="A312" s="35"/>
      <c r="B312" s="36"/>
      <c r="C312" s="37"/>
      <c r="D312" s="185" t="s">
        <v>133</v>
      </c>
      <c r="E312" s="37"/>
      <c r="F312" s="186" t="s">
        <v>563</v>
      </c>
      <c r="G312" s="37"/>
      <c r="H312" s="37"/>
      <c r="I312" s="187"/>
      <c r="J312" s="37"/>
      <c r="K312" s="37"/>
      <c r="L312" s="40"/>
      <c r="M312" s="188"/>
      <c r="N312" s="189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133</v>
      </c>
      <c r="AU312" s="18" t="s">
        <v>22</v>
      </c>
    </row>
    <row r="313" spans="1:65" s="2" customFormat="1" ht="11.25">
      <c r="A313" s="35"/>
      <c r="B313" s="36"/>
      <c r="C313" s="37"/>
      <c r="D313" s="190" t="s">
        <v>135</v>
      </c>
      <c r="E313" s="37"/>
      <c r="F313" s="191" t="s">
        <v>564</v>
      </c>
      <c r="G313" s="37"/>
      <c r="H313" s="37"/>
      <c r="I313" s="187"/>
      <c r="J313" s="37"/>
      <c r="K313" s="37"/>
      <c r="L313" s="40"/>
      <c r="M313" s="188"/>
      <c r="N313" s="189"/>
      <c r="O313" s="65"/>
      <c r="P313" s="65"/>
      <c r="Q313" s="65"/>
      <c r="R313" s="65"/>
      <c r="S313" s="65"/>
      <c r="T313" s="66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135</v>
      </c>
      <c r="AU313" s="18" t="s">
        <v>22</v>
      </c>
    </row>
    <row r="314" spans="1:65" s="13" customFormat="1" ht="11.25">
      <c r="B314" s="201"/>
      <c r="C314" s="202"/>
      <c r="D314" s="185" t="s">
        <v>182</v>
      </c>
      <c r="E314" s="203" t="s">
        <v>20</v>
      </c>
      <c r="F314" s="204" t="s">
        <v>86</v>
      </c>
      <c r="G314" s="202"/>
      <c r="H314" s="205">
        <v>2</v>
      </c>
      <c r="I314" s="206"/>
      <c r="J314" s="202"/>
      <c r="K314" s="202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182</v>
      </c>
      <c r="AU314" s="211" t="s">
        <v>22</v>
      </c>
      <c r="AV314" s="13" t="s">
        <v>86</v>
      </c>
      <c r="AW314" s="13" t="s">
        <v>39</v>
      </c>
      <c r="AX314" s="13" t="s">
        <v>22</v>
      </c>
      <c r="AY314" s="211" t="s">
        <v>125</v>
      </c>
    </row>
    <row r="315" spans="1:65" s="2" customFormat="1" ht="16.5" customHeight="1">
      <c r="A315" s="35"/>
      <c r="B315" s="36"/>
      <c r="C315" s="233" t="s">
        <v>565</v>
      </c>
      <c r="D315" s="233" t="s">
        <v>435</v>
      </c>
      <c r="E315" s="234" t="s">
        <v>566</v>
      </c>
      <c r="F315" s="235" t="s">
        <v>567</v>
      </c>
      <c r="G315" s="236" t="s">
        <v>178</v>
      </c>
      <c r="H315" s="237">
        <v>2</v>
      </c>
      <c r="I315" s="238"/>
      <c r="J315" s="239">
        <f>ROUND(I315*H315,2)</f>
        <v>0</v>
      </c>
      <c r="K315" s="235" t="s">
        <v>130</v>
      </c>
      <c r="L315" s="240"/>
      <c r="M315" s="241" t="s">
        <v>20</v>
      </c>
      <c r="N315" s="242" t="s">
        <v>49</v>
      </c>
      <c r="O315" s="65"/>
      <c r="P315" s="181">
        <f>O315*H315</f>
        <v>0</v>
      </c>
      <c r="Q315" s="181">
        <v>0.20699999999999999</v>
      </c>
      <c r="R315" s="181">
        <f>Q315*H315</f>
        <v>0.41399999999999998</v>
      </c>
      <c r="S315" s="181">
        <v>0</v>
      </c>
      <c r="T315" s="182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3" t="s">
        <v>555</v>
      </c>
      <c r="AT315" s="183" t="s">
        <v>435</v>
      </c>
      <c r="AU315" s="183" t="s">
        <v>22</v>
      </c>
      <c r="AY315" s="18" t="s">
        <v>125</v>
      </c>
      <c r="BE315" s="184">
        <f>IF(N315="základní",J315,0)</f>
        <v>0</v>
      </c>
      <c r="BF315" s="184">
        <f>IF(N315="snížená",J315,0)</f>
        <v>0</v>
      </c>
      <c r="BG315" s="184">
        <f>IF(N315="zákl. přenesená",J315,0)</f>
        <v>0</v>
      </c>
      <c r="BH315" s="184">
        <f>IF(N315="sníž. přenesená",J315,0)</f>
        <v>0</v>
      </c>
      <c r="BI315" s="184">
        <f>IF(N315="nulová",J315,0)</f>
        <v>0</v>
      </c>
      <c r="BJ315" s="18" t="s">
        <v>22</v>
      </c>
      <c r="BK315" s="184">
        <f>ROUND(I315*H315,2)</f>
        <v>0</v>
      </c>
      <c r="BL315" s="18" t="s">
        <v>555</v>
      </c>
      <c r="BM315" s="183" t="s">
        <v>568</v>
      </c>
    </row>
    <row r="316" spans="1:65" s="2" customFormat="1" ht="11.25">
      <c r="A316" s="35"/>
      <c r="B316" s="36"/>
      <c r="C316" s="37"/>
      <c r="D316" s="185" t="s">
        <v>133</v>
      </c>
      <c r="E316" s="37"/>
      <c r="F316" s="186" t="s">
        <v>569</v>
      </c>
      <c r="G316" s="37"/>
      <c r="H316" s="37"/>
      <c r="I316" s="187"/>
      <c r="J316" s="37"/>
      <c r="K316" s="37"/>
      <c r="L316" s="40"/>
      <c r="M316" s="188"/>
      <c r="N316" s="189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133</v>
      </c>
      <c r="AU316" s="18" t="s">
        <v>22</v>
      </c>
    </row>
    <row r="317" spans="1:65" s="2" customFormat="1" ht="11.25">
      <c r="A317" s="35"/>
      <c r="B317" s="36"/>
      <c r="C317" s="37"/>
      <c r="D317" s="190" t="s">
        <v>135</v>
      </c>
      <c r="E317" s="37"/>
      <c r="F317" s="191" t="s">
        <v>570</v>
      </c>
      <c r="G317" s="37"/>
      <c r="H317" s="37"/>
      <c r="I317" s="187"/>
      <c r="J317" s="37"/>
      <c r="K317" s="37"/>
      <c r="L317" s="40"/>
      <c r="M317" s="188"/>
      <c r="N317" s="189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135</v>
      </c>
      <c r="AU317" s="18" t="s">
        <v>22</v>
      </c>
    </row>
    <row r="318" spans="1:65" s="13" customFormat="1" ht="11.25">
      <c r="B318" s="201"/>
      <c r="C318" s="202"/>
      <c r="D318" s="185" t="s">
        <v>182</v>
      </c>
      <c r="E318" s="203" t="s">
        <v>20</v>
      </c>
      <c r="F318" s="204" t="s">
        <v>86</v>
      </c>
      <c r="G318" s="202"/>
      <c r="H318" s="205">
        <v>2</v>
      </c>
      <c r="I318" s="206"/>
      <c r="J318" s="202"/>
      <c r="K318" s="202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182</v>
      </c>
      <c r="AU318" s="211" t="s">
        <v>22</v>
      </c>
      <c r="AV318" s="13" t="s">
        <v>86</v>
      </c>
      <c r="AW318" s="13" t="s">
        <v>39</v>
      </c>
      <c r="AX318" s="13" t="s">
        <v>22</v>
      </c>
      <c r="AY318" s="211" t="s">
        <v>125</v>
      </c>
    </row>
    <row r="319" spans="1:65" s="2" customFormat="1" ht="16.5" customHeight="1">
      <c r="A319" s="35"/>
      <c r="B319" s="36"/>
      <c r="C319" s="233" t="s">
        <v>571</v>
      </c>
      <c r="D319" s="233" t="s">
        <v>435</v>
      </c>
      <c r="E319" s="234" t="s">
        <v>572</v>
      </c>
      <c r="F319" s="235" t="s">
        <v>573</v>
      </c>
      <c r="G319" s="236" t="s">
        <v>178</v>
      </c>
      <c r="H319" s="237">
        <v>60</v>
      </c>
      <c r="I319" s="238"/>
      <c r="J319" s="239">
        <f>ROUND(I319*H319,2)</f>
        <v>0</v>
      </c>
      <c r="K319" s="235" t="s">
        <v>130</v>
      </c>
      <c r="L319" s="240"/>
      <c r="M319" s="241" t="s">
        <v>20</v>
      </c>
      <c r="N319" s="242" t="s">
        <v>49</v>
      </c>
      <c r="O319" s="65"/>
      <c r="P319" s="181">
        <f>O319*H319</f>
        <v>0</v>
      </c>
      <c r="Q319" s="181">
        <v>0.22500000000000001</v>
      </c>
      <c r="R319" s="181">
        <f>Q319*H319</f>
        <v>13.5</v>
      </c>
      <c r="S319" s="181">
        <v>0</v>
      </c>
      <c r="T319" s="182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3" t="s">
        <v>224</v>
      </c>
      <c r="AT319" s="183" t="s">
        <v>435</v>
      </c>
      <c r="AU319" s="183" t="s">
        <v>22</v>
      </c>
      <c r="AY319" s="18" t="s">
        <v>125</v>
      </c>
      <c r="BE319" s="184">
        <f>IF(N319="základní",J319,0)</f>
        <v>0</v>
      </c>
      <c r="BF319" s="184">
        <f>IF(N319="snížená",J319,0)</f>
        <v>0</v>
      </c>
      <c r="BG319" s="184">
        <f>IF(N319="zákl. přenesená",J319,0)</f>
        <v>0</v>
      </c>
      <c r="BH319" s="184">
        <f>IF(N319="sníž. přenesená",J319,0)</f>
        <v>0</v>
      </c>
      <c r="BI319" s="184">
        <f>IF(N319="nulová",J319,0)</f>
        <v>0</v>
      </c>
      <c r="BJ319" s="18" t="s">
        <v>22</v>
      </c>
      <c r="BK319" s="184">
        <f>ROUND(I319*H319,2)</f>
        <v>0</v>
      </c>
      <c r="BL319" s="18" t="s">
        <v>131</v>
      </c>
      <c r="BM319" s="183" t="s">
        <v>574</v>
      </c>
    </row>
    <row r="320" spans="1:65" s="2" customFormat="1" ht="11.25">
      <c r="A320" s="35"/>
      <c r="B320" s="36"/>
      <c r="C320" s="37"/>
      <c r="D320" s="185" t="s">
        <v>133</v>
      </c>
      <c r="E320" s="37"/>
      <c r="F320" s="186" t="s">
        <v>575</v>
      </c>
      <c r="G320" s="37"/>
      <c r="H320" s="37"/>
      <c r="I320" s="187"/>
      <c r="J320" s="37"/>
      <c r="K320" s="37"/>
      <c r="L320" s="40"/>
      <c r="M320" s="188"/>
      <c r="N320" s="189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133</v>
      </c>
      <c r="AU320" s="18" t="s">
        <v>22</v>
      </c>
    </row>
    <row r="321" spans="1:65" s="2" customFormat="1" ht="11.25">
      <c r="A321" s="35"/>
      <c r="B321" s="36"/>
      <c r="C321" s="37"/>
      <c r="D321" s="190" t="s">
        <v>135</v>
      </c>
      <c r="E321" s="37"/>
      <c r="F321" s="191" t="s">
        <v>576</v>
      </c>
      <c r="G321" s="37"/>
      <c r="H321" s="37"/>
      <c r="I321" s="187"/>
      <c r="J321" s="37"/>
      <c r="K321" s="37"/>
      <c r="L321" s="40"/>
      <c r="M321" s="188"/>
      <c r="N321" s="189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135</v>
      </c>
      <c r="AU321" s="18" t="s">
        <v>22</v>
      </c>
    </row>
    <row r="322" spans="1:65" s="13" customFormat="1" ht="11.25">
      <c r="B322" s="201"/>
      <c r="C322" s="202"/>
      <c r="D322" s="185" t="s">
        <v>182</v>
      </c>
      <c r="E322" s="203" t="s">
        <v>20</v>
      </c>
      <c r="F322" s="204" t="s">
        <v>577</v>
      </c>
      <c r="G322" s="202"/>
      <c r="H322" s="205">
        <v>60</v>
      </c>
      <c r="I322" s="206"/>
      <c r="J322" s="202"/>
      <c r="K322" s="202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182</v>
      </c>
      <c r="AU322" s="211" t="s">
        <v>22</v>
      </c>
      <c r="AV322" s="13" t="s">
        <v>86</v>
      </c>
      <c r="AW322" s="13" t="s">
        <v>39</v>
      </c>
      <c r="AX322" s="13" t="s">
        <v>22</v>
      </c>
      <c r="AY322" s="211" t="s">
        <v>125</v>
      </c>
    </row>
    <row r="323" spans="1:65" s="2" customFormat="1" ht="16.5" customHeight="1">
      <c r="A323" s="35"/>
      <c r="B323" s="36"/>
      <c r="C323" s="172" t="s">
        <v>577</v>
      </c>
      <c r="D323" s="172" t="s">
        <v>126</v>
      </c>
      <c r="E323" s="173" t="s">
        <v>578</v>
      </c>
      <c r="F323" s="174" t="s">
        <v>579</v>
      </c>
      <c r="G323" s="175" t="s">
        <v>284</v>
      </c>
      <c r="H323" s="176">
        <v>241</v>
      </c>
      <c r="I323" s="177"/>
      <c r="J323" s="178">
        <f>ROUND(I323*H323,2)</f>
        <v>0</v>
      </c>
      <c r="K323" s="174" t="s">
        <v>130</v>
      </c>
      <c r="L323" s="40"/>
      <c r="M323" s="179" t="s">
        <v>20</v>
      </c>
      <c r="N323" s="180" t="s">
        <v>49</v>
      </c>
      <c r="O323" s="65"/>
      <c r="P323" s="181">
        <f>O323*H323</f>
        <v>0</v>
      </c>
      <c r="Q323" s="181">
        <v>0.10095</v>
      </c>
      <c r="R323" s="181">
        <f>Q323*H323</f>
        <v>24.328949999999999</v>
      </c>
      <c r="S323" s="181">
        <v>0</v>
      </c>
      <c r="T323" s="182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3" t="s">
        <v>131</v>
      </c>
      <c r="AT323" s="183" t="s">
        <v>126</v>
      </c>
      <c r="AU323" s="183" t="s">
        <v>22</v>
      </c>
      <c r="AY323" s="18" t="s">
        <v>125</v>
      </c>
      <c r="BE323" s="184">
        <f>IF(N323="základní",J323,0)</f>
        <v>0</v>
      </c>
      <c r="BF323" s="184">
        <f>IF(N323="snížená",J323,0)</f>
        <v>0</v>
      </c>
      <c r="BG323" s="184">
        <f>IF(N323="zákl. přenesená",J323,0)</f>
        <v>0</v>
      </c>
      <c r="BH323" s="184">
        <f>IF(N323="sníž. přenesená",J323,0)</f>
        <v>0</v>
      </c>
      <c r="BI323" s="184">
        <f>IF(N323="nulová",J323,0)</f>
        <v>0</v>
      </c>
      <c r="BJ323" s="18" t="s">
        <v>22</v>
      </c>
      <c r="BK323" s="184">
        <f>ROUND(I323*H323,2)</f>
        <v>0</v>
      </c>
      <c r="BL323" s="18" t="s">
        <v>131</v>
      </c>
      <c r="BM323" s="183" t="s">
        <v>580</v>
      </c>
    </row>
    <row r="324" spans="1:65" s="2" customFormat="1" ht="19.5">
      <c r="A324" s="35"/>
      <c r="B324" s="36"/>
      <c r="C324" s="37"/>
      <c r="D324" s="185" t="s">
        <v>133</v>
      </c>
      <c r="E324" s="37"/>
      <c r="F324" s="186" t="s">
        <v>581</v>
      </c>
      <c r="G324" s="37"/>
      <c r="H324" s="37"/>
      <c r="I324" s="187"/>
      <c r="J324" s="37"/>
      <c r="K324" s="37"/>
      <c r="L324" s="40"/>
      <c r="M324" s="188"/>
      <c r="N324" s="189"/>
      <c r="O324" s="65"/>
      <c r="P324" s="65"/>
      <c r="Q324" s="65"/>
      <c r="R324" s="65"/>
      <c r="S324" s="65"/>
      <c r="T324" s="66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133</v>
      </c>
      <c r="AU324" s="18" t="s">
        <v>22</v>
      </c>
    </row>
    <row r="325" spans="1:65" s="2" customFormat="1" ht="11.25">
      <c r="A325" s="35"/>
      <c r="B325" s="36"/>
      <c r="C325" s="37"/>
      <c r="D325" s="190" t="s">
        <v>135</v>
      </c>
      <c r="E325" s="37"/>
      <c r="F325" s="191" t="s">
        <v>582</v>
      </c>
      <c r="G325" s="37"/>
      <c r="H325" s="37"/>
      <c r="I325" s="187"/>
      <c r="J325" s="37"/>
      <c r="K325" s="37"/>
      <c r="L325" s="40"/>
      <c r="M325" s="188"/>
      <c r="N325" s="189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135</v>
      </c>
      <c r="AU325" s="18" t="s">
        <v>22</v>
      </c>
    </row>
    <row r="326" spans="1:65" s="2" customFormat="1" ht="16.5" customHeight="1">
      <c r="A326" s="35"/>
      <c r="B326" s="36"/>
      <c r="C326" s="233" t="s">
        <v>583</v>
      </c>
      <c r="D326" s="233" t="s">
        <v>435</v>
      </c>
      <c r="E326" s="234" t="s">
        <v>584</v>
      </c>
      <c r="F326" s="235" t="s">
        <v>585</v>
      </c>
      <c r="G326" s="236" t="s">
        <v>178</v>
      </c>
      <c r="H326" s="237">
        <v>482</v>
      </c>
      <c r="I326" s="238"/>
      <c r="J326" s="239">
        <f>ROUND(I326*H326,2)</f>
        <v>0</v>
      </c>
      <c r="K326" s="235" t="s">
        <v>130</v>
      </c>
      <c r="L326" s="240"/>
      <c r="M326" s="241" t="s">
        <v>20</v>
      </c>
      <c r="N326" s="242" t="s">
        <v>49</v>
      </c>
      <c r="O326" s="65"/>
      <c r="P326" s="181">
        <f>O326*H326</f>
        <v>0</v>
      </c>
      <c r="Q326" s="181">
        <v>1.4E-2</v>
      </c>
      <c r="R326" s="181">
        <f>Q326*H326</f>
        <v>6.7480000000000002</v>
      </c>
      <c r="S326" s="181">
        <v>0</v>
      </c>
      <c r="T326" s="182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3" t="s">
        <v>224</v>
      </c>
      <c r="AT326" s="183" t="s">
        <v>435</v>
      </c>
      <c r="AU326" s="183" t="s">
        <v>22</v>
      </c>
      <c r="AY326" s="18" t="s">
        <v>125</v>
      </c>
      <c r="BE326" s="184">
        <f>IF(N326="základní",J326,0)</f>
        <v>0</v>
      </c>
      <c r="BF326" s="184">
        <f>IF(N326="snížená",J326,0)</f>
        <v>0</v>
      </c>
      <c r="BG326" s="184">
        <f>IF(N326="zákl. přenesená",J326,0)</f>
        <v>0</v>
      </c>
      <c r="BH326" s="184">
        <f>IF(N326="sníž. přenesená",J326,0)</f>
        <v>0</v>
      </c>
      <c r="BI326" s="184">
        <f>IF(N326="nulová",J326,0)</f>
        <v>0</v>
      </c>
      <c r="BJ326" s="18" t="s">
        <v>22</v>
      </c>
      <c r="BK326" s="184">
        <f>ROUND(I326*H326,2)</f>
        <v>0</v>
      </c>
      <c r="BL326" s="18" t="s">
        <v>131</v>
      </c>
      <c r="BM326" s="183" t="s">
        <v>586</v>
      </c>
    </row>
    <row r="327" spans="1:65" s="2" customFormat="1" ht="11.25">
      <c r="A327" s="35"/>
      <c r="B327" s="36"/>
      <c r="C327" s="37"/>
      <c r="D327" s="185" t="s">
        <v>133</v>
      </c>
      <c r="E327" s="37"/>
      <c r="F327" s="186" t="s">
        <v>587</v>
      </c>
      <c r="G327" s="37"/>
      <c r="H327" s="37"/>
      <c r="I327" s="187"/>
      <c r="J327" s="37"/>
      <c r="K327" s="37"/>
      <c r="L327" s="40"/>
      <c r="M327" s="188"/>
      <c r="N327" s="189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133</v>
      </c>
      <c r="AU327" s="18" t="s">
        <v>22</v>
      </c>
    </row>
    <row r="328" spans="1:65" s="2" customFormat="1" ht="11.25">
      <c r="A328" s="35"/>
      <c r="B328" s="36"/>
      <c r="C328" s="37"/>
      <c r="D328" s="190" t="s">
        <v>135</v>
      </c>
      <c r="E328" s="37"/>
      <c r="F328" s="191" t="s">
        <v>588</v>
      </c>
      <c r="G328" s="37"/>
      <c r="H328" s="37"/>
      <c r="I328" s="187"/>
      <c r="J328" s="37"/>
      <c r="K328" s="37"/>
      <c r="L328" s="40"/>
      <c r="M328" s="188"/>
      <c r="N328" s="189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135</v>
      </c>
      <c r="AU328" s="18" t="s">
        <v>22</v>
      </c>
    </row>
    <row r="329" spans="1:65" s="13" customFormat="1" ht="11.25">
      <c r="B329" s="201"/>
      <c r="C329" s="202"/>
      <c r="D329" s="185" t="s">
        <v>182</v>
      </c>
      <c r="E329" s="203" t="s">
        <v>20</v>
      </c>
      <c r="F329" s="204" t="s">
        <v>589</v>
      </c>
      <c r="G329" s="202"/>
      <c r="H329" s="205">
        <v>482</v>
      </c>
      <c r="I329" s="206"/>
      <c r="J329" s="202"/>
      <c r="K329" s="202"/>
      <c r="L329" s="207"/>
      <c r="M329" s="208"/>
      <c r="N329" s="209"/>
      <c r="O329" s="209"/>
      <c r="P329" s="209"/>
      <c r="Q329" s="209"/>
      <c r="R329" s="209"/>
      <c r="S329" s="209"/>
      <c r="T329" s="210"/>
      <c r="AT329" s="211" t="s">
        <v>182</v>
      </c>
      <c r="AU329" s="211" t="s">
        <v>22</v>
      </c>
      <c r="AV329" s="13" t="s">
        <v>86</v>
      </c>
      <c r="AW329" s="13" t="s">
        <v>39</v>
      </c>
      <c r="AX329" s="13" t="s">
        <v>22</v>
      </c>
      <c r="AY329" s="211" t="s">
        <v>125</v>
      </c>
    </row>
    <row r="330" spans="1:65" s="2" customFormat="1" ht="16.5" customHeight="1">
      <c r="A330" s="35"/>
      <c r="B330" s="36"/>
      <c r="C330" s="172" t="s">
        <v>590</v>
      </c>
      <c r="D330" s="172" t="s">
        <v>126</v>
      </c>
      <c r="E330" s="173" t="s">
        <v>591</v>
      </c>
      <c r="F330" s="174" t="s">
        <v>592</v>
      </c>
      <c r="G330" s="175" t="s">
        <v>284</v>
      </c>
      <c r="H330" s="176">
        <v>15</v>
      </c>
      <c r="I330" s="177"/>
      <c r="J330" s="178">
        <f>ROUND(I330*H330,2)</f>
        <v>0</v>
      </c>
      <c r="K330" s="174" t="s">
        <v>130</v>
      </c>
      <c r="L330" s="40"/>
      <c r="M330" s="179" t="s">
        <v>20</v>
      </c>
      <c r="N330" s="180" t="s">
        <v>49</v>
      </c>
      <c r="O330" s="65"/>
      <c r="P330" s="181">
        <f>O330*H330</f>
        <v>0</v>
      </c>
      <c r="Q330" s="181">
        <v>0.24127000000000001</v>
      </c>
      <c r="R330" s="181">
        <f>Q330*H330</f>
        <v>3.6190500000000001</v>
      </c>
      <c r="S330" s="181">
        <v>0</v>
      </c>
      <c r="T330" s="182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3" t="s">
        <v>131</v>
      </c>
      <c r="AT330" s="183" t="s">
        <v>126</v>
      </c>
      <c r="AU330" s="183" t="s">
        <v>22</v>
      </c>
      <c r="AY330" s="18" t="s">
        <v>125</v>
      </c>
      <c r="BE330" s="184">
        <f>IF(N330="základní",J330,0)</f>
        <v>0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18" t="s">
        <v>22</v>
      </c>
      <c r="BK330" s="184">
        <f>ROUND(I330*H330,2)</f>
        <v>0</v>
      </c>
      <c r="BL330" s="18" t="s">
        <v>131</v>
      </c>
      <c r="BM330" s="183" t="s">
        <v>593</v>
      </c>
    </row>
    <row r="331" spans="1:65" s="2" customFormat="1" ht="11.25">
      <c r="A331" s="35"/>
      <c r="B331" s="36"/>
      <c r="C331" s="37"/>
      <c r="D331" s="185" t="s">
        <v>133</v>
      </c>
      <c r="E331" s="37"/>
      <c r="F331" s="186" t="s">
        <v>594</v>
      </c>
      <c r="G331" s="37"/>
      <c r="H331" s="37"/>
      <c r="I331" s="187"/>
      <c r="J331" s="37"/>
      <c r="K331" s="37"/>
      <c r="L331" s="40"/>
      <c r="M331" s="188"/>
      <c r="N331" s="189"/>
      <c r="O331" s="65"/>
      <c r="P331" s="65"/>
      <c r="Q331" s="65"/>
      <c r="R331" s="65"/>
      <c r="S331" s="65"/>
      <c r="T331" s="66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8" t="s">
        <v>133</v>
      </c>
      <c r="AU331" s="18" t="s">
        <v>22</v>
      </c>
    </row>
    <row r="332" spans="1:65" s="2" customFormat="1" ht="11.25">
      <c r="A332" s="35"/>
      <c r="B332" s="36"/>
      <c r="C332" s="37"/>
      <c r="D332" s="190" t="s">
        <v>135</v>
      </c>
      <c r="E332" s="37"/>
      <c r="F332" s="191" t="s">
        <v>595</v>
      </c>
      <c r="G332" s="37"/>
      <c r="H332" s="37"/>
      <c r="I332" s="187"/>
      <c r="J332" s="37"/>
      <c r="K332" s="37"/>
      <c r="L332" s="40"/>
      <c r="M332" s="188"/>
      <c r="N332" s="189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135</v>
      </c>
      <c r="AU332" s="18" t="s">
        <v>22</v>
      </c>
    </row>
    <row r="333" spans="1:65" s="13" customFormat="1" ht="11.25">
      <c r="B333" s="201"/>
      <c r="C333" s="202"/>
      <c r="D333" s="185" t="s">
        <v>182</v>
      </c>
      <c r="E333" s="203" t="s">
        <v>596</v>
      </c>
      <c r="F333" s="204" t="s">
        <v>597</v>
      </c>
      <c r="G333" s="202"/>
      <c r="H333" s="205">
        <v>15</v>
      </c>
      <c r="I333" s="206"/>
      <c r="J333" s="202"/>
      <c r="K333" s="202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182</v>
      </c>
      <c r="AU333" s="211" t="s">
        <v>22</v>
      </c>
      <c r="AV333" s="13" t="s">
        <v>86</v>
      </c>
      <c r="AW333" s="13" t="s">
        <v>39</v>
      </c>
      <c r="AX333" s="13" t="s">
        <v>22</v>
      </c>
      <c r="AY333" s="211" t="s">
        <v>125</v>
      </c>
    </row>
    <row r="334" spans="1:65" s="2" customFormat="1" ht="16.5" customHeight="1">
      <c r="A334" s="35"/>
      <c r="B334" s="36"/>
      <c r="C334" s="233" t="s">
        <v>598</v>
      </c>
      <c r="D334" s="233" t="s">
        <v>435</v>
      </c>
      <c r="E334" s="234" t="s">
        <v>599</v>
      </c>
      <c r="F334" s="235" t="s">
        <v>600</v>
      </c>
      <c r="G334" s="236" t="s">
        <v>178</v>
      </c>
      <c r="H334" s="237">
        <v>120</v>
      </c>
      <c r="I334" s="238"/>
      <c r="J334" s="239">
        <f>ROUND(I334*H334,2)</f>
        <v>0</v>
      </c>
      <c r="K334" s="235" t="s">
        <v>130</v>
      </c>
      <c r="L334" s="240"/>
      <c r="M334" s="241" t="s">
        <v>20</v>
      </c>
      <c r="N334" s="242" t="s">
        <v>49</v>
      </c>
      <c r="O334" s="65"/>
      <c r="P334" s="181">
        <f>O334*H334</f>
        <v>0</v>
      </c>
      <c r="Q334" s="181">
        <v>1.6E-2</v>
      </c>
      <c r="R334" s="181">
        <f>Q334*H334</f>
        <v>1.92</v>
      </c>
      <c r="S334" s="181">
        <v>0</v>
      </c>
      <c r="T334" s="182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3" t="s">
        <v>224</v>
      </c>
      <c r="AT334" s="183" t="s">
        <v>435</v>
      </c>
      <c r="AU334" s="183" t="s">
        <v>22</v>
      </c>
      <c r="AY334" s="18" t="s">
        <v>125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18" t="s">
        <v>22</v>
      </c>
      <c r="BK334" s="184">
        <f>ROUND(I334*H334,2)</f>
        <v>0</v>
      </c>
      <c r="BL334" s="18" t="s">
        <v>131</v>
      </c>
      <c r="BM334" s="183" t="s">
        <v>601</v>
      </c>
    </row>
    <row r="335" spans="1:65" s="2" customFormat="1" ht="19.5">
      <c r="A335" s="35"/>
      <c r="B335" s="36"/>
      <c r="C335" s="37"/>
      <c r="D335" s="185" t="s">
        <v>133</v>
      </c>
      <c r="E335" s="37"/>
      <c r="F335" s="186" t="s">
        <v>602</v>
      </c>
      <c r="G335" s="37"/>
      <c r="H335" s="37"/>
      <c r="I335" s="187"/>
      <c r="J335" s="37"/>
      <c r="K335" s="37"/>
      <c r="L335" s="40"/>
      <c r="M335" s="188"/>
      <c r="N335" s="189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133</v>
      </c>
      <c r="AU335" s="18" t="s">
        <v>22</v>
      </c>
    </row>
    <row r="336" spans="1:65" s="2" customFormat="1" ht="11.25">
      <c r="A336" s="35"/>
      <c r="B336" s="36"/>
      <c r="C336" s="37"/>
      <c r="D336" s="190" t="s">
        <v>135</v>
      </c>
      <c r="E336" s="37"/>
      <c r="F336" s="191" t="s">
        <v>603</v>
      </c>
      <c r="G336" s="37"/>
      <c r="H336" s="37"/>
      <c r="I336" s="187"/>
      <c r="J336" s="37"/>
      <c r="K336" s="37"/>
      <c r="L336" s="40"/>
      <c r="M336" s="188"/>
      <c r="N336" s="189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135</v>
      </c>
      <c r="AU336" s="18" t="s">
        <v>22</v>
      </c>
    </row>
    <row r="337" spans="1:65" s="13" customFormat="1" ht="11.25">
      <c r="B337" s="201"/>
      <c r="C337" s="202"/>
      <c r="D337" s="185" t="s">
        <v>182</v>
      </c>
      <c r="E337" s="203" t="s">
        <v>20</v>
      </c>
      <c r="F337" s="204" t="s">
        <v>604</v>
      </c>
      <c r="G337" s="202"/>
      <c r="H337" s="205">
        <v>120</v>
      </c>
      <c r="I337" s="206"/>
      <c r="J337" s="202"/>
      <c r="K337" s="202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182</v>
      </c>
      <c r="AU337" s="211" t="s">
        <v>22</v>
      </c>
      <c r="AV337" s="13" t="s">
        <v>86</v>
      </c>
      <c r="AW337" s="13" t="s">
        <v>39</v>
      </c>
      <c r="AX337" s="13" t="s">
        <v>22</v>
      </c>
      <c r="AY337" s="211" t="s">
        <v>125</v>
      </c>
    </row>
    <row r="338" spans="1:65" s="2" customFormat="1" ht="16.5" customHeight="1">
      <c r="A338" s="35"/>
      <c r="B338" s="36"/>
      <c r="C338" s="172" t="s">
        <v>605</v>
      </c>
      <c r="D338" s="172" t="s">
        <v>126</v>
      </c>
      <c r="E338" s="173" t="s">
        <v>606</v>
      </c>
      <c r="F338" s="174" t="s">
        <v>607</v>
      </c>
      <c r="G338" s="175" t="s">
        <v>284</v>
      </c>
      <c r="H338" s="176">
        <v>334</v>
      </c>
      <c r="I338" s="177"/>
      <c r="J338" s="178">
        <f>ROUND(I338*H338,2)</f>
        <v>0</v>
      </c>
      <c r="K338" s="174" t="s">
        <v>130</v>
      </c>
      <c r="L338" s="40"/>
      <c r="M338" s="179" t="s">
        <v>20</v>
      </c>
      <c r="N338" s="180" t="s">
        <v>49</v>
      </c>
      <c r="O338" s="65"/>
      <c r="P338" s="181">
        <f>O338*H338</f>
        <v>0</v>
      </c>
      <c r="Q338" s="181">
        <v>3.4000000000000002E-4</v>
      </c>
      <c r="R338" s="181">
        <f>Q338*H338</f>
        <v>0.11356000000000001</v>
      </c>
      <c r="S338" s="181">
        <v>0</v>
      </c>
      <c r="T338" s="182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3" t="s">
        <v>131</v>
      </c>
      <c r="AT338" s="183" t="s">
        <v>126</v>
      </c>
      <c r="AU338" s="183" t="s">
        <v>22</v>
      </c>
      <c r="AY338" s="18" t="s">
        <v>125</v>
      </c>
      <c r="BE338" s="184">
        <f>IF(N338="základní",J338,0)</f>
        <v>0</v>
      </c>
      <c r="BF338" s="184">
        <f>IF(N338="snížená",J338,0)</f>
        <v>0</v>
      </c>
      <c r="BG338" s="184">
        <f>IF(N338="zákl. přenesená",J338,0)</f>
        <v>0</v>
      </c>
      <c r="BH338" s="184">
        <f>IF(N338="sníž. přenesená",J338,0)</f>
        <v>0</v>
      </c>
      <c r="BI338" s="184">
        <f>IF(N338="nulová",J338,0)</f>
        <v>0</v>
      </c>
      <c r="BJ338" s="18" t="s">
        <v>22</v>
      </c>
      <c r="BK338" s="184">
        <f>ROUND(I338*H338,2)</f>
        <v>0</v>
      </c>
      <c r="BL338" s="18" t="s">
        <v>131</v>
      </c>
      <c r="BM338" s="183" t="s">
        <v>608</v>
      </c>
    </row>
    <row r="339" spans="1:65" s="2" customFormat="1" ht="19.5">
      <c r="A339" s="35"/>
      <c r="B339" s="36"/>
      <c r="C339" s="37"/>
      <c r="D339" s="185" t="s">
        <v>133</v>
      </c>
      <c r="E339" s="37"/>
      <c r="F339" s="186" t="s">
        <v>609</v>
      </c>
      <c r="G339" s="37"/>
      <c r="H339" s="37"/>
      <c r="I339" s="187"/>
      <c r="J339" s="37"/>
      <c r="K339" s="37"/>
      <c r="L339" s="40"/>
      <c r="M339" s="188"/>
      <c r="N339" s="189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133</v>
      </c>
      <c r="AU339" s="18" t="s">
        <v>22</v>
      </c>
    </row>
    <row r="340" spans="1:65" s="2" customFormat="1" ht="11.25">
      <c r="A340" s="35"/>
      <c r="B340" s="36"/>
      <c r="C340" s="37"/>
      <c r="D340" s="190" t="s">
        <v>135</v>
      </c>
      <c r="E340" s="37"/>
      <c r="F340" s="191" t="s">
        <v>610</v>
      </c>
      <c r="G340" s="37"/>
      <c r="H340" s="37"/>
      <c r="I340" s="187"/>
      <c r="J340" s="37"/>
      <c r="K340" s="37"/>
      <c r="L340" s="40"/>
      <c r="M340" s="188"/>
      <c r="N340" s="189"/>
      <c r="O340" s="65"/>
      <c r="P340" s="65"/>
      <c r="Q340" s="65"/>
      <c r="R340" s="65"/>
      <c r="S340" s="65"/>
      <c r="T340" s="66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8" t="s">
        <v>135</v>
      </c>
      <c r="AU340" s="18" t="s">
        <v>22</v>
      </c>
    </row>
    <row r="341" spans="1:65" s="2" customFormat="1" ht="16.5" customHeight="1">
      <c r="A341" s="35"/>
      <c r="B341" s="36"/>
      <c r="C341" s="172" t="s">
        <v>611</v>
      </c>
      <c r="D341" s="172" t="s">
        <v>126</v>
      </c>
      <c r="E341" s="173" t="s">
        <v>612</v>
      </c>
      <c r="F341" s="174" t="s">
        <v>613</v>
      </c>
      <c r="G341" s="175" t="s">
        <v>614</v>
      </c>
      <c r="H341" s="176">
        <v>1</v>
      </c>
      <c r="I341" s="177"/>
      <c r="J341" s="178">
        <f>ROUND(I341*H341,2)</f>
        <v>0</v>
      </c>
      <c r="K341" s="174" t="s">
        <v>615</v>
      </c>
      <c r="L341" s="40"/>
      <c r="M341" s="179" t="s">
        <v>20</v>
      </c>
      <c r="N341" s="180" t="s">
        <v>49</v>
      </c>
      <c r="O341" s="65"/>
      <c r="P341" s="181">
        <f>O341*H341</f>
        <v>0</v>
      </c>
      <c r="Q341" s="181">
        <v>0</v>
      </c>
      <c r="R341" s="181">
        <f>Q341*H341</f>
        <v>0</v>
      </c>
      <c r="S341" s="181">
        <v>0</v>
      </c>
      <c r="T341" s="182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3" t="s">
        <v>131</v>
      </c>
      <c r="AT341" s="183" t="s">
        <v>126</v>
      </c>
      <c r="AU341" s="183" t="s">
        <v>22</v>
      </c>
      <c r="AY341" s="18" t="s">
        <v>125</v>
      </c>
      <c r="BE341" s="184">
        <f>IF(N341="základní",J341,0)</f>
        <v>0</v>
      </c>
      <c r="BF341" s="184">
        <f>IF(N341="snížená",J341,0)</f>
        <v>0</v>
      </c>
      <c r="BG341" s="184">
        <f>IF(N341="zákl. přenesená",J341,0)</f>
        <v>0</v>
      </c>
      <c r="BH341" s="184">
        <f>IF(N341="sníž. přenesená",J341,0)</f>
        <v>0</v>
      </c>
      <c r="BI341" s="184">
        <f>IF(N341="nulová",J341,0)</f>
        <v>0</v>
      </c>
      <c r="BJ341" s="18" t="s">
        <v>22</v>
      </c>
      <c r="BK341" s="184">
        <f>ROUND(I341*H341,2)</f>
        <v>0</v>
      </c>
      <c r="BL341" s="18" t="s">
        <v>131</v>
      </c>
      <c r="BM341" s="183" t="s">
        <v>616</v>
      </c>
    </row>
    <row r="342" spans="1:65" s="2" customFormat="1" ht="19.5">
      <c r="A342" s="35"/>
      <c r="B342" s="36"/>
      <c r="C342" s="37"/>
      <c r="D342" s="185" t="s">
        <v>133</v>
      </c>
      <c r="E342" s="37"/>
      <c r="F342" s="186" t="s">
        <v>617</v>
      </c>
      <c r="G342" s="37"/>
      <c r="H342" s="37"/>
      <c r="I342" s="187"/>
      <c r="J342" s="37"/>
      <c r="K342" s="37"/>
      <c r="L342" s="40"/>
      <c r="M342" s="188"/>
      <c r="N342" s="189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133</v>
      </c>
      <c r="AU342" s="18" t="s">
        <v>22</v>
      </c>
    </row>
    <row r="343" spans="1:65" s="13" customFormat="1" ht="11.25">
      <c r="B343" s="201"/>
      <c r="C343" s="202"/>
      <c r="D343" s="185" t="s">
        <v>182</v>
      </c>
      <c r="E343" s="203" t="s">
        <v>618</v>
      </c>
      <c r="F343" s="204" t="s">
        <v>22</v>
      </c>
      <c r="G343" s="202"/>
      <c r="H343" s="205">
        <v>1</v>
      </c>
      <c r="I343" s="206"/>
      <c r="J343" s="202"/>
      <c r="K343" s="202"/>
      <c r="L343" s="207"/>
      <c r="M343" s="208"/>
      <c r="N343" s="209"/>
      <c r="O343" s="209"/>
      <c r="P343" s="209"/>
      <c r="Q343" s="209"/>
      <c r="R343" s="209"/>
      <c r="S343" s="209"/>
      <c r="T343" s="210"/>
      <c r="AT343" s="211" t="s">
        <v>182</v>
      </c>
      <c r="AU343" s="211" t="s">
        <v>22</v>
      </c>
      <c r="AV343" s="13" t="s">
        <v>86</v>
      </c>
      <c r="AW343" s="13" t="s">
        <v>39</v>
      </c>
      <c r="AX343" s="13" t="s">
        <v>22</v>
      </c>
      <c r="AY343" s="211" t="s">
        <v>125</v>
      </c>
    </row>
    <row r="344" spans="1:65" s="2" customFormat="1" ht="16.5" customHeight="1">
      <c r="A344" s="35"/>
      <c r="B344" s="36"/>
      <c r="C344" s="172" t="s">
        <v>619</v>
      </c>
      <c r="D344" s="172" t="s">
        <v>126</v>
      </c>
      <c r="E344" s="173" t="s">
        <v>620</v>
      </c>
      <c r="F344" s="174" t="s">
        <v>613</v>
      </c>
      <c r="G344" s="175" t="s">
        <v>614</v>
      </c>
      <c r="H344" s="176">
        <v>1</v>
      </c>
      <c r="I344" s="177"/>
      <c r="J344" s="178">
        <f>ROUND(I344*H344,2)</f>
        <v>0</v>
      </c>
      <c r="K344" s="174" t="s">
        <v>615</v>
      </c>
      <c r="L344" s="40"/>
      <c r="M344" s="179" t="s">
        <v>20</v>
      </c>
      <c r="N344" s="180" t="s">
        <v>49</v>
      </c>
      <c r="O344" s="65"/>
      <c r="P344" s="181">
        <f>O344*H344</f>
        <v>0</v>
      </c>
      <c r="Q344" s="181">
        <v>0</v>
      </c>
      <c r="R344" s="181">
        <f>Q344*H344</f>
        <v>0</v>
      </c>
      <c r="S344" s="181">
        <v>0</v>
      </c>
      <c r="T344" s="182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3" t="s">
        <v>131</v>
      </c>
      <c r="AT344" s="183" t="s">
        <v>126</v>
      </c>
      <c r="AU344" s="183" t="s">
        <v>22</v>
      </c>
      <c r="AY344" s="18" t="s">
        <v>125</v>
      </c>
      <c r="BE344" s="184">
        <f>IF(N344="základní",J344,0)</f>
        <v>0</v>
      </c>
      <c r="BF344" s="184">
        <f>IF(N344="snížená",J344,0)</f>
        <v>0</v>
      </c>
      <c r="BG344" s="184">
        <f>IF(N344="zákl. přenesená",J344,0)</f>
        <v>0</v>
      </c>
      <c r="BH344" s="184">
        <f>IF(N344="sníž. přenesená",J344,0)</f>
        <v>0</v>
      </c>
      <c r="BI344" s="184">
        <f>IF(N344="nulová",J344,0)</f>
        <v>0</v>
      </c>
      <c r="BJ344" s="18" t="s">
        <v>22</v>
      </c>
      <c r="BK344" s="184">
        <f>ROUND(I344*H344,2)</f>
        <v>0</v>
      </c>
      <c r="BL344" s="18" t="s">
        <v>131</v>
      </c>
      <c r="BM344" s="183" t="s">
        <v>621</v>
      </c>
    </row>
    <row r="345" spans="1:65" s="2" customFormat="1" ht="19.5">
      <c r="A345" s="35"/>
      <c r="B345" s="36"/>
      <c r="C345" s="37"/>
      <c r="D345" s="185" t="s">
        <v>133</v>
      </c>
      <c r="E345" s="37"/>
      <c r="F345" s="186" t="s">
        <v>622</v>
      </c>
      <c r="G345" s="37"/>
      <c r="H345" s="37"/>
      <c r="I345" s="187"/>
      <c r="J345" s="37"/>
      <c r="K345" s="37"/>
      <c r="L345" s="40"/>
      <c r="M345" s="188"/>
      <c r="N345" s="189"/>
      <c r="O345" s="65"/>
      <c r="P345" s="65"/>
      <c r="Q345" s="65"/>
      <c r="R345" s="65"/>
      <c r="S345" s="65"/>
      <c r="T345" s="66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133</v>
      </c>
      <c r="AU345" s="18" t="s">
        <v>22</v>
      </c>
    </row>
    <row r="346" spans="1:65" s="13" customFormat="1" ht="11.25">
      <c r="B346" s="201"/>
      <c r="C346" s="202"/>
      <c r="D346" s="185" t="s">
        <v>182</v>
      </c>
      <c r="E346" s="203" t="s">
        <v>623</v>
      </c>
      <c r="F346" s="204" t="s">
        <v>400</v>
      </c>
      <c r="G346" s="202"/>
      <c r="H346" s="205">
        <v>1</v>
      </c>
      <c r="I346" s="206"/>
      <c r="J346" s="202"/>
      <c r="K346" s="202"/>
      <c r="L346" s="207"/>
      <c r="M346" s="208"/>
      <c r="N346" s="209"/>
      <c r="O346" s="209"/>
      <c r="P346" s="209"/>
      <c r="Q346" s="209"/>
      <c r="R346" s="209"/>
      <c r="S346" s="209"/>
      <c r="T346" s="210"/>
      <c r="AT346" s="211" t="s">
        <v>182</v>
      </c>
      <c r="AU346" s="211" t="s">
        <v>22</v>
      </c>
      <c r="AV346" s="13" t="s">
        <v>86</v>
      </c>
      <c r="AW346" s="13" t="s">
        <v>39</v>
      </c>
      <c r="AX346" s="13" t="s">
        <v>22</v>
      </c>
      <c r="AY346" s="211" t="s">
        <v>125</v>
      </c>
    </row>
    <row r="347" spans="1:65" s="2" customFormat="1" ht="16.5" customHeight="1">
      <c r="A347" s="35"/>
      <c r="B347" s="36"/>
      <c r="C347" s="172" t="s">
        <v>624</v>
      </c>
      <c r="D347" s="172" t="s">
        <v>126</v>
      </c>
      <c r="E347" s="173" t="s">
        <v>625</v>
      </c>
      <c r="F347" s="174" t="s">
        <v>626</v>
      </c>
      <c r="G347" s="175" t="s">
        <v>284</v>
      </c>
      <c r="H347" s="176">
        <v>56</v>
      </c>
      <c r="I347" s="177"/>
      <c r="J347" s="178">
        <f>ROUND(I347*H347,2)</f>
        <v>0</v>
      </c>
      <c r="K347" s="174" t="s">
        <v>130</v>
      </c>
      <c r="L347" s="40"/>
      <c r="M347" s="179" t="s">
        <v>20</v>
      </c>
      <c r="N347" s="180" t="s">
        <v>49</v>
      </c>
      <c r="O347" s="65"/>
      <c r="P347" s="181">
        <f>O347*H347</f>
        <v>0</v>
      </c>
      <c r="Q347" s="181">
        <v>4.0079999999999998E-2</v>
      </c>
      <c r="R347" s="181">
        <f>Q347*H347</f>
        <v>2.2444799999999998</v>
      </c>
      <c r="S347" s="181">
        <v>0</v>
      </c>
      <c r="T347" s="182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83" t="s">
        <v>131</v>
      </c>
      <c r="AT347" s="183" t="s">
        <v>126</v>
      </c>
      <c r="AU347" s="183" t="s">
        <v>22</v>
      </c>
      <c r="AY347" s="18" t="s">
        <v>125</v>
      </c>
      <c r="BE347" s="184">
        <f>IF(N347="základní",J347,0)</f>
        <v>0</v>
      </c>
      <c r="BF347" s="184">
        <f>IF(N347="snížená",J347,0)</f>
        <v>0</v>
      </c>
      <c r="BG347" s="184">
        <f>IF(N347="zákl. přenesená",J347,0)</f>
        <v>0</v>
      </c>
      <c r="BH347" s="184">
        <f>IF(N347="sníž. přenesená",J347,0)</f>
        <v>0</v>
      </c>
      <c r="BI347" s="184">
        <f>IF(N347="nulová",J347,0)</f>
        <v>0</v>
      </c>
      <c r="BJ347" s="18" t="s">
        <v>22</v>
      </c>
      <c r="BK347" s="184">
        <f>ROUND(I347*H347,2)</f>
        <v>0</v>
      </c>
      <c r="BL347" s="18" t="s">
        <v>131</v>
      </c>
      <c r="BM347" s="183" t="s">
        <v>627</v>
      </c>
    </row>
    <row r="348" spans="1:65" s="2" customFormat="1" ht="11.25">
      <c r="A348" s="35"/>
      <c r="B348" s="36"/>
      <c r="C348" s="37"/>
      <c r="D348" s="185" t="s">
        <v>133</v>
      </c>
      <c r="E348" s="37"/>
      <c r="F348" s="186" t="s">
        <v>626</v>
      </c>
      <c r="G348" s="37"/>
      <c r="H348" s="37"/>
      <c r="I348" s="187"/>
      <c r="J348" s="37"/>
      <c r="K348" s="37"/>
      <c r="L348" s="40"/>
      <c r="M348" s="188"/>
      <c r="N348" s="189"/>
      <c r="O348" s="65"/>
      <c r="P348" s="65"/>
      <c r="Q348" s="65"/>
      <c r="R348" s="65"/>
      <c r="S348" s="65"/>
      <c r="T348" s="66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8" t="s">
        <v>133</v>
      </c>
      <c r="AU348" s="18" t="s">
        <v>22</v>
      </c>
    </row>
    <row r="349" spans="1:65" s="2" customFormat="1" ht="11.25">
      <c r="A349" s="35"/>
      <c r="B349" s="36"/>
      <c r="C349" s="37"/>
      <c r="D349" s="190" t="s">
        <v>135</v>
      </c>
      <c r="E349" s="37"/>
      <c r="F349" s="191" t="s">
        <v>628</v>
      </c>
      <c r="G349" s="37"/>
      <c r="H349" s="37"/>
      <c r="I349" s="187"/>
      <c r="J349" s="37"/>
      <c r="K349" s="37"/>
      <c r="L349" s="40"/>
      <c r="M349" s="188"/>
      <c r="N349" s="189"/>
      <c r="O349" s="65"/>
      <c r="P349" s="65"/>
      <c r="Q349" s="65"/>
      <c r="R349" s="65"/>
      <c r="S349" s="65"/>
      <c r="T349" s="66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135</v>
      </c>
      <c r="AU349" s="18" t="s">
        <v>22</v>
      </c>
    </row>
    <row r="350" spans="1:65" s="13" customFormat="1" ht="11.25">
      <c r="B350" s="201"/>
      <c r="C350" s="202"/>
      <c r="D350" s="185" t="s">
        <v>182</v>
      </c>
      <c r="E350" s="203" t="s">
        <v>629</v>
      </c>
      <c r="F350" s="204" t="s">
        <v>552</v>
      </c>
      <c r="G350" s="202"/>
      <c r="H350" s="205">
        <v>56</v>
      </c>
      <c r="I350" s="206"/>
      <c r="J350" s="202"/>
      <c r="K350" s="202"/>
      <c r="L350" s="207"/>
      <c r="M350" s="208"/>
      <c r="N350" s="209"/>
      <c r="O350" s="209"/>
      <c r="P350" s="209"/>
      <c r="Q350" s="209"/>
      <c r="R350" s="209"/>
      <c r="S350" s="209"/>
      <c r="T350" s="210"/>
      <c r="AT350" s="211" t="s">
        <v>182</v>
      </c>
      <c r="AU350" s="211" t="s">
        <v>22</v>
      </c>
      <c r="AV350" s="13" t="s">
        <v>86</v>
      </c>
      <c r="AW350" s="13" t="s">
        <v>39</v>
      </c>
      <c r="AX350" s="13" t="s">
        <v>22</v>
      </c>
      <c r="AY350" s="211" t="s">
        <v>125</v>
      </c>
    </row>
    <row r="351" spans="1:65" s="2" customFormat="1" ht="16.5" customHeight="1">
      <c r="A351" s="35"/>
      <c r="B351" s="36"/>
      <c r="C351" s="172" t="s">
        <v>630</v>
      </c>
      <c r="D351" s="172" t="s">
        <v>126</v>
      </c>
      <c r="E351" s="173" t="s">
        <v>631</v>
      </c>
      <c r="F351" s="174" t="s">
        <v>632</v>
      </c>
      <c r="G351" s="175" t="s">
        <v>284</v>
      </c>
      <c r="H351" s="176">
        <v>20</v>
      </c>
      <c r="I351" s="177"/>
      <c r="J351" s="178">
        <f>ROUND(I351*H351,2)</f>
        <v>0</v>
      </c>
      <c r="K351" s="174" t="s">
        <v>130</v>
      </c>
      <c r="L351" s="40"/>
      <c r="M351" s="179" t="s">
        <v>20</v>
      </c>
      <c r="N351" s="180" t="s">
        <v>49</v>
      </c>
      <c r="O351" s="65"/>
      <c r="P351" s="181">
        <f>O351*H351</f>
        <v>0</v>
      </c>
      <c r="Q351" s="181">
        <v>9.0000000000000006E-5</v>
      </c>
      <c r="R351" s="181">
        <f>Q351*H351</f>
        <v>1.8000000000000002E-3</v>
      </c>
      <c r="S351" s="181">
        <v>4.2000000000000003E-2</v>
      </c>
      <c r="T351" s="182">
        <f>S351*H351</f>
        <v>0.84000000000000008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3" t="s">
        <v>131</v>
      </c>
      <c r="AT351" s="183" t="s">
        <v>126</v>
      </c>
      <c r="AU351" s="183" t="s">
        <v>22</v>
      </c>
      <c r="AY351" s="18" t="s">
        <v>125</v>
      </c>
      <c r="BE351" s="184">
        <f>IF(N351="základní",J351,0)</f>
        <v>0</v>
      </c>
      <c r="BF351" s="184">
        <f>IF(N351="snížená",J351,0)</f>
        <v>0</v>
      </c>
      <c r="BG351" s="184">
        <f>IF(N351="zákl. přenesená",J351,0)</f>
        <v>0</v>
      </c>
      <c r="BH351" s="184">
        <f>IF(N351="sníž. přenesená",J351,0)</f>
        <v>0</v>
      </c>
      <c r="BI351" s="184">
        <f>IF(N351="nulová",J351,0)</f>
        <v>0</v>
      </c>
      <c r="BJ351" s="18" t="s">
        <v>22</v>
      </c>
      <c r="BK351" s="184">
        <f>ROUND(I351*H351,2)</f>
        <v>0</v>
      </c>
      <c r="BL351" s="18" t="s">
        <v>131</v>
      </c>
      <c r="BM351" s="183" t="s">
        <v>633</v>
      </c>
    </row>
    <row r="352" spans="1:65" s="2" customFormat="1" ht="29.25">
      <c r="A352" s="35"/>
      <c r="B352" s="36"/>
      <c r="C352" s="37"/>
      <c r="D352" s="185" t="s">
        <v>133</v>
      </c>
      <c r="E352" s="37"/>
      <c r="F352" s="186" t="s">
        <v>634</v>
      </c>
      <c r="G352" s="37"/>
      <c r="H352" s="37"/>
      <c r="I352" s="187"/>
      <c r="J352" s="37"/>
      <c r="K352" s="37"/>
      <c r="L352" s="40"/>
      <c r="M352" s="188"/>
      <c r="N352" s="189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133</v>
      </c>
      <c r="AU352" s="18" t="s">
        <v>22</v>
      </c>
    </row>
    <row r="353" spans="1:65" s="2" customFormat="1" ht="11.25">
      <c r="A353" s="35"/>
      <c r="B353" s="36"/>
      <c r="C353" s="37"/>
      <c r="D353" s="190" t="s">
        <v>135</v>
      </c>
      <c r="E353" s="37"/>
      <c r="F353" s="191" t="s">
        <v>635</v>
      </c>
      <c r="G353" s="37"/>
      <c r="H353" s="37"/>
      <c r="I353" s="187"/>
      <c r="J353" s="37"/>
      <c r="K353" s="37"/>
      <c r="L353" s="40"/>
      <c r="M353" s="188"/>
      <c r="N353" s="189"/>
      <c r="O353" s="65"/>
      <c r="P353" s="65"/>
      <c r="Q353" s="65"/>
      <c r="R353" s="65"/>
      <c r="S353" s="65"/>
      <c r="T353" s="66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135</v>
      </c>
      <c r="AU353" s="18" t="s">
        <v>22</v>
      </c>
    </row>
    <row r="354" spans="1:65" s="13" customFormat="1" ht="11.25">
      <c r="B354" s="201"/>
      <c r="C354" s="202"/>
      <c r="D354" s="185" t="s">
        <v>182</v>
      </c>
      <c r="E354" s="203" t="s">
        <v>636</v>
      </c>
      <c r="F354" s="204" t="s">
        <v>637</v>
      </c>
      <c r="G354" s="202"/>
      <c r="H354" s="205">
        <v>20</v>
      </c>
      <c r="I354" s="206"/>
      <c r="J354" s="202"/>
      <c r="K354" s="202"/>
      <c r="L354" s="207"/>
      <c r="M354" s="208"/>
      <c r="N354" s="209"/>
      <c r="O354" s="209"/>
      <c r="P354" s="209"/>
      <c r="Q354" s="209"/>
      <c r="R354" s="209"/>
      <c r="S354" s="209"/>
      <c r="T354" s="210"/>
      <c r="AT354" s="211" t="s">
        <v>182</v>
      </c>
      <c r="AU354" s="211" t="s">
        <v>22</v>
      </c>
      <c r="AV354" s="13" t="s">
        <v>86</v>
      </c>
      <c r="AW354" s="13" t="s">
        <v>39</v>
      </c>
      <c r="AX354" s="13" t="s">
        <v>22</v>
      </c>
      <c r="AY354" s="211" t="s">
        <v>125</v>
      </c>
    </row>
    <row r="355" spans="1:65" s="2" customFormat="1" ht="21.75" customHeight="1">
      <c r="A355" s="35"/>
      <c r="B355" s="36"/>
      <c r="C355" s="172" t="s">
        <v>638</v>
      </c>
      <c r="D355" s="172" t="s">
        <v>126</v>
      </c>
      <c r="E355" s="173" t="s">
        <v>639</v>
      </c>
      <c r="F355" s="174" t="s">
        <v>640</v>
      </c>
      <c r="G355" s="175" t="s">
        <v>284</v>
      </c>
      <c r="H355" s="176">
        <v>20</v>
      </c>
      <c r="I355" s="177"/>
      <c r="J355" s="178">
        <f>ROUND(I355*H355,2)</f>
        <v>0</v>
      </c>
      <c r="K355" s="174" t="s">
        <v>130</v>
      </c>
      <c r="L355" s="40"/>
      <c r="M355" s="179" t="s">
        <v>20</v>
      </c>
      <c r="N355" s="180" t="s">
        <v>49</v>
      </c>
      <c r="O355" s="65"/>
      <c r="P355" s="181">
        <f>O355*H355</f>
        <v>0</v>
      </c>
      <c r="Q355" s="181">
        <v>2.8299999999999999E-2</v>
      </c>
      <c r="R355" s="181">
        <f>Q355*H355</f>
        <v>0.56599999999999995</v>
      </c>
      <c r="S355" s="181">
        <v>0</v>
      </c>
      <c r="T355" s="182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3" t="s">
        <v>131</v>
      </c>
      <c r="AT355" s="183" t="s">
        <v>126</v>
      </c>
      <c r="AU355" s="183" t="s">
        <v>22</v>
      </c>
      <c r="AY355" s="18" t="s">
        <v>125</v>
      </c>
      <c r="BE355" s="184">
        <f>IF(N355="základní",J355,0)</f>
        <v>0</v>
      </c>
      <c r="BF355" s="184">
        <f>IF(N355="snížená",J355,0)</f>
        <v>0</v>
      </c>
      <c r="BG355" s="184">
        <f>IF(N355="zákl. přenesená",J355,0)</f>
        <v>0</v>
      </c>
      <c r="BH355" s="184">
        <f>IF(N355="sníž. přenesená",J355,0)</f>
        <v>0</v>
      </c>
      <c r="BI355" s="184">
        <f>IF(N355="nulová",J355,0)</f>
        <v>0</v>
      </c>
      <c r="BJ355" s="18" t="s">
        <v>22</v>
      </c>
      <c r="BK355" s="184">
        <f>ROUND(I355*H355,2)</f>
        <v>0</v>
      </c>
      <c r="BL355" s="18" t="s">
        <v>131</v>
      </c>
      <c r="BM355" s="183" t="s">
        <v>641</v>
      </c>
    </row>
    <row r="356" spans="1:65" s="2" customFormat="1" ht="11.25">
      <c r="A356" s="35"/>
      <c r="B356" s="36"/>
      <c r="C356" s="37"/>
      <c r="D356" s="185" t="s">
        <v>133</v>
      </c>
      <c r="E356" s="37"/>
      <c r="F356" s="186" t="s">
        <v>642</v>
      </c>
      <c r="G356" s="37"/>
      <c r="H356" s="37"/>
      <c r="I356" s="187"/>
      <c r="J356" s="37"/>
      <c r="K356" s="37"/>
      <c r="L356" s="40"/>
      <c r="M356" s="188"/>
      <c r="N356" s="189"/>
      <c r="O356" s="65"/>
      <c r="P356" s="65"/>
      <c r="Q356" s="65"/>
      <c r="R356" s="65"/>
      <c r="S356" s="65"/>
      <c r="T356" s="66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133</v>
      </c>
      <c r="AU356" s="18" t="s">
        <v>22</v>
      </c>
    </row>
    <row r="357" spans="1:65" s="2" customFormat="1" ht="11.25">
      <c r="A357" s="35"/>
      <c r="B357" s="36"/>
      <c r="C357" s="37"/>
      <c r="D357" s="190" t="s">
        <v>135</v>
      </c>
      <c r="E357" s="37"/>
      <c r="F357" s="191" t="s">
        <v>643</v>
      </c>
      <c r="G357" s="37"/>
      <c r="H357" s="37"/>
      <c r="I357" s="187"/>
      <c r="J357" s="37"/>
      <c r="K357" s="37"/>
      <c r="L357" s="40"/>
      <c r="M357" s="188"/>
      <c r="N357" s="189"/>
      <c r="O357" s="65"/>
      <c r="P357" s="65"/>
      <c r="Q357" s="65"/>
      <c r="R357" s="65"/>
      <c r="S357" s="65"/>
      <c r="T357" s="66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135</v>
      </c>
      <c r="AU357" s="18" t="s">
        <v>22</v>
      </c>
    </row>
    <row r="358" spans="1:65" s="13" customFormat="1" ht="11.25">
      <c r="B358" s="201"/>
      <c r="C358" s="202"/>
      <c r="D358" s="185" t="s">
        <v>182</v>
      </c>
      <c r="E358" s="203" t="s">
        <v>644</v>
      </c>
      <c r="F358" s="204" t="s">
        <v>637</v>
      </c>
      <c r="G358" s="202"/>
      <c r="H358" s="205">
        <v>20</v>
      </c>
      <c r="I358" s="206"/>
      <c r="J358" s="202"/>
      <c r="K358" s="202"/>
      <c r="L358" s="207"/>
      <c r="M358" s="208"/>
      <c r="N358" s="209"/>
      <c r="O358" s="209"/>
      <c r="P358" s="209"/>
      <c r="Q358" s="209"/>
      <c r="R358" s="209"/>
      <c r="S358" s="209"/>
      <c r="T358" s="210"/>
      <c r="AT358" s="211" t="s">
        <v>182</v>
      </c>
      <c r="AU358" s="211" t="s">
        <v>22</v>
      </c>
      <c r="AV358" s="13" t="s">
        <v>86</v>
      </c>
      <c r="AW358" s="13" t="s">
        <v>39</v>
      </c>
      <c r="AX358" s="13" t="s">
        <v>22</v>
      </c>
      <c r="AY358" s="211" t="s">
        <v>125</v>
      </c>
    </row>
    <row r="359" spans="1:65" s="2" customFormat="1" ht="16.5" customHeight="1">
      <c r="A359" s="35"/>
      <c r="B359" s="36"/>
      <c r="C359" s="172" t="s">
        <v>645</v>
      </c>
      <c r="D359" s="172" t="s">
        <v>126</v>
      </c>
      <c r="E359" s="173" t="s">
        <v>646</v>
      </c>
      <c r="F359" s="174" t="s">
        <v>647</v>
      </c>
      <c r="G359" s="175" t="s">
        <v>614</v>
      </c>
      <c r="H359" s="176">
        <v>2</v>
      </c>
      <c r="I359" s="177"/>
      <c r="J359" s="178">
        <f>ROUND(I359*H359,2)</f>
        <v>0</v>
      </c>
      <c r="K359" s="174" t="s">
        <v>615</v>
      </c>
      <c r="L359" s="40"/>
      <c r="M359" s="179" t="s">
        <v>20</v>
      </c>
      <c r="N359" s="180" t="s">
        <v>49</v>
      </c>
      <c r="O359" s="65"/>
      <c r="P359" s="181">
        <f>O359*H359</f>
        <v>0</v>
      </c>
      <c r="Q359" s="181">
        <v>0</v>
      </c>
      <c r="R359" s="181">
        <f>Q359*H359</f>
        <v>0</v>
      </c>
      <c r="S359" s="181">
        <v>0</v>
      </c>
      <c r="T359" s="182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3" t="s">
        <v>131</v>
      </c>
      <c r="AT359" s="183" t="s">
        <v>126</v>
      </c>
      <c r="AU359" s="183" t="s">
        <v>22</v>
      </c>
      <c r="AY359" s="18" t="s">
        <v>125</v>
      </c>
      <c r="BE359" s="184">
        <f>IF(N359="základní",J359,0)</f>
        <v>0</v>
      </c>
      <c r="BF359" s="184">
        <f>IF(N359="snížená",J359,0)</f>
        <v>0</v>
      </c>
      <c r="BG359" s="184">
        <f>IF(N359="zákl. přenesená",J359,0)</f>
        <v>0</v>
      </c>
      <c r="BH359" s="184">
        <f>IF(N359="sníž. přenesená",J359,0)</f>
        <v>0</v>
      </c>
      <c r="BI359" s="184">
        <f>IF(N359="nulová",J359,0)</f>
        <v>0</v>
      </c>
      <c r="BJ359" s="18" t="s">
        <v>22</v>
      </c>
      <c r="BK359" s="184">
        <f>ROUND(I359*H359,2)</f>
        <v>0</v>
      </c>
      <c r="BL359" s="18" t="s">
        <v>131</v>
      </c>
      <c r="BM359" s="183" t="s">
        <v>648</v>
      </c>
    </row>
    <row r="360" spans="1:65" s="2" customFormat="1" ht="11.25">
      <c r="A360" s="35"/>
      <c r="B360" s="36"/>
      <c r="C360" s="37"/>
      <c r="D360" s="185" t="s">
        <v>133</v>
      </c>
      <c r="E360" s="37"/>
      <c r="F360" s="186" t="s">
        <v>647</v>
      </c>
      <c r="G360" s="37"/>
      <c r="H360" s="37"/>
      <c r="I360" s="187"/>
      <c r="J360" s="37"/>
      <c r="K360" s="37"/>
      <c r="L360" s="40"/>
      <c r="M360" s="188"/>
      <c r="N360" s="189"/>
      <c r="O360" s="65"/>
      <c r="P360" s="65"/>
      <c r="Q360" s="65"/>
      <c r="R360" s="65"/>
      <c r="S360" s="65"/>
      <c r="T360" s="66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133</v>
      </c>
      <c r="AU360" s="18" t="s">
        <v>22</v>
      </c>
    </row>
    <row r="361" spans="1:65" s="13" customFormat="1" ht="11.25">
      <c r="B361" s="201"/>
      <c r="C361" s="202"/>
      <c r="D361" s="185" t="s">
        <v>182</v>
      </c>
      <c r="E361" s="203" t="s">
        <v>649</v>
      </c>
      <c r="F361" s="204" t="s">
        <v>650</v>
      </c>
      <c r="G361" s="202"/>
      <c r="H361" s="205">
        <v>2</v>
      </c>
      <c r="I361" s="206"/>
      <c r="J361" s="202"/>
      <c r="K361" s="202"/>
      <c r="L361" s="207"/>
      <c r="M361" s="208"/>
      <c r="N361" s="209"/>
      <c r="O361" s="209"/>
      <c r="P361" s="209"/>
      <c r="Q361" s="209"/>
      <c r="R361" s="209"/>
      <c r="S361" s="209"/>
      <c r="T361" s="210"/>
      <c r="AT361" s="211" t="s">
        <v>182</v>
      </c>
      <c r="AU361" s="211" t="s">
        <v>22</v>
      </c>
      <c r="AV361" s="13" t="s">
        <v>86</v>
      </c>
      <c r="AW361" s="13" t="s">
        <v>39</v>
      </c>
      <c r="AX361" s="13" t="s">
        <v>22</v>
      </c>
      <c r="AY361" s="211" t="s">
        <v>125</v>
      </c>
    </row>
    <row r="362" spans="1:65" s="2" customFormat="1" ht="16.5" customHeight="1">
      <c r="A362" s="35"/>
      <c r="B362" s="36"/>
      <c r="C362" s="172" t="s">
        <v>651</v>
      </c>
      <c r="D362" s="172" t="s">
        <v>126</v>
      </c>
      <c r="E362" s="173" t="s">
        <v>429</v>
      </c>
      <c r="F362" s="174" t="s">
        <v>430</v>
      </c>
      <c r="G362" s="175" t="s">
        <v>178</v>
      </c>
      <c r="H362" s="176">
        <v>20</v>
      </c>
      <c r="I362" s="177"/>
      <c r="J362" s="178">
        <f>ROUND(I362*H362,2)</f>
        <v>0</v>
      </c>
      <c r="K362" s="174" t="s">
        <v>130</v>
      </c>
      <c r="L362" s="40"/>
      <c r="M362" s="179" t="s">
        <v>20</v>
      </c>
      <c r="N362" s="180" t="s">
        <v>49</v>
      </c>
      <c r="O362" s="65"/>
      <c r="P362" s="181">
        <f>O362*H362</f>
        <v>0</v>
      </c>
      <c r="Q362" s="181">
        <v>0.10940999999999999</v>
      </c>
      <c r="R362" s="181">
        <f>Q362*H362</f>
        <v>2.1881999999999997</v>
      </c>
      <c r="S362" s="181">
        <v>0</v>
      </c>
      <c r="T362" s="182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3" t="s">
        <v>131</v>
      </c>
      <c r="AT362" s="183" t="s">
        <v>126</v>
      </c>
      <c r="AU362" s="183" t="s">
        <v>22</v>
      </c>
      <c r="AY362" s="18" t="s">
        <v>125</v>
      </c>
      <c r="BE362" s="184">
        <f>IF(N362="základní",J362,0)</f>
        <v>0</v>
      </c>
      <c r="BF362" s="184">
        <f>IF(N362="snížená",J362,0)</f>
        <v>0</v>
      </c>
      <c r="BG362" s="184">
        <f>IF(N362="zákl. přenesená",J362,0)</f>
        <v>0</v>
      </c>
      <c r="BH362" s="184">
        <f>IF(N362="sníž. přenesená",J362,0)</f>
        <v>0</v>
      </c>
      <c r="BI362" s="184">
        <f>IF(N362="nulová",J362,0)</f>
        <v>0</v>
      </c>
      <c r="BJ362" s="18" t="s">
        <v>22</v>
      </c>
      <c r="BK362" s="184">
        <f>ROUND(I362*H362,2)</f>
        <v>0</v>
      </c>
      <c r="BL362" s="18" t="s">
        <v>131</v>
      </c>
      <c r="BM362" s="183" t="s">
        <v>652</v>
      </c>
    </row>
    <row r="363" spans="1:65" s="2" customFormat="1" ht="11.25">
      <c r="A363" s="35"/>
      <c r="B363" s="36"/>
      <c r="C363" s="37"/>
      <c r="D363" s="185" t="s">
        <v>133</v>
      </c>
      <c r="E363" s="37"/>
      <c r="F363" s="186" t="s">
        <v>432</v>
      </c>
      <c r="G363" s="37"/>
      <c r="H363" s="37"/>
      <c r="I363" s="187"/>
      <c r="J363" s="37"/>
      <c r="K363" s="37"/>
      <c r="L363" s="40"/>
      <c r="M363" s="188"/>
      <c r="N363" s="189"/>
      <c r="O363" s="65"/>
      <c r="P363" s="65"/>
      <c r="Q363" s="65"/>
      <c r="R363" s="65"/>
      <c r="S363" s="65"/>
      <c r="T363" s="66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133</v>
      </c>
      <c r="AU363" s="18" t="s">
        <v>22</v>
      </c>
    </row>
    <row r="364" spans="1:65" s="2" customFormat="1" ht="11.25">
      <c r="A364" s="35"/>
      <c r="B364" s="36"/>
      <c r="C364" s="37"/>
      <c r="D364" s="190" t="s">
        <v>135</v>
      </c>
      <c r="E364" s="37"/>
      <c r="F364" s="191" t="s">
        <v>433</v>
      </c>
      <c r="G364" s="37"/>
      <c r="H364" s="37"/>
      <c r="I364" s="187"/>
      <c r="J364" s="37"/>
      <c r="K364" s="37"/>
      <c r="L364" s="40"/>
      <c r="M364" s="188"/>
      <c r="N364" s="189"/>
      <c r="O364" s="65"/>
      <c r="P364" s="65"/>
      <c r="Q364" s="65"/>
      <c r="R364" s="65"/>
      <c r="S364" s="65"/>
      <c r="T364" s="66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135</v>
      </c>
      <c r="AU364" s="18" t="s">
        <v>22</v>
      </c>
    </row>
    <row r="365" spans="1:65" s="13" customFormat="1" ht="11.25">
      <c r="B365" s="201"/>
      <c r="C365" s="202"/>
      <c r="D365" s="185" t="s">
        <v>182</v>
      </c>
      <c r="E365" s="203" t="s">
        <v>653</v>
      </c>
      <c r="F365" s="204" t="s">
        <v>308</v>
      </c>
      <c r="G365" s="202"/>
      <c r="H365" s="205">
        <v>20</v>
      </c>
      <c r="I365" s="206"/>
      <c r="J365" s="202"/>
      <c r="K365" s="202"/>
      <c r="L365" s="207"/>
      <c r="M365" s="208"/>
      <c r="N365" s="209"/>
      <c r="O365" s="209"/>
      <c r="P365" s="209"/>
      <c r="Q365" s="209"/>
      <c r="R365" s="209"/>
      <c r="S365" s="209"/>
      <c r="T365" s="210"/>
      <c r="AT365" s="211" t="s">
        <v>182</v>
      </c>
      <c r="AU365" s="211" t="s">
        <v>22</v>
      </c>
      <c r="AV365" s="13" t="s">
        <v>86</v>
      </c>
      <c r="AW365" s="13" t="s">
        <v>39</v>
      </c>
      <c r="AX365" s="13" t="s">
        <v>22</v>
      </c>
      <c r="AY365" s="211" t="s">
        <v>125</v>
      </c>
    </row>
    <row r="366" spans="1:65" s="2" customFormat="1" ht="16.5" customHeight="1">
      <c r="A366" s="35"/>
      <c r="B366" s="36"/>
      <c r="C366" s="172" t="s">
        <v>654</v>
      </c>
      <c r="D366" s="172" t="s">
        <v>126</v>
      </c>
      <c r="E366" s="173" t="s">
        <v>655</v>
      </c>
      <c r="F366" s="174" t="s">
        <v>656</v>
      </c>
      <c r="G366" s="175" t="s">
        <v>178</v>
      </c>
      <c r="H366" s="176">
        <v>1</v>
      </c>
      <c r="I366" s="177"/>
      <c r="J366" s="178">
        <f>ROUND(I366*H366,2)</f>
        <v>0</v>
      </c>
      <c r="K366" s="174" t="s">
        <v>130</v>
      </c>
      <c r="L366" s="40"/>
      <c r="M366" s="179" t="s">
        <v>20</v>
      </c>
      <c r="N366" s="180" t="s">
        <v>49</v>
      </c>
      <c r="O366" s="65"/>
      <c r="P366" s="181">
        <f>O366*H366</f>
        <v>0</v>
      </c>
      <c r="Q366" s="181">
        <v>0</v>
      </c>
      <c r="R366" s="181">
        <f>Q366*H366</f>
        <v>0</v>
      </c>
      <c r="S366" s="181">
        <v>4.0000000000000001E-3</v>
      </c>
      <c r="T366" s="182">
        <f>S366*H366</f>
        <v>4.0000000000000001E-3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3" t="s">
        <v>131</v>
      </c>
      <c r="AT366" s="183" t="s">
        <v>126</v>
      </c>
      <c r="AU366" s="183" t="s">
        <v>22</v>
      </c>
      <c r="AY366" s="18" t="s">
        <v>125</v>
      </c>
      <c r="BE366" s="184">
        <f>IF(N366="základní",J366,0)</f>
        <v>0</v>
      </c>
      <c r="BF366" s="184">
        <f>IF(N366="snížená",J366,0)</f>
        <v>0</v>
      </c>
      <c r="BG366" s="184">
        <f>IF(N366="zákl. přenesená",J366,0)</f>
        <v>0</v>
      </c>
      <c r="BH366" s="184">
        <f>IF(N366="sníž. přenesená",J366,0)</f>
        <v>0</v>
      </c>
      <c r="BI366" s="184">
        <f>IF(N366="nulová",J366,0)</f>
        <v>0</v>
      </c>
      <c r="BJ366" s="18" t="s">
        <v>22</v>
      </c>
      <c r="BK366" s="184">
        <f>ROUND(I366*H366,2)</f>
        <v>0</v>
      </c>
      <c r="BL366" s="18" t="s">
        <v>131</v>
      </c>
      <c r="BM366" s="183" t="s">
        <v>657</v>
      </c>
    </row>
    <row r="367" spans="1:65" s="2" customFormat="1" ht="19.5">
      <c r="A367" s="35"/>
      <c r="B367" s="36"/>
      <c r="C367" s="37"/>
      <c r="D367" s="185" t="s">
        <v>133</v>
      </c>
      <c r="E367" s="37"/>
      <c r="F367" s="186" t="s">
        <v>658</v>
      </c>
      <c r="G367" s="37"/>
      <c r="H367" s="37"/>
      <c r="I367" s="187"/>
      <c r="J367" s="37"/>
      <c r="K367" s="37"/>
      <c r="L367" s="40"/>
      <c r="M367" s="188"/>
      <c r="N367" s="189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133</v>
      </c>
      <c r="AU367" s="18" t="s">
        <v>22</v>
      </c>
    </row>
    <row r="368" spans="1:65" s="2" customFormat="1" ht="11.25">
      <c r="A368" s="35"/>
      <c r="B368" s="36"/>
      <c r="C368" s="37"/>
      <c r="D368" s="190" t="s">
        <v>135</v>
      </c>
      <c r="E368" s="37"/>
      <c r="F368" s="191" t="s">
        <v>659</v>
      </c>
      <c r="G368" s="37"/>
      <c r="H368" s="37"/>
      <c r="I368" s="187"/>
      <c r="J368" s="37"/>
      <c r="K368" s="37"/>
      <c r="L368" s="40"/>
      <c r="M368" s="188"/>
      <c r="N368" s="189"/>
      <c r="O368" s="65"/>
      <c r="P368" s="65"/>
      <c r="Q368" s="65"/>
      <c r="R368" s="65"/>
      <c r="S368" s="65"/>
      <c r="T368" s="66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8" t="s">
        <v>135</v>
      </c>
      <c r="AU368" s="18" t="s">
        <v>22</v>
      </c>
    </row>
    <row r="369" spans="1:65" s="13" customFormat="1" ht="11.25">
      <c r="B369" s="201"/>
      <c r="C369" s="202"/>
      <c r="D369" s="185" t="s">
        <v>182</v>
      </c>
      <c r="E369" s="203" t="s">
        <v>660</v>
      </c>
      <c r="F369" s="204" t="s">
        <v>661</v>
      </c>
      <c r="G369" s="202"/>
      <c r="H369" s="205">
        <v>1</v>
      </c>
      <c r="I369" s="206"/>
      <c r="J369" s="202"/>
      <c r="K369" s="202"/>
      <c r="L369" s="207"/>
      <c r="M369" s="208"/>
      <c r="N369" s="209"/>
      <c r="O369" s="209"/>
      <c r="P369" s="209"/>
      <c r="Q369" s="209"/>
      <c r="R369" s="209"/>
      <c r="S369" s="209"/>
      <c r="T369" s="210"/>
      <c r="AT369" s="211" t="s">
        <v>182</v>
      </c>
      <c r="AU369" s="211" t="s">
        <v>22</v>
      </c>
      <c r="AV369" s="13" t="s">
        <v>86</v>
      </c>
      <c r="AW369" s="13" t="s">
        <v>39</v>
      </c>
      <c r="AX369" s="13" t="s">
        <v>22</v>
      </c>
      <c r="AY369" s="211" t="s">
        <v>125</v>
      </c>
    </row>
    <row r="370" spans="1:65" s="2" customFormat="1" ht="16.5" customHeight="1">
      <c r="A370" s="35"/>
      <c r="B370" s="36"/>
      <c r="C370" s="172" t="s">
        <v>662</v>
      </c>
      <c r="D370" s="172" t="s">
        <v>126</v>
      </c>
      <c r="E370" s="173" t="s">
        <v>663</v>
      </c>
      <c r="F370" s="174" t="s">
        <v>664</v>
      </c>
      <c r="G370" s="175" t="s">
        <v>178</v>
      </c>
      <c r="H370" s="176">
        <v>7</v>
      </c>
      <c r="I370" s="177"/>
      <c r="J370" s="178">
        <f>ROUND(I370*H370,2)</f>
        <v>0</v>
      </c>
      <c r="K370" s="174" t="s">
        <v>130</v>
      </c>
      <c r="L370" s="40"/>
      <c r="M370" s="179" t="s">
        <v>20</v>
      </c>
      <c r="N370" s="180" t="s">
        <v>49</v>
      </c>
      <c r="O370" s="65"/>
      <c r="P370" s="181">
        <f>O370*H370</f>
        <v>0</v>
      </c>
      <c r="Q370" s="181">
        <v>0</v>
      </c>
      <c r="R370" s="181">
        <f>Q370*H370</f>
        <v>0</v>
      </c>
      <c r="S370" s="181">
        <v>8.2000000000000003E-2</v>
      </c>
      <c r="T370" s="182">
        <f>S370*H370</f>
        <v>0.57400000000000007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3" t="s">
        <v>131</v>
      </c>
      <c r="AT370" s="183" t="s">
        <v>126</v>
      </c>
      <c r="AU370" s="183" t="s">
        <v>22</v>
      </c>
      <c r="AY370" s="18" t="s">
        <v>125</v>
      </c>
      <c r="BE370" s="184">
        <f>IF(N370="základní",J370,0)</f>
        <v>0</v>
      </c>
      <c r="BF370" s="184">
        <f>IF(N370="snížená",J370,0)</f>
        <v>0</v>
      </c>
      <c r="BG370" s="184">
        <f>IF(N370="zákl. přenesená",J370,0)</f>
        <v>0</v>
      </c>
      <c r="BH370" s="184">
        <f>IF(N370="sníž. přenesená",J370,0)</f>
        <v>0</v>
      </c>
      <c r="BI370" s="184">
        <f>IF(N370="nulová",J370,0)</f>
        <v>0</v>
      </c>
      <c r="BJ370" s="18" t="s">
        <v>22</v>
      </c>
      <c r="BK370" s="184">
        <f>ROUND(I370*H370,2)</f>
        <v>0</v>
      </c>
      <c r="BL370" s="18" t="s">
        <v>131</v>
      </c>
      <c r="BM370" s="183" t="s">
        <v>665</v>
      </c>
    </row>
    <row r="371" spans="1:65" s="2" customFormat="1" ht="19.5">
      <c r="A371" s="35"/>
      <c r="B371" s="36"/>
      <c r="C371" s="37"/>
      <c r="D371" s="185" t="s">
        <v>133</v>
      </c>
      <c r="E371" s="37"/>
      <c r="F371" s="186" t="s">
        <v>666</v>
      </c>
      <c r="G371" s="37"/>
      <c r="H371" s="37"/>
      <c r="I371" s="187"/>
      <c r="J371" s="37"/>
      <c r="K371" s="37"/>
      <c r="L371" s="40"/>
      <c r="M371" s="188"/>
      <c r="N371" s="189"/>
      <c r="O371" s="65"/>
      <c r="P371" s="65"/>
      <c r="Q371" s="65"/>
      <c r="R371" s="65"/>
      <c r="S371" s="65"/>
      <c r="T371" s="66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8" t="s">
        <v>133</v>
      </c>
      <c r="AU371" s="18" t="s">
        <v>22</v>
      </c>
    </row>
    <row r="372" spans="1:65" s="2" customFormat="1" ht="11.25">
      <c r="A372" s="35"/>
      <c r="B372" s="36"/>
      <c r="C372" s="37"/>
      <c r="D372" s="190" t="s">
        <v>135</v>
      </c>
      <c r="E372" s="37"/>
      <c r="F372" s="191" t="s">
        <v>667</v>
      </c>
      <c r="G372" s="37"/>
      <c r="H372" s="37"/>
      <c r="I372" s="187"/>
      <c r="J372" s="37"/>
      <c r="K372" s="37"/>
      <c r="L372" s="40"/>
      <c r="M372" s="188"/>
      <c r="N372" s="189"/>
      <c r="O372" s="65"/>
      <c r="P372" s="65"/>
      <c r="Q372" s="65"/>
      <c r="R372" s="65"/>
      <c r="S372" s="65"/>
      <c r="T372" s="66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8" t="s">
        <v>135</v>
      </c>
      <c r="AU372" s="18" t="s">
        <v>22</v>
      </c>
    </row>
    <row r="373" spans="1:65" s="13" customFormat="1" ht="11.25">
      <c r="B373" s="201"/>
      <c r="C373" s="202"/>
      <c r="D373" s="185" t="s">
        <v>182</v>
      </c>
      <c r="E373" s="203" t="s">
        <v>668</v>
      </c>
      <c r="F373" s="204" t="s">
        <v>669</v>
      </c>
      <c r="G373" s="202"/>
      <c r="H373" s="205">
        <v>7</v>
      </c>
      <c r="I373" s="206"/>
      <c r="J373" s="202"/>
      <c r="K373" s="202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182</v>
      </c>
      <c r="AU373" s="211" t="s">
        <v>22</v>
      </c>
      <c r="AV373" s="13" t="s">
        <v>86</v>
      </c>
      <c r="AW373" s="13" t="s">
        <v>39</v>
      </c>
      <c r="AX373" s="13" t="s">
        <v>22</v>
      </c>
      <c r="AY373" s="211" t="s">
        <v>125</v>
      </c>
    </row>
    <row r="374" spans="1:65" s="2" customFormat="1" ht="16.5" customHeight="1">
      <c r="A374" s="35"/>
      <c r="B374" s="36"/>
      <c r="C374" s="172" t="s">
        <v>670</v>
      </c>
      <c r="D374" s="172" t="s">
        <v>126</v>
      </c>
      <c r="E374" s="173" t="s">
        <v>663</v>
      </c>
      <c r="F374" s="174" t="s">
        <v>664</v>
      </c>
      <c r="G374" s="175" t="s">
        <v>178</v>
      </c>
      <c r="H374" s="176">
        <v>2</v>
      </c>
      <c r="I374" s="177"/>
      <c r="J374" s="178">
        <f>ROUND(I374*H374,2)</f>
        <v>0</v>
      </c>
      <c r="K374" s="174" t="s">
        <v>130</v>
      </c>
      <c r="L374" s="40"/>
      <c r="M374" s="179" t="s">
        <v>20</v>
      </c>
      <c r="N374" s="180" t="s">
        <v>49</v>
      </c>
      <c r="O374" s="65"/>
      <c r="P374" s="181">
        <f>O374*H374</f>
        <v>0</v>
      </c>
      <c r="Q374" s="181">
        <v>0</v>
      </c>
      <c r="R374" s="181">
        <f>Q374*H374</f>
        <v>0</v>
      </c>
      <c r="S374" s="181">
        <v>8.2000000000000003E-2</v>
      </c>
      <c r="T374" s="182">
        <f>S374*H374</f>
        <v>0.16400000000000001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3" t="s">
        <v>131</v>
      </c>
      <c r="AT374" s="183" t="s">
        <v>126</v>
      </c>
      <c r="AU374" s="183" t="s">
        <v>22</v>
      </c>
      <c r="AY374" s="18" t="s">
        <v>125</v>
      </c>
      <c r="BE374" s="184">
        <f>IF(N374="základní",J374,0)</f>
        <v>0</v>
      </c>
      <c r="BF374" s="184">
        <f>IF(N374="snížená",J374,0)</f>
        <v>0</v>
      </c>
      <c r="BG374" s="184">
        <f>IF(N374="zákl. přenesená",J374,0)</f>
        <v>0</v>
      </c>
      <c r="BH374" s="184">
        <f>IF(N374="sníž. přenesená",J374,0)</f>
        <v>0</v>
      </c>
      <c r="BI374" s="184">
        <f>IF(N374="nulová",J374,0)</f>
        <v>0</v>
      </c>
      <c r="BJ374" s="18" t="s">
        <v>22</v>
      </c>
      <c r="BK374" s="184">
        <f>ROUND(I374*H374,2)</f>
        <v>0</v>
      </c>
      <c r="BL374" s="18" t="s">
        <v>131</v>
      </c>
      <c r="BM374" s="183" t="s">
        <v>671</v>
      </c>
    </row>
    <row r="375" spans="1:65" s="2" customFormat="1" ht="19.5">
      <c r="A375" s="35"/>
      <c r="B375" s="36"/>
      <c r="C375" s="37"/>
      <c r="D375" s="185" t="s">
        <v>133</v>
      </c>
      <c r="E375" s="37"/>
      <c r="F375" s="186" t="s">
        <v>666</v>
      </c>
      <c r="G375" s="37"/>
      <c r="H375" s="37"/>
      <c r="I375" s="187"/>
      <c r="J375" s="37"/>
      <c r="K375" s="37"/>
      <c r="L375" s="40"/>
      <c r="M375" s="188"/>
      <c r="N375" s="189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133</v>
      </c>
      <c r="AU375" s="18" t="s">
        <v>22</v>
      </c>
    </row>
    <row r="376" spans="1:65" s="2" customFormat="1" ht="11.25">
      <c r="A376" s="35"/>
      <c r="B376" s="36"/>
      <c r="C376" s="37"/>
      <c r="D376" s="190" t="s">
        <v>135</v>
      </c>
      <c r="E376" s="37"/>
      <c r="F376" s="191" t="s">
        <v>667</v>
      </c>
      <c r="G376" s="37"/>
      <c r="H376" s="37"/>
      <c r="I376" s="187"/>
      <c r="J376" s="37"/>
      <c r="K376" s="37"/>
      <c r="L376" s="40"/>
      <c r="M376" s="188"/>
      <c r="N376" s="189"/>
      <c r="O376" s="65"/>
      <c r="P376" s="65"/>
      <c r="Q376" s="65"/>
      <c r="R376" s="65"/>
      <c r="S376" s="65"/>
      <c r="T376" s="66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8" t="s">
        <v>135</v>
      </c>
      <c r="AU376" s="18" t="s">
        <v>22</v>
      </c>
    </row>
    <row r="377" spans="1:65" s="13" customFormat="1" ht="11.25">
      <c r="B377" s="201"/>
      <c r="C377" s="202"/>
      <c r="D377" s="185" t="s">
        <v>182</v>
      </c>
      <c r="E377" s="203" t="s">
        <v>672</v>
      </c>
      <c r="F377" s="204" t="s">
        <v>673</v>
      </c>
      <c r="G377" s="202"/>
      <c r="H377" s="205">
        <v>2</v>
      </c>
      <c r="I377" s="206"/>
      <c r="J377" s="202"/>
      <c r="K377" s="202"/>
      <c r="L377" s="207"/>
      <c r="M377" s="208"/>
      <c r="N377" s="209"/>
      <c r="O377" s="209"/>
      <c r="P377" s="209"/>
      <c r="Q377" s="209"/>
      <c r="R377" s="209"/>
      <c r="S377" s="209"/>
      <c r="T377" s="210"/>
      <c r="AT377" s="211" t="s">
        <v>182</v>
      </c>
      <c r="AU377" s="211" t="s">
        <v>22</v>
      </c>
      <c r="AV377" s="13" t="s">
        <v>86</v>
      </c>
      <c r="AW377" s="13" t="s">
        <v>39</v>
      </c>
      <c r="AX377" s="13" t="s">
        <v>22</v>
      </c>
      <c r="AY377" s="211" t="s">
        <v>125</v>
      </c>
    </row>
    <row r="378" spans="1:65" s="2" customFormat="1" ht="16.5" customHeight="1">
      <c r="A378" s="35"/>
      <c r="B378" s="36"/>
      <c r="C378" s="172" t="s">
        <v>674</v>
      </c>
      <c r="D378" s="172" t="s">
        <v>126</v>
      </c>
      <c r="E378" s="173" t="s">
        <v>655</v>
      </c>
      <c r="F378" s="174" t="s">
        <v>656</v>
      </c>
      <c r="G378" s="175" t="s">
        <v>178</v>
      </c>
      <c r="H378" s="176">
        <v>9</v>
      </c>
      <c r="I378" s="177"/>
      <c r="J378" s="178">
        <f>ROUND(I378*H378,2)</f>
        <v>0</v>
      </c>
      <c r="K378" s="174" t="s">
        <v>130</v>
      </c>
      <c r="L378" s="40"/>
      <c r="M378" s="179" t="s">
        <v>20</v>
      </c>
      <c r="N378" s="180" t="s">
        <v>49</v>
      </c>
      <c r="O378" s="65"/>
      <c r="P378" s="181">
        <f>O378*H378</f>
        <v>0</v>
      </c>
      <c r="Q378" s="181">
        <v>0</v>
      </c>
      <c r="R378" s="181">
        <f>Q378*H378</f>
        <v>0</v>
      </c>
      <c r="S378" s="181">
        <v>4.0000000000000001E-3</v>
      </c>
      <c r="T378" s="182">
        <f>S378*H378</f>
        <v>3.6000000000000004E-2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83" t="s">
        <v>131</v>
      </c>
      <c r="AT378" s="183" t="s">
        <v>126</v>
      </c>
      <c r="AU378" s="183" t="s">
        <v>22</v>
      </c>
      <c r="AY378" s="18" t="s">
        <v>125</v>
      </c>
      <c r="BE378" s="184">
        <f>IF(N378="základní",J378,0)</f>
        <v>0</v>
      </c>
      <c r="BF378" s="184">
        <f>IF(N378="snížená",J378,0)</f>
        <v>0</v>
      </c>
      <c r="BG378" s="184">
        <f>IF(N378="zákl. přenesená",J378,0)</f>
        <v>0</v>
      </c>
      <c r="BH378" s="184">
        <f>IF(N378="sníž. přenesená",J378,0)</f>
        <v>0</v>
      </c>
      <c r="BI378" s="184">
        <f>IF(N378="nulová",J378,0)</f>
        <v>0</v>
      </c>
      <c r="BJ378" s="18" t="s">
        <v>22</v>
      </c>
      <c r="BK378" s="184">
        <f>ROUND(I378*H378,2)</f>
        <v>0</v>
      </c>
      <c r="BL378" s="18" t="s">
        <v>131</v>
      </c>
      <c r="BM378" s="183" t="s">
        <v>675</v>
      </c>
    </row>
    <row r="379" spans="1:65" s="2" customFormat="1" ht="19.5">
      <c r="A379" s="35"/>
      <c r="B379" s="36"/>
      <c r="C379" s="37"/>
      <c r="D379" s="185" t="s">
        <v>133</v>
      </c>
      <c r="E379" s="37"/>
      <c r="F379" s="186" t="s">
        <v>658</v>
      </c>
      <c r="G379" s="37"/>
      <c r="H379" s="37"/>
      <c r="I379" s="187"/>
      <c r="J379" s="37"/>
      <c r="K379" s="37"/>
      <c r="L379" s="40"/>
      <c r="M379" s="188"/>
      <c r="N379" s="189"/>
      <c r="O379" s="65"/>
      <c r="P379" s="65"/>
      <c r="Q379" s="65"/>
      <c r="R379" s="65"/>
      <c r="S379" s="65"/>
      <c r="T379" s="66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T379" s="18" t="s">
        <v>133</v>
      </c>
      <c r="AU379" s="18" t="s">
        <v>22</v>
      </c>
    </row>
    <row r="380" spans="1:65" s="2" customFormat="1" ht="11.25">
      <c r="A380" s="35"/>
      <c r="B380" s="36"/>
      <c r="C380" s="37"/>
      <c r="D380" s="190" t="s">
        <v>135</v>
      </c>
      <c r="E380" s="37"/>
      <c r="F380" s="191" t="s">
        <v>659</v>
      </c>
      <c r="G380" s="37"/>
      <c r="H380" s="37"/>
      <c r="I380" s="187"/>
      <c r="J380" s="37"/>
      <c r="K380" s="37"/>
      <c r="L380" s="40"/>
      <c r="M380" s="188"/>
      <c r="N380" s="189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135</v>
      </c>
      <c r="AU380" s="18" t="s">
        <v>22</v>
      </c>
    </row>
    <row r="381" spans="1:65" s="13" customFormat="1" ht="11.25">
      <c r="B381" s="201"/>
      <c r="C381" s="202"/>
      <c r="D381" s="185" t="s">
        <v>182</v>
      </c>
      <c r="E381" s="203" t="s">
        <v>676</v>
      </c>
      <c r="F381" s="204" t="s">
        <v>677</v>
      </c>
      <c r="G381" s="202"/>
      <c r="H381" s="205">
        <v>9</v>
      </c>
      <c r="I381" s="206"/>
      <c r="J381" s="202"/>
      <c r="K381" s="202"/>
      <c r="L381" s="207"/>
      <c r="M381" s="208"/>
      <c r="N381" s="209"/>
      <c r="O381" s="209"/>
      <c r="P381" s="209"/>
      <c r="Q381" s="209"/>
      <c r="R381" s="209"/>
      <c r="S381" s="209"/>
      <c r="T381" s="210"/>
      <c r="AT381" s="211" t="s">
        <v>182</v>
      </c>
      <c r="AU381" s="211" t="s">
        <v>22</v>
      </c>
      <c r="AV381" s="13" t="s">
        <v>86</v>
      </c>
      <c r="AW381" s="13" t="s">
        <v>39</v>
      </c>
      <c r="AX381" s="13" t="s">
        <v>22</v>
      </c>
      <c r="AY381" s="211" t="s">
        <v>125</v>
      </c>
    </row>
    <row r="382" spans="1:65" s="2" customFormat="1" ht="16.5" customHeight="1">
      <c r="A382" s="35"/>
      <c r="B382" s="36"/>
      <c r="C382" s="172" t="s">
        <v>678</v>
      </c>
      <c r="D382" s="172" t="s">
        <v>126</v>
      </c>
      <c r="E382" s="173" t="s">
        <v>679</v>
      </c>
      <c r="F382" s="174" t="s">
        <v>680</v>
      </c>
      <c r="G382" s="175" t="s">
        <v>614</v>
      </c>
      <c r="H382" s="176">
        <v>14</v>
      </c>
      <c r="I382" s="177"/>
      <c r="J382" s="178">
        <f>ROUND(I382*H382,2)</f>
        <v>0</v>
      </c>
      <c r="K382" s="174" t="s">
        <v>20</v>
      </c>
      <c r="L382" s="40"/>
      <c r="M382" s="179" t="s">
        <v>20</v>
      </c>
      <c r="N382" s="180" t="s">
        <v>49</v>
      </c>
      <c r="O382" s="65"/>
      <c r="P382" s="181">
        <f>O382*H382</f>
        <v>0</v>
      </c>
      <c r="Q382" s="181">
        <v>0</v>
      </c>
      <c r="R382" s="181">
        <f>Q382*H382</f>
        <v>0</v>
      </c>
      <c r="S382" s="181">
        <v>0</v>
      </c>
      <c r="T382" s="182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3" t="s">
        <v>131</v>
      </c>
      <c r="AT382" s="183" t="s">
        <v>126</v>
      </c>
      <c r="AU382" s="183" t="s">
        <v>22</v>
      </c>
      <c r="AY382" s="18" t="s">
        <v>125</v>
      </c>
      <c r="BE382" s="184">
        <f>IF(N382="základní",J382,0)</f>
        <v>0</v>
      </c>
      <c r="BF382" s="184">
        <f>IF(N382="snížená",J382,0)</f>
        <v>0</v>
      </c>
      <c r="BG382" s="184">
        <f>IF(N382="zákl. přenesená",J382,0)</f>
        <v>0</v>
      </c>
      <c r="BH382" s="184">
        <f>IF(N382="sníž. přenesená",J382,0)</f>
        <v>0</v>
      </c>
      <c r="BI382" s="184">
        <f>IF(N382="nulová",J382,0)</f>
        <v>0</v>
      </c>
      <c r="BJ382" s="18" t="s">
        <v>22</v>
      </c>
      <c r="BK382" s="184">
        <f>ROUND(I382*H382,2)</f>
        <v>0</v>
      </c>
      <c r="BL382" s="18" t="s">
        <v>131</v>
      </c>
      <c r="BM382" s="183" t="s">
        <v>681</v>
      </c>
    </row>
    <row r="383" spans="1:65" s="2" customFormat="1" ht="19.5">
      <c r="A383" s="35"/>
      <c r="B383" s="36"/>
      <c r="C383" s="37"/>
      <c r="D383" s="185" t="s">
        <v>133</v>
      </c>
      <c r="E383" s="37"/>
      <c r="F383" s="186" t="s">
        <v>682</v>
      </c>
      <c r="G383" s="37"/>
      <c r="H383" s="37"/>
      <c r="I383" s="187"/>
      <c r="J383" s="37"/>
      <c r="K383" s="37"/>
      <c r="L383" s="40"/>
      <c r="M383" s="188"/>
      <c r="N383" s="189"/>
      <c r="O383" s="65"/>
      <c r="P383" s="65"/>
      <c r="Q383" s="65"/>
      <c r="R383" s="65"/>
      <c r="S383" s="65"/>
      <c r="T383" s="6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133</v>
      </c>
      <c r="AU383" s="18" t="s">
        <v>22</v>
      </c>
    </row>
    <row r="384" spans="1:65" s="13" customFormat="1" ht="11.25">
      <c r="B384" s="201"/>
      <c r="C384" s="202"/>
      <c r="D384" s="185" t="s">
        <v>182</v>
      </c>
      <c r="E384" s="203" t="s">
        <v>683</v>
      </c>
      <c r="F384" s="204" t="s">
        <v>684</v>
      </c>
      <c r="G384" s="202"/>
      <c r="H384" s="205">
        <v>14</v>
      </c>
      <c r="I384" s="206"/>
      <c r="J384" s="202"/>
      <c r="K384" s="202"/>
      <c r="L384" s="207"/>
      <c r="M384" s="208"/>
      <c r="N384" s="209"/>
      <c r="O384" s="209"/>
      <c r="P384" s="209"/>
      <c r="Q384" s="209"/>
      <c r="R384" s="209"/>
      <c r="S384" s="209"/>
      <c r="T384" s="210"/>
      <c r="AT384" s="211" t="s">
        <v>182</v>
      </c>
      <c r="AU384" s="211" t="s">
        <v>22</v>
      </c>
      <c r="AV384" s="13" t="s">
        <v>86</v>
      </c>
      <c r="AW384" s="13" t="s">
        <v>39</v>
      </c>
      <c r="AX384" s="13" t="s">
        <v>22</v>
      </c>
      <c r="AY384" s="211" t="s">
        <v>125</v>
      </c>
    </row>
    <row r="385" spans="1:65" s="2" customFormat="1" ht="16.5" customHeight="1">
      <c r="A385" s="35"/>
      <c r="B385" s="36"/>
      <c r="C385" s="172" t="s">
        <v>685</v>
      </c>
      <c r="D385" s="172" t="s">
        <v>126</v>
      </c>
      <c r="E385" s="173" t="s">
        <v>686</v>
      </c>
      <c r="F385" s="174" t="s">
        <v>687</v>
      </c>
      <c r="G385" s="175" t="s">
        <v>614</v>
      </c>
      <c r="H385" s="176">
        <v>4</v>
      </c>
      <c r="I385" s="177"/>
      <c r="J385" s="178">
        <f>ROUND(I385*H385,2)</f>
        <v>0</v>
      </c>
      <c r="K385" s="174" t="s">
        <v>20</v>
      </c>
      <c r="L385" s="40"/>
      <c r="M385" s="179" t="s">
        <v>20</v>
      </c>
      <c r="N385" s="180" t="s">
        <v>49</v>
      </c>
      <c r="O385" s="65"/>
      <c r="P385" s="181">
        <f>O385*H385</f>
        <v>0</v>
      </c>
      <c r="Q385" s="181">
        <v>0</v>
      </c>
      <c r="R385" s="181">
        <f>Q385*H385</f>
        <v>0</v>
      </c>
      <c r="S385" s="181">
        <v>0</v>
      </c>
      <c r="T385" s="182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3" t="s">
        <v>131</v>
      </c>
      <c r="AT385" s="183" t="s">
        <v>126</v>
      </c>
      <c r="AU385" s="183" t="s">
        <v>22</v>
      </c>
      <c r="AY385" s="18" t="s">
        <v>125</v>
      </c>
      <c r="BE385" s="184">
        <f>IF(N385="základní",J385,0)</f>
        <v>0</v>
      </c>
      <c r="BF385" s="184">
        <f>IF(N385="snížená",J385,0)</f>
        <v>0</v>
      </c>
      <c r="BG385" s="184">
        <f>IF(N385="zákl. přenesená",J385,0)</f>
        <v>0</v>
      </c>
      <c r="BH385" s="184">
        <f>IF(N385="sníž. přenesená",J385,0)</f>
        <v>0</v>
      </c>
      <c r="BI385" s="184">
        <f>IF(N385="nulová",J385,0)</f>
        <v>0</v>
      </c>
      <c r="BJ385" s="18" t="s">
        <v>22</v>
      </c>
      <c r="BK385" s="184">
        <f>ROUND(I385*H385,2)</f>
        <v>0</v>
      </c>
      <c r="BL385" s="18" t="s">
        <v>131</v>
      </c>
      <c r="BM385" s="183" t="s">
        <v>688</v>
      </c>
    </row>
    <row r="386" spans="1:65" s="2" customFormat="1" ht="19.5">
      <c r="A386" s="35"/>
      <c r="B386" s="36"/>
      <c r="C386" s="37"/>
      <c r="D386" s="185" t="s">
        <v>133</v>
      </c>
      <c r="E386" s="37"/>
      <c r="F386" s="186" t="s">
        <v>689</v>
      </c>
      <c r="G386" s="37"/>
      <c r="H386" s="37"/>
      <c r="I386" s="187"/>
      <c r="J386" s="37"/>
      <c r="K386" s="37"/>
      <c r="L386" s="40"/>
      <c r="M386" s="188"/>
      <c r="N386" s="189"/>
      <c r="O386" s="65"/>
      <c r="P386" s="65"/>
      <c r="Q386" s="65"/>
      <c r="R386" s="65"/>
      <c r="S386" s="65"/>
      <c r="T386" s="66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133</v>
      </c>
      <c r="AU386" s="18" t="s">
        <v>22</v>
      </c>
    </row>
    <row r="387" spans="1:65" s="13" customFormat="1" ht="11.25">
      <c r="B387" s="201"/>
      <c r="C387" s="202"/>
      <c r="D387" s="185" t="s">
        <v>182</v>
      </c>
      <c r="E387" s="203" t="s">
        <v>690</v>
      </c>
      <c r="F387" s="204" t="s">
        <v>691</v>
      </c>
      <c r="G387" s="202"/>
      <c r="H387" s="205">
        <v>4</v>
      </c>
      <c r="I387" s="206"/>
      <c r="J387" s="202"/>
      <c r="K387" s="202"/>
      <c r="L387" s="207"/>
      <c r="M387" s="208"/>
      <c r="N387" s="209"/>
      <c r="O387" s="209"/>
      <c r="P387" s="209"/>
      <c r="Q387" s="209"/>
      <c r="R387" s="209"/>
      <c r="S387" s="209"/>
      <c r="T387" s="210"/>
      <c r="AT387" s="211" t="s">
        <v>182</v>
      </c>
      <c r="AU387" s="211" t="s">
        <v>22</v>
      </c>
      <c r="AV387" s="13" t="s">
        <v>86</v>
      </c>
      <c r="AW387" s="13" t="s">
        <v>39</v>
      </c>
      <c r="AX387" s="13" t="s">
        <v>22</v>
      </c>
      <c r="AY387" s="211" t="s">
        <v>125</v>
      </c>
    </row>
    <row r="388" spans="1:65" s="2" customFormat="1" ht="16.5" customHeight="1">
      <c r="A388" s="35"/>
      <c r="B388" s="36"/>
      <c r="C388" s="172" t="s">
        <v>692</v>
      </c>
      <c r="D388" s="172" t="s">
        <v>126</v>
      </c>
      <c r="E388" s="173" t="s">
        <v>693</v>
      </c>
      <c r="F388" s="174" t="s">
        <v>680</v>
      </c>
      <c r="G388" s="175" t="s">
        <v>614</v>
      </c>
      <c r="H388" s="176">
        <v>2</v>
      </c>
      <c r="I388" s="177"/>
      <c r="J388" s="178">
        <f>ROUND(I388*H388,2)</f>
        <v>0</v>
      </c>
      <c r="K388" s="174" t="s">
        <v>20</v>
      </c>
      <c r="L388" s="40"/>
      <c r="M388" s="179" t="s">
        <v>20</v>
      </c>
      <c r="N388" s="180" t="s">
        <v>49</v>
      </c>
      <c r="O388" s="65"/>
      <c r="P388" s="181">
        <f>O388*H388</f>
        <v>0</v>
      </c>
      <c r="Q388" s="181">
        <v>0</v>
      </c>
      <c r="R388" s="181">
        <f>Q388*H388</f>
        <v>0</v>
      </c>
      <c r="S388" s="181">
        <v>0</v>
      </c>
      <c r="T388" s="182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83" t="s">
        <v>131</v>
      </c>
      <c r="AT388" s="183" t="s">
        <v>126</v>
      </c>
      <c r="AU388" s="183" t="s">
        <v>22</v>
      </c>
      <c r="AY388" s="18" t="s">
        <v>125</v>
      </c>
      <c r="BE388" s="184">
        <f>IF(N388="základní",J388,0)</f>
        <v>0</v>
      </c>
      <c r="BF388" s="184">
        <f>IF(N388="snížená",J388,0)</f>
        <v>0</v>
      </c>
      <c r="BG388" s="184">
        <f>IF(N388="zákl. přenesená",J388,0)</f>
        <v>0</v>
      </c>
      <c r="BH388" s="184">
        <f>IF(N388="sníž. přenesená",J388,0)</f>
        <v>0</v>
      </c>
      <c r="BI388" s="184">
        <f>IF(N388="nulová",J388,0)</f>
        <v>0</v>
      </c>
      <c r="BJ388" s="18" t="s">
        <v>22</v>
      </c>
      <c r="BK388" s="184">
        <f>ROUND(I388*H388,2)</f>
        <v>0</v>
      </c>
      <c r="BL388" s="18" t="s">
        <v>131</v>
      </c>
      <c r="BM388" s="183" t="s">
        <v>694</v>
      </c>
    </row>
    <row r="389" spans="1:65" s="2" customFormat="1" ht="19.5">
      <c r="A389" s="35"/>
      <c r="B389" s="36"/>
      <c r="C389" s="37"/>
      <c r="D389" s="185" t="s">
        <v>133</v>
      </c>
      <c r="E389" s="37"/>
      <c r="F389" s="186" t="s">
        <v>695</v>
      </c>
      <c r="G389" s="37"/>
      <c r="H389" s="37"/>
      <c r="I389" s="187"/>
      <c r="J389" s="37"/>
      <c r="K389" s="37"/>
      <c r="L389" s="40"/>
      <c r="M389" s="188"/>
      <c r="N389" s="189"/>
      <c r="O389" s="65"/>
      <c r="P389" s="65"/>
      <c r="Q389" s="65"/>
      <c r="R389" s="65"/>
      <c r="S389" s="65"/>
      <c r="T389" s="66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T389" s="18" t="s">
        <v>133</v>
      </c>
      <c r="AU389" s="18" t="s">
        <v>22</v>
      </c>
    </row>
    <row r="390" spans="1:65" s="13" customFormat="1" ht="11.25">
      <c r="B390" s="201"/>
      <c r="C390" s="202"/>
      <c r="D390" s="185" t="s">
        <v>182</v>
      </c>
      <c r="E390" s="203" t="s">
        <v>696</v>
      </c>
      <c r="F390" s="204" t="s">
        <v>697</v>
      </c>
      <c r="G390" s="202"/>
      <c r="H390" s="205">
        <v>2</v>
      </c>
      <c r="I390" s="206"/>
      <c r="J390" s="202"/>
      <c r="K390" s="202"/>
      <c r="L390" s="207"/>
      <c r="M390" s="208"/>
      <c r="N390" s="209"/>
      <c r="O390" s="209"/>
      <c r="P390" s="209"/>
      <c r="Q390" s="209"/>
      <c r="R390" s="209"/>
      <c r="S390" s="209"/>
      <c r="T390" s="210"/>
      <c r="AT390" s="211" t="s">
        <v>182</v>
      </c>
      <c r="AU390" s="211" t="s">
        <v>22</v>
      </c>
      <c r="AV390" s="13" t="s">
        <v>86</v>
      </c>
      <c r="AW390" s="13" t="s">
        <v>39</v>
      </c>
      <c r="AX390" s="13" t="s">
        <v>22</v>
      </c>
      <c r="AY390" s="211" t="s">
        <v>125</v>
      </c>
    </row>
    <row r="391" spans="1:65" s="2" customFormat="1" ht="16.5" customHeight="1">
      <c r="A391" s="35"/>
      <c r="B391" s="36"/>
      <c r="C391" s="172" t="s">
        <v>698</v>
      </c>
      <c r="D391" s="172" t="s">
        <v>126</v>
      </c>
      <c r="E391" s="173" t="s">
        <v>699</v>
      </c>
      <c r="F391" s="174" t="s">
        <v>700</v>
      </c>
      <c r="G391" s="175" t="s">
        <v>284</v>
      </c>
      <c r="H391" s="176">
        <v>45</v>
      </c>
      <c r="I391" s="177"/>
      <c r="J391" s="178">
        <f>ROUND(I391*H391,2)</f>
        <v>0</v>
      </c>
      <c r="K391" s="174" t="s">
        <v>130</v>
      </c>
      <c r="L391" s="40"/>
      <c r="M391" s="179" t="s">
        <v>20</v>
      </c>
      <c r="N391" s="180" t="s">
        <v>49</v>
      </c>
      <c r="O391" s="65"/>
      <c r="P391" s="181">
        <f>O391*H391</f>
        <v>0</v>
      </c>
      <c r="Q391" s="181">
        <v>4.1009999999999998E-2</v>
      </c>
      <c r="R391" s="181">
        <f>Q391*H391</f>
        <v>1.8454499999999998</v>
      </c>
      <c r="S391" s="181">
        <v>0</v>
      </c>
      <c r="T391" s="182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3" t="s">
        <v>131</v>
      </c>
      <c r="AT391" s="183" t="s">
        <v>126</v>
      </c>
      <c r="AU391" s="183" t="s">
        <v>22</v>
      </c>
      <c r="AY391" s="18" t="s">
        <v>125</v>
      </c>
      <c r="BE391" s="184">
        <f>IF(N391="základní",J391,0)</f>
        <v>0</v>
      </c>
      <c r="BF391" s="184">
        <f>IF(N391="snížená",J391,0)</f>
        <v>0</v>
      </c>
      <c r="BG391" s="184">
        <f>IF(N391="zákl. přenesená",J391,0)</f>
        <v>0</v>
      </c>
      <c r="BH391" s="184">
        <f>IF(N391="sníž. přenesená",J391,0)</f>
        <v>0</v>
      </c>
      <c r="BI391" s="184">
        <f>IF(N391="nulová",J391,0)</f>
        <v>0</v>
      </c>
      <c r="BJ391" s="18" t="s">
        <v>22</v>
      </c>
      <c r="BK391" s="184">
        <f>ROUND(I391*H391,2)</f>
        <v>0</v>
      </c>
      <c r="BL391" s="18" t="s">
        <v>131</v>
      </c>
      <c r="BM391" s="183" t="s">
        <v>701</v>
      </c>
    </row>
    <row r="392" spans="1:65" s="2" customFormat="1" ht="11.25">
      <c r="A392" s="35"/>
      <c r="B392" s="36"/>
      <c r="C392" s="37"/>
      <c r="D392" s="185" t="s">
        <v>133</v>
      </c>
      <c r="E392" s="37"/>
      <c r="F392" s="186" t="s">
        <v>702</v>
      </c>
      <c r="G392" s="37"/>
      <c r="H392" s="37"/>
      <c r="I392" s="187"/>
      <c r="J392" s="37"/>
      <c r="K392" s="37"/>
      <c r="L392" s="40"/>
      <c r="M392" s="188"/>
      <c r="N392" s="189"/>
      <c r="O392" s="65"/>
      <c r="P392" s="65"/>
      <c r="Q392" s="65"/>
      <c r="R392" s="65"/>
      <c r="S392" s="65"/>
      <c r="T392" s="66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T392" s="18" t="s">
        <v>133</v>
      </c>
      <c r="AU392" s="18" t="s">
        <v>22</v>
      </c>
    </row>
    <row r="393" spans="1:65" s="2" customFormat="1" ht="11.25">
      <c r="A393" s="35"/>
      <c r="B393" s="36"/>
      <c r="C393" s="37"/>
      <c r="D393" s="190" t="s">
        <v>135</v>
      </c>
      <c r="E393" s="37"/>
      <c r="F393" s="191" t="s">
        <v>703</v>
      </c>
      <c r="G393" s="37"/>
      <c r="H393" s="37"/>
      <c r="I393" s="187"/>
      <c r="J393" s="37"/>
      <c r="K393" s="37"/>
      <c r="L393" s="40"/>
      <c r="M393" s="188"/>
      <c r="N393" s="189"/>
      <c r="O393" s="65"/>
      <c r="P393" s="65"/>
      <c r="Q393" s="65"/>
      <c r="R393" s="65"/>
      <c r="S393" s="65"/>
      <c r="T393" s="66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8" t="s">
        <v>135</v>
      </c>
      <c r="AU393" s="18" t="s">
        <v>22</v>
      </c>
    </row>
    <row r="394" spans="1:65" s="13" customFormat="1" ht="11.25">
      <c r="B394" s="201"/>
      <c r="C394" s="202"/>
      <c r="D394" s="185" t="s">
        <v>182</v>
      </c>
      <c r="E394" s="203" t="s">
        <v>704</v>
      </c>
      <c r="F394" s="204" t="s">
        <v>705</v>
      </c>
      <c r="G394" s="202"/>
      <c r="H394" s="205">
        <v>45</v>
      </c>
      <c r="I394" s="206"/>
      <c r="J394" s="202"/>
      <c r="K394" s="202"/>
      <c r="L394" s="207"/>
      <c r="M394" s="208"/>
      <c r="N394" s="209"/>
      <c r="O394" s="209"/>
      <c r="P394" s="209"/>
      <c r="Q394" s="209"/>
      <c r="R394" s="209"/>
      <c r="S394" s="209"/>
      <c r="T394" s="210"/>
      <c r="AT394" s="211" t="s">
        <v>182</v>
      </c>
      <c r="AU394" s="211" t="s">
        <v>22</v>
      </c>
      <c r="AV394" s="13" t="s">
        <v>86</v>
      </c>
      <c r="AW394" s="13" t="s">
        <v>39</v>
      </c>
      <c r="AX394" s="13" t="s">
        <v>22</v>
      </c>
      <c r="AY394" s="211" t="s">
        <v>125</v>
      </c>
    </row>
    <row r="395" spans="1:65" s="2" customFormat="1" ht="16.5" customHeight="1">
      <c r="A395" s="35"/>
      <c r="B395" s="36"/>
      <c r="C395" s="172" t="s">
        <v>706</v>
      </c>
      <c r="D395" s="172" t="s">
        <v>126</v>
      </c>
      <c r="E395" s="173" t="s">
        <v>707</v>
      </c>
      <c r="F395" s="174" t="s">
        <v>708</v>
      </c>
      <c r="G395" s="175" t="s">
        <v>187</v>
      </c>
      <c r="H395" s="176">
        <v>200</v>
      </c>
      <c r="I395" s="177"/>
      <c r="J395" s="178">
        <f>ROUND(I395*H395,2)</f>
        <v>0</v>
      </c>
      <c r="K395" s="174" t="s">
        <v>130</v>
      </c>
      <c r="L395" s="40"/>
      <c r="M395" s="179" t="s">
        <v>20</v>
      </c>
      <c r="N395" s="180" t="s">
        <v>49</v>
      </c>
      <c r="O395" s="65"/>
      <c r="P395" s="181">
        <f>O395*H395</f>
        <v>0</v>
      </c>
      <c r="Q395" s="181">
        <v>0</v>
      </c>
      <c r="R395" s="181">
        <f>Q395*H395</f>
        <v>0</v>
      </c>
      <c r="S395" s="181">
        <v>0</v>
      </c>
      <c r="T395" s="182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3" t="s">
        <v>131</v>
      </c>
      <c r="AT395" s="183" t="s">
        <v>126</v>
      </c>
      <c r="AU395" s="183" t="s">
        <v>22</v>
      </c>
      <c r="AY395" s="18" t="s">
        <v>125</v>
      </c>
      <c r="BE395" s="184">
        <f>IF(N395="základní",J395,0)</f>
        <v>0</v>
      </c>
      <c r="BF395" s="184">
        <f>IF(N395="snížená",J395,0)</f>
        <v>0</v>
      </c>
      <c r="BG395" s="184">
        <f>IF(N395="zákl. přenesená",J395,0)</f>
        <v>0</v>
      </c>
      <c r="BH395" s="184">
        <f>IF(N395="sníž. přenesená",J395,0)</f>
        <v>0</v>
      </c>
      <c r="BI395" s="184">
        <f>IF(N395="nulová",J395,0)</f>
        <v>0</v>
      </c>
      <c r="BJ395" s="18" t="s">
        <v>22</v>
      </c>
      <c r="BK395" s="184">
        <f>ROUND(I395*H395,2)</f>
        <v>0</v>
      </c>
      <c r="BL395" s="18" t="s">
        <v>131</v>
      </c>
      <c r="BM395" s="183" t="s">
        <v>709</v>
      </c>
    </row>
    <row r="396" spans="1:65" s="2" customFormat="1" ht="11.25">
      <c r="A396" s="35"/>
      <c r="B396" s="36"/>
      <c r="C396" s="37"/>
      <c r="D396" s="185" t="s">
        <v>133</v>
      </c>
      <c r="E396" s="37"/>
      <c r="F396" s="186" t="s">
        <v>710</v>
      </c>
      <c r="G396" s="37"/>
      <c r="H396" s="37"/>
      <c r="I396" s="187"/>
      <c r="J396" s="37"/>
      <c r="K396" s="37"/>
      <c r="L396" s="40"/>
      <c r="M396" s="188"/>
      <c r="N396" s="189"/>
      <c r="O396" s="65"/>
      <c r="P396" s="65"/>
      <c r="Q396" s="65"/>
      <c r="R396" s="65"/>
      <c r="S396" s="65"/>
      <c r="T396" s="66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T396" s="18" t="s">
        <v>133</v>
      </c>
      <c r="AU396" s="18" t="s">
        <v>22</v>
      </c>
    </row>
    <row r="397" spans="1:65" s="2" customFormat="1" ht="11.25">
      <c r="A397" s="35"/>
      <c r="B397" s="36"/>
      <c r="C397" s="37"/>
      <c r="D397" s="190" t="s">
        <v>135</v>
      </c>
      <c r="E397" s="37"/>
      <c r="F397" s="191" t="s">
        <v>711</v>
      </c>
      <c r="G397" s="37"/>
      <c r="H397" s="37"/>
      <c r="I397" s="187"/>
      <c r="J397" s="37"/>
      <c r="K397" s="37"/>
      <c r="L397" s="40"/>
      <c r="M397" s="188"/>
      <c r="N397" s="189"/>
      <c r="O397" s="65"/>
      <c r="P397" s="65"/>
      <c r="Q397" s="65"/>
      <c r="R397" s="65"/>
      <c r="S397" s="65"/>
      <c r="T397" s="66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8" t="s">
        <v>135</v>
      </c>
      <c r="AU397" s="18" t="s">
        <v>22</v>
      </c>
    </row>
    <row r="398" spans="1:65" s="13" customFormat="1" ht="11.25">
      <c r="B398" s="201"/>
      <c r="C398" s="202"/>
      <c r="D398" s="185" t="s">
        <v>182</v>
      </c>
      <c r="E398" s="203" t="s">
        <v>712</v>
      </c>
      <c r="F398" s="204" t="s">
        <v>713</v>
      </c>
      <c r="G398" s="202"/>
      <c r="H398" s="205">
        <v>200</v>
      </c>
      <c r="I398" s="206"/>
      <c r="J398" s="202"/>
      <c r="K398" s="202"/>
      <c r="L398" s="207"/>
      <c r="M398" s="208"/>
      <c r="N398" s="209"/>
      <c r="O398" s="209"/>
      <c r="P398" s="209"/>
      <c r="Q398" s="209"/>
      <c r="R398" s="209"/>
      <c r="S398" s="209"/>
      <c r="T398" s="210"/>
      <c r="AT398" s="211" t="s">
        <v>182</v>
      </c>
      <c r="AU398" s="211" t="s">
        <v>22</v>
      </c>
      <c r="AV398" s="13" t="s">
        <v>86</v>
      </c>
      <c r="AW398" s="13" t="s">
        <v>39</v>
      </c>
      <c r="AX398" s="13" t="s">
        <v>22</v>
      </c>
      <c r="AY398" s="211" t="s">
        <v>125</v>
      </c>
    </row>
    <row r="399" spans="1:65" s="2" customFormat="1" ht="16.5" customHeight="1">
      <c r="A399" s="35"/>
      <c r="B399" s="36"/>
      <c r="C399" s="172" t="s">
        <v>714</v>
      </c>
      <c r="D399" s="172" t="s">
        <v>126</v>
      </c>
      <c r="E399" s="173" t="s">
        <v>715</v>
      </c>
      <c r="F399" s="174" t="s">
        <v>716</v>
      </c>
      <c r="G399" s="175" t="s">
        <v>187</v>
      </c>
      <c r="H399" s="176">
        <v>1448.107</v>
      </c>
      <c r="I399" s="177"/>
      <c r="J399" s="178">
        <f>ROUND(I399*H399,2)</f>
        <v>0</v>
      </c>
      <c r="K399" s="174" t="s">
        <v>130</v>
      </c>
      <c r="L399" s="40"/>
      <c r="M399" s="179" t="s">
        <v>20</v>
      </c>
      <c r="N399" s="180" t="s">
        <v>49</v>
      </c>
      <c r="O399" s="65"/>
      <c r="P399" s="181">
        <f>O399*H399</f>
        <v>0</v>
      </c>
      <c r="Q399" s="181">
        <v>8.4999999999999995E-4</v>
      </c>
      <c r="R399" s="181">
        <f>Q399*H399</f>
        <v>1.2308909499999998</v>
      </c>
      <c r="S399" s="181">
        <v>0</v>
      </c>
      <c r="T399" s="182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3" t="s">
        <v>131</v>
      </c>
      <c r="AT399" s="183" t="s">
        <v>126</v>
      </c>
      <c r="AU399" s="183" t="s">
        <v>22</v>
      </c>
      <c r="AY399" s="18" t="s">
        <v>125</v>
      </c>
      <c r="BE399" s="184">
        <f>IF(N399="základní",J399,0)</f>
        <v>0</v>
      </c>
      <c r="BF399" s="184">
        <f>IF(N399="snížená",J399,0)</f>
        <v>0</v>
      </c>
      <c r="BG399" s="184">
        <f>IF(N399="zákl. přenesená",J399,0)</f>
        <v>0</v>
      </c>
      <c r="BH399" s="184">
        <f>IF(N399="sníž. přenesená",J399,0)</f>
        <v>0</v>
      </c>
      <c r="BI399" s="184">
        <f>IF(N399="nulová",J399,0)</f>
        <v>0</v>
      </c>
      <c r="BJ399" s="18" t="s">
        <v>22</v>
      </c>
      <c r="BK399" s="184">
        <f>ROUND(I399*H399,2)</f>
        <v>0</v>
      </c>
      <c r="BL399" s="18" t="s">
        <v>131</v>
      </c>
      <c r="BM399" s="183" t="s">
        <v>717</v>
      </c>
    </row>
    <row r="400" spans="1:65" s="2" customFormat="1" ht="11.25">
      <c r="A400" s="35"/>
      <c r="B400" s="36"/>
      <c r="C400" s="37"/>
      <c r="D400" s="185" t="s">
        <v>133</v>
      </c>
      <c r="E400" s="37"/>
      <c r="F400" s="186" t="s">
        <v>718</v>
      </c>
      <c r="G400" s="37"/>
      <c r="H400" s="37"/>
      <c r="I400" s="187"/>
      <c r="J400" s="37"/>
      <c r="K400" s="37"/>
      <c r="L400" s="40"/>
      <c r="M400" s="188"/>
      <c r="N400" s="189"/>
      <c r="O400" s="65"/>
      <c r="P400" s="65"/>
      <c r="Q400" s="65"/>
      <c r="R400" s="65"/>
      <c r="S400" s="65"/>
      <c r="T400" s="66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T400" s="18" t="s">
        <v>133</v>
      </c>
      <c r="AU400" s="18" t="s">
        <v>22</v>
      </c>
    </row>
    <row r="401" spans="1:65" s="2" customFormat="1" ht="11.25">
      <c r="A401" s="35"/>
      <c r="B401" s="36"/>
      <c r="C401" s="37"/>
      <c r="D401" s="190" t="s">
        <v>135</v>
      </c>
      <c r="E401" s="37"/>
      <c r="F401" s="191" t="s">
        <v>719</v>
      </c>
      <c r="G401" s="37"/>
      <c r="H401" s="37"/>
      <c r="I401" s="187"/>
      <c r="J401" s="37"/>
      <c r="K401" s="37"/>
      <c r="L401" s="40"/>
      <c r="M401" s="188"/>
      <c r="N401" s="189"/>
      <c r="O401" s="65"/>
      <c r="P401" s="65"/>
      <c r="Q401" s="65"/>
      <c r="R401" s="65"/>
      <c r="S401" s="65"/>
      <c r="T401" s="66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8" t="s">
        <v>135</v>
      </c>
      <c r="AU401" s="18" t="s">
        <v>22</v>
      </c>
    </row>
    <row r="402" spans="1:65" s="2" customFormat="1" ht="21.75" customHeight="1">
      <c r="A402" s="35"/>
      <c r="B402" s="36"/>
      <c r="C402" s="172" t="s">
        <v>720</v>
      </c>
      <c r="D402" s="172" t="s">
        <v>126</v>
      </c>
      <c r="E402" s="173" t="s">
        <v>721</v>
      </c>
      <c r="F402" s="174" t="s">
        <v>722</v>
      </c>
      <c r="G402" s="175" t="s">
        <v>187</v>
      </c>
      <c r="H402" s="176">
        <v>844.63199999999995</v>
      </c>
      <c r="I402" s="177"/>
      <c r="J402" s="178">
        <f>ROUND(I402*H402,2)</f>
        <v>0</v>
      </c>
      <c r="K402" s="174" t="s">
        <v>130</v>
      </c>
      <c r="L402" s="40"/>
      <c r="M402" s="179" t="s">
        <v>20</v>
      </c>
      <c r="N402" s="180" t="s">
        <v>49</v>
      </c>
      <c r="O402" s="65"/>
      <c r="P402" s="181">
        <f>O402*H402</f>
        <v>0</v>
      </c>
      <c r="Q402" s="181">
        <v>2.5999999999999999E-3</v>
      </c>
      <c r="R402" s="181">
        <f>Q402*H402</f>
        <v>2.1960431999999996</v>
      </c>
      <c r="S402" s="181">
        <v>0</v>
      </c>
      <c r="T402" s="182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83" t="s">
        <v>131</v>
      </c>
      <c r="AT402" s="183" t="s">
        <v>126</v>
      </c>
      <c r="AU402" s="183" t="s">
        <v>22</v>
      </c>
      <c r="AY402" s="18" t="s">
        <v>125</v>
      </c>
      <c r="BE402" s="184">
        <f>IF(N402="základní",J402,0)</f>
        <v>0</v>
      </c>
      <c r="BF402" s="184">
        <f>IF(N402="snížená",J402,0)</f>
        <v>0</v>
      </c>
      <c r="BG402" s="184">
        <f>IF(N402="zákl. přenesená",J402,0)</f>
        <v>0</v>
      </c>
      <c r="BH402" s="184">
        <f>IF(N402="sníž. přenesená",J402,0)</f>
        <v>0</v>
      </c>
      <c r="BI402" s="184">
        <f>IF(N402="nulová",J402,0)</f>
        <v>0</v>
      </c>
      <c r="BJ402" s="18" t="s">
        <v>22</v>
      </c>
      <c r="BK402" s="184">
        <f>ROUND(I402*H402,2)</f>
        <v>0</v>
      </c>
      <c r="BL402" s="18" t="s">
        <v>131</v>
      </c>
      <c r="BM402" s="183" t="s">
        <v>723</v>
      </c>
    </row>
    <row r="403" spans="1:65" s="2" customFormat="1" ht="11.25">
      <c r="A403" s="35"/>
      <c r="B403" s="36"/>
      <c r="C403" s="37"/>
      <c r="D403" s="185" t="s">
        <v>133</v>
      </c>
      <c r="E403" s="37"/>
      <c r="F403" s="186" t="s">
        <v>724</v>
      </c>
      <c r="G403" s="37"/>
      <c r="H403" s="37"/>
      <c r="I403" s="187"/>
      <c r="J403" s="37"/>
      <c r="K403" s="37"/>
      <c r="L403" s="40"/>
      <c r="M403" s="188"/>
      <c r="N403" s="189"/>
      <c r="O403" s="65"/>
      <c r="P403" s="65"/>
      <c r="Q403" s="65"/>
      <c r="R403" s="65"/>
      <c r="S403" s="65"/>
      <c r="T403" s="66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133</v>
      </c>
      <c r="AU403" s="18" t="s">
        <v>22</v>
      </c>
    </row>
    <row r="404" spans="1:65" s="2" customFormat="1" ht="11.25">
      <c r="A404" s="35"/>
      <c r="B404" s="36"/>
      <c r="C404" s="37"/>
      <c r="D404" s="190" t="s">
        <v>135</v>
      </c>
      <c r="E404" s="37"/>
      <c r="F404" s="191" t="s">
        <v>725</v>
      </c>
      <c r="G404" s="37"/>
      <c r="H404" s="37"/>
      <c r="I404" s="187"/>
      <c r="J404" s="37"/>
      <c r="K404" s="37"/>
      <c r="L404" s="40"/>
      <c r="M404" s="188"/>
      <c r="N404" s="189"/>
      <c r="O404" s="65"/>
      <c r="P404" s="65"/>
      <c r="Q404" s="65"/>
      <c r="R404" s="65"/>
      <c r="S404" s="65"/>
      <c r="T404" s="66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T404" s="18" t="s">
        <v>135</v>
      </c>
      <c r="AU404" s="18" t="s">
        <v>22</v>
      </c>
    </row>
    <row r="405" spans="1:65" s="2" customFormat="1" ht="16.5" customHeight="1">
      <c r="A405" s="35"/>
      <c r="B405" s="36"/>
      <c r="C405" s="172" t="s">
        <v>726</v>
      </c>
      <c r="D405" s="172" t="s">
        <v>126</v>
      </c>
      <c r="E405" s="173" t="s">
        <v>727</v>
      </c>
      <c r="F405" s="174" t="s">
        <v>728</v>
      </c>
      <c r="G405" s="175" t="s">
        <v>178</v>
      </c>
      <c r="H405" s="176">
        <v>24</v>
      </c>
      <c r="I405" s="177"/>
      <c r="J405" s="178">
        <f>ROUND(I405*H405,2)</f>
        <v>0</v>
      </c>
      <c r="K405" s="174" t="s">
        <v>130</v>
      </c>
      <c r="L405" s="40"/>
      <c r="M405" s="179" t="s">
        <v>20</v>
      </c>
      <c r="N405" s="180" t="s">
        <v>49</v>
      </c>
      <c r="O405" s="65"/>
      <c r="P405" s="181">
        <f>O405*H405</f>
        <v>0</v>
      </c>
      <c r="Q405" s="181">
        <v>5.2999999999999998E-4</v>
      </c>
      <c r="R405" s="181">
        <f>Q405*H405</f>
        <v>1.2719999999999999E-2</v>
      </c>
      <c r="S405" s="181">
        <v>0</v>
      </c>
      <c r="T405" s="182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83" t="s">
        <v>131</v>
      </c>
      <c r="AT405" s="183" t="s">
        <v>126</v>
      </c>
      <c r="AU405" s="183" t="s">
        <v>22</v>
      </c>
      <c r="AY405" s="18" t="s">
        <v>125</v>
      </c>
      <c r="BE405" s="184">
        <f>IF(N405="základní",J405,0)</f>
        <v>0</v>
      </c>
      <c r="BF405" s="184">
        <f>IF(N405="snížená",J405,0)</f>
        <v>0</v>
      </c>
      <c r="BG405" s="184">
        <f>IF(N405="zákl. přenesená",J405,0)</f>
        <v>0</v>
      </c>
      <c r="BH405" s="184">
        <f>IF(N405="sníž. přenesená",J405,0)</f>
        <v>0</v>
      </c>
      <c r="BI405" s="184">
        <f>IF(N405="nulová",J405,0)</f>
        <v>0</v>
      </c>
      <c r="BJ405" s="18" t="s">
        <v>22</v>
      </c>
      <c r="BK405" s="184">
        <f>ROUND(I405*H405,2)</f>
        <v>0</v>
      </c>
      <c r="BL405" s="18" t="s">
        <v>131</v>
      </c>
      <c r="BM405" s="183" t="s">
        <v>729</v>
      </c>
    </row>
    <row r="406" spans="1:65" s="2" customFormat="1" ht="11.25">
      <c r="A406" s="35"/>
      <c r="B406" s="36"/>
      <c r="C406" s="37"/>
      <c r="D406" s="185" t="s">
        <v>133</v>
      </c>
      <c r="E406" s="37"/>
      <c r="F406" s="186" t="s">
        <v>730</v>
      </c>
      <c r="G406" s="37"/>
      <c r="H406" s="37"/>
      <c r="I406" s="187"/>
      <c r="J406" s="37"/>
      <c r="K406" s="37"/>
      <c r="L406" s="40"/>
      <c r="M406" s="188"/>
      <c r="N406" s="189"/>
      <c r="O406" s="65"/>
      <c r="P406" s="65"/>
      <c r="Q406" s="65"/>
      <c r="R406" s="65"/>
      <c r="S406" s="65"/>
      <c r="T406" s="66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8" t="s">
        <v>133</v>
      </c>
      <c r="AU406" s="18" t="s">
        <v>22</v>
      </c>
    </row>
    <row r="407" spans="1:65" s="2" customFormat="1" ht="11.25">
      <c r="A407" s="35"/>
      <c r="B407" s="36"/>
      <c r="C407" s="37"/>
      <c r="D407" s="190" t="s">
        <v>135</v>
      </c>
      <c r="E407" s="37"/>
      <c r="F407" s="191" t="s">
        <v>731</v>
      </c>
      <c r="G407" s="37"/>
      <c r="H407" s="37"/>
      <c r="I407" s="187"/>
      <c r="J407" s="37"/>
      <c r="K407" s="37"/>
      <c r="L407" s="40"/>
      <c r="M407" s="188"/>
      <c r="N407" s="189"/>
      <c r="O407" s="65"/>
      <c r="P407" s="65"/>
      <c r="Q407" s="65"/>
      <c r="R407" s="65"/>
      <c r="S407" s="65"/>
      <c r="T407" s="66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135</v>
      </c>
      <c r="AU407" s="18" t="s">
        <v>22</v>
      </c>
    </row>
    <row r="408" spans="1:65" s="13" customFormat="1" ht="11.25">
      <c r="B408" s="201"/>
      <c r="C408" s="202"/>
      <c r="D408" s="185" t="s">
        <v>182</v>
      </c>
      <c r="E408" s="203" t="s">
        <v>732</v>
      </c>
      <c r="F408" s="204" t="s">
        <v>733</v>
      </c>
      <c r="G408" s="202"/>
      <c r="H408" s="205">
        <v>24</v>
      </c>
      <c r="I408" s="206"/>
      <c r="J408" s="202"/>
      <c r="K408" s="202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182</v>
      </c>
      <c r="AU408" s="211" t="s">
        <v>22</v>
      </c>
      <c r="AV408" s="13" t="s">
        <v>86</v>
      </c>
      <c r="AW408" s="13" t="s">
        <v>39</v>
      </c>
      <c r="AX408" s="13" t="s">
        <v>22</v>
      </c>
      <c r="AY408" s="211" t="s">
        <v>125</v>
      </c>
    </row>
    <row r="409" spans="1:65" s="2" customFormat="1" ht="16.5" customHeight="1">
      <c r="A409" s="35"/>
      <c r="B409" s="36"/>
      <c r="C409" s="172" t="s">
        <v>734</v>
      </c>
      <c r="D409" s="172" t="s">
        <v>126</v>
      </c>
      <c r="E409" s="173" t="s">
        <v>735</v>
      </c>
      <c r="F409" s="174" t="s">
        <v>736</v>
      </c>
      <c r="G409" s="175" t="s">
        <v>614</v>
      </c>
      <c r="H409" s="176">
        <v>1</v>
      </c>
      <c r="I409" s="177"/>
      <c r="J409" s="178">
        <f>ROUND(I409*H409,2)</f>
        <v>0</v>
      </c>
      <c r="K409" s="174" t="s">
        <v>615</v>
      </c>
      <c r="L409" s="40"/>
      <c r="M409" s="179" t="s">
        <v>20</v>
      </c>
      <c r="N409" s="180" t="s">
        <v>49</v>
      </c>
      <c r="O409" s="65"/>
      <c r="P409" s="181">
        <f>O409*H409</f>
        <v>0</v>
      </c>
      <c r="Q409" s="181">
        <v>0</v>
      </c>
      <c r="R409" s="181">
        <f>Q409*H409</f>
        <v>0</v>
      </c>
      <c r="S409" s="181">
        <v>0</v>
      </c>
      <c r="T409" s="182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83" t="s">
        <v>131</v>
      </c>
      <c r="AT409" s="183" t="s">
        <v>126</v>
      </c>
      <c r="AU409" s="183" t="s">
        <v>22</v>
      </c>
      <c r="AY409" s="18" t="s">
        <v>125</v>
      </c>
      <c r="BE409" s="184">
        <f>IF(N409="základní",J409,0)</f>
        <v>0</v>
      </c>
      <c r="BF409" s="184">
        <f>IF(N409="snížená",J409,0)</f>
        <v>0</v>
      </c>
      <c r="BG409" s="184">
        <f>IF(N409="zákl. přenesená",J409,0)</f>
        <v>0</v>
      </c>
      <c r="BH409" s="184">
        <f>IF(N409="sníž. přenesená",J409,0)</f>
        <v>0</v>
      </c>
      <c r="BI409" s="184">
        <f>IF(N409="nulová",J409,0)</f>
        <v>0</v>
      </c>
      <c r="BJ409" s="18" t="s">
        <v>22</v>
      </c>
      <c r="BK409" s="184">
        <f>ROUND(I409*H409,2)</f>
        <v>0</v>
      </c>
      <c r="BL409" s="18" t="s">
        <v>131</v>
      </c>
      <c r="BM409" s="183" t="s">
        <v>737</v>
      </c>
    </row>
    <row r="410" spans="1:65" s="2" customFormat="1" ht="11.25">
      <c r="A410" s="35"/>
      <c r="B410" s="36"/>
      <c r="C410" s="37"/>
      <c r="D410" s="185" t="s">
        <v>133</v>
      </c>
      <c r="E410" s="37"/>
      <c r="F410" s="186" t="s">
        <v>736</v>
      </c>
      <c r="G410" s="37"/>
      <c r="H410" s="37"/>
      <c r="I410" s="187"/>
      <c r="J410" s="37"/>
      <c r="K410" s="37"/>
      <c r="L410" s="40"/>
      <c r="M410" s="188"/>
      <c r="N410" s="189"/>
      <c r="O410" s="65"/>
      <c r="P410" s="65"/>
      <c r="Q410" s="65"/>
      <c r="R410" s="65"/>
      <c r="S410" s="65"/>
      <c r="T410" s="66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18" t="s">
        <v>133</v>
      </c>
      <c r="AU410" s="18" t="s">
        <v>22</v>
      </c>
    </row>
    <row r="411" spans="1:65" s="13" customFormat="1" ht="11.25">
      <c r="B411" s="201"/>
      <c r="C411" s="202"/>
      <c r="D411" s="185" t="s">
        <v>182</v>
      </c>
      <c r="E411" s="203" t="s">
        <v>738</v>
      </c>
      <c r="F411" s="204" t="s">
        <v>400</v>
      </c>
      <c r="G411" s="202"/>
      <c r="H411" s="205">
        <v>1</v>
      </c>
      <c r="I411" s="206"/>
      <c r="J411" s="202"/>
      <c r="K411" s="202"/>
      <c r="L411" s="207"/>
      <c r="M411" s="208"/>
      <c r="N411" s="209"/>
      <c r="O411" s="209"/>
      <c r="P411" s="209"/>
      <c r="Q411" s="209"/>
      <c r="R411" s="209"/>
      <c r="S411" s="209"/>
      <c r="T411" s="210"/>
      <c r="AT411" s="211" t="s">
        <v>182</v>
      </c>
      <c r="AU411" s="211" t="s">
        <v>22</v>
      </c>
      <c r="AV411" s="13" t="s">
        <v>86</v>
      </c>
      <c r="AW411" s="13" t="s">
        <v>39</v>
      </c>
      <c r="AX411" s="13" t="s">
        <v>22</v>
      </c>
      <c r="AY411" s="211" t="s">
        <v>125</v>
      </c>
    </row>
    <row r="412" spans="1:65" s="2" customFormat="1" ht="16.5" customHeight="1">
      <c r="A412" s="35"/>
      <c r="B412" s="36"/>
      <c r="C412" s="172" t="s">
        <v>739</v>
      </c>
      <c r="D412" s="172" t="s">
        <v>126</v>
      </c>
      <c r="E412" s="173" t="s">
        <v>740</v>
      </c>
      <c r="F412" s="174" t="s">
        <v>741</v>
      </c>
      <c r="G412" s="175" t="s">
        <v>614</v>
      </c>
      <c r="H412" s="176">
        <v>1</v>
      </c>
      <c r="I412" s="177"/>
      <c r="J412" s="178">
        <f>ROUND(I412*H412,2)</f>
        <v>0</v>
      </c>
      <c r="K412" s="174" t="s">
        <v>615</v>
      </c>
      <c r="L412" s="40"/>
      <c r="M412" s="179" t="s">
        <v>20</v>
      </c>
      <c r="N412" s="180" t="s">
        <v>49</v>
      </c>
      <c r="O412" s="65"/>
      <c r="P412" s="181">
        <f>O412*H412</f>
        <v>0</v>
      </c>
      <c r="Q412" s="181">
        <v>0</v>
      </c>
      <c r="R412" s="181">
        <f>Q412*H412</f>
        <v>0</v>
      </c>
      <c r="S412" s="181">
        <v>0</v>
      </c>
      <c r="T412" s="182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3" t="s">
        <v>131</v>
      </c>
      <c r="AT412" s="183" t="s">
        <v>126</v>
      </c>
      <c r="AU412" s="183" t="s">
        <v>22</v>
      </c>
      <c r="AY412" s="18" t="s">
        <v>125</v>
      </c>
      <c r="BE412" s="184">
        <f>IF(N412="základní",J412,0)</f>
        <v>0</v>
      </c>
      <c r="BF412" s="184">
        <f>IF(N412="snížená",J412,0)</f>
        <v>0</v>
      </c>
      <c r="BG412" s="184">
        <f>IF(N412="zákl. přenesená",J412,0)</f>
        <v>0</v>
      </c>
      <c r="BH412" s="184">
        <f>IF(N412="sníž. přenesená",J412,0)</f>
        <v>0</v>
      </c>
      <c r="BI412" s="184">
        <f>IF(N412="nulová",J412,0)</f>
        <v>0</v>
      </c>
      <c r="BJ412" s="18" t="s">
        <v>22</v>
      </c>
      <c r="BK412" s="184">
        <f>ROUND(I412*H412,2)</f>
        <v>0</v>
      </c>
      <c r="BL412" s="18" t="s">
        <v>131</v>
      </c>
      <c r="BM412" s="183" t="s">
        <v>742</v>
      </c>
    </row>
    <row r="413" spans="1:65" s="2" customFormat="1" ht="11.25">
      <c r="A413" s="35"/>
      <c r="B413" s="36"/>
      <c r="C413" s="37"/>
      <c r="D413" s="185" t="s">
        <v>133</v>
      </c>
      <c r="E413" s="37"/>
      <c r="F413" s="186" t="s">
        <v>741</v>
      </c>
      <c r="G413" s="37"/>
      <c r="H413" s="37"/>
      <c r="I413" s="187"/>
      <c r="J413" s="37"/>
      <c r="K413" s="37"/>
      <c r="L413" s="40"/>
      <c r="M413" s="188"/>
      <c r="N413" s="189"/>
      <c r="O413" s="65"/>
      <c r="P413" s="65"/>
      <c r="Q413" s="65"/>
      <c r="R413" s="65"/>
      <c r="S413" s="65"/>
      <c r="T413" s="66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133</v>
      </c>
      <c r="AU413" s="18" t="s">
        <v>22</v>
      </c>
    </row>
    <row r="414" spans="1:65" s="13" customFormat="1" ht="11.25">
      <c r="B414" s="201"/>
      <c r="C414" s="202"/>
      <c r="D414" s="185" t="s">
        <v>182</v>
      </c>
      <c r="E414" s="203" t="s">
        <v>743</v>
      </c>
      <c r="F414" s="204" t="s">
        <v>400</v>
      </c>
      <c r="G414" s="202"/>
      <c r="H414" s="205">
        <v>1</v>
      </c>
      <c r="I414" s="206"/>
      <c r="J414" s="202"/>
      <c r="K414" s="202"/>
      <c r="L414" s="207"/>
      <c r="M414" s="208"/>
      <c r="N414" s="209"/>
      <c r="O414" s="209"/>
      <c r="P414" s="209"/>
      <c r="Q414" s="209"/>
      <c r="R414" s="209"/>
      <c r="S414" s="209"/>
      <c r="T414" s="210"/>
      <c r="AT414" s="211" t="s">
        <v>182</v>
      </c>
      <c r="AU414" s="211" t="s">
        <v>22</v>
      </c>
      <c r="AV414" s="13" t="s">
        <v>86</v>
      </c>
      <c r="AW414" s="13" t="s">
        <v>39</v>
      </c>
      <c r="AX414" s="13" t="s">
        <v>22</v>
      </c>
      <c r="AY414" s="211" t="s">
        <v>125</v>
      </c>
    </row>
    <row r="415" spans="1:65" s="11" customFormat="1" ht="25.9" customHeight="1">
      <c r="B415" s="158"/>
      <c r="C415" s="159"/>
      <c r="D415" s="160" t="s">
        <v>77</v>
      </c>
      <c r="E415" s="161" t="s">
        <v>131</v>
      </c>
      <c r="F415" s="161" t="s">
        <v>744</v>
      </c>
      <c r="G415" s="159"/>
      <c r="H415" s="159"/>
      <c r="I415" s="162"/>
      <c r="J415" s="163">
        <f>BK415</f>
        <v>0</v>
      </c>
      <c r="K415" s="159"/>
      <c r="L415" s="164"/>
      <c r="M415" s="165"/>
      <c r="N415" s="166"/>
      <c r="O415" s="166"/>
      <c r="P415" s="167">
        <f>SUM(P416:P427)</f>
        <v>0</v>
      </c>
      <c r="Q415" s="166"/>
      <c r="R415" s="167">
        <f>SUM(R416:R427)</f>
        <v>3.1463900000000002</v>
      </c>
      <c r="S415" s="166"/>
      <c r="T415" s="168">
        <f>SUM(T416:T427)</f>
        <v>0</v>
      </c>
      <c r="AR415" s="169" t="s">
        <v>22</v>
      </c>
      <c r="AT415" s="170" t="s">
        <v>77</v>
      </c>
      <c r="AU415" s="170" t="s">
        <v>78</v>
      </c>
      <c r="AY415" s="169" t="s">
        <v>125</v>
      </c>
      <c r="BK415" s="171">
        <f>SUM(BK416:BK427)</f>
        <v>0</v>
      </c>
    </row>
    <row r="416" spans="1:65" s="2" customFormat="1" ht="16.5" customHeight="1">
      <c r="A416" s="35"/>
      <c r="B416" s="36"/>
      <c r="C416" s="172" t="s">
        <v>745</v>
      </c>
      <c r="D416" s="172" t="s">
        <v>126</v>
      </c>
      <c r="E416" s="173" t="s">
        <v>746</v>
      </c>
      <c r="F416" s="174" t="s">
        <v>747</v>
      </c>
      <c r="G416" s="175" t="s">
        <v>220</v>
      </c>
      <c r="H416" s="176">
        <v>0.8</v>
      </c>
      <c r="I416" s="177"/>
      <c r="J416" s="178">
        <f>ROUND(I416*H416,2)</f>
        <v>0</v>
      </c>
      <c r="K416" s="174" t="s">
        <v>130</v>
      </c>
      <c r="L416" s="40"/>
      <c r="M416" s="179" t="s">
        <v>20</v>
      </c>
      <c r="N416" s="180" t="s">
        <v>49</v>
      </c>
      <c r="O416" s="65"/>
      <c r="P416" s="181">
        <f>O416*H416</f>
        <v>0</v>
      </c>
      <c r="Q416" s="181">
        <v>0</v>
      </c>
      <c r="R416" s="181">
        <f>Q416*H416</f>
        <v>0</v>
      </c>
      <c r="S416" s="181">
        <v>0</v>
      </c>
      <c r="T416" s="182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3" t="s">
        <v>131</v>
      </c>
      <c r="AT416" s="183" t="s">
        <v>126</v>
      </c>
      <c r="AU416" s="183" t="s">
        <v>22</v>
      </c>
      <c r="AY416" s="18" t="s">
        <v>125</v>
      </c>
      <c r="BE416" s="184">
        <f>IF(N416="základní",J416,0)</f>
        <v>0</v>
      </c>
      <c r="BF416" s="184">
        <f>IF(N416="snížená",J416,0)</f>
        <v>0</v>
      </c>
      <c r="BG416" s="184">
        <f>IF(N416="zákl. přenesená",J416,0)</f>
        <v>0</v>
      </c>
      <c r="BH416" s="184">
        <f>IF(N416="sníž. přenesená",J416,0)</f>
        <v>0</v>
      </c>
      <c r="BI416" s="184">
        <f>IF(N416="nulová",J416,0)</f>
        <v>0</v>
      </c>
      <c r="BJ416" s="18" t="s">
        <v>22</v>
      </c>
      <c r="BK416" s="184">
        <f>ROUND(I416*H416,2)</f>
        <v>0</v>
      </c>
      <c r="BL416" s="18" t="s">
        <v>131</v>
      </c>
      <c r="BM416" s="183" t="s">
        <v>748</v>
      </c>
    </row>
    <row r="417" spans="1:65" s="2" customFormat="1" ht="11.25">
      <c r="A417" s="35"/>
      <c r="B417" s="36"/>
      <c r="C417" s="37"/>
      <c r="D417" s="185" t="s">
        <v>133</v>
      </c>
      <c r="E417" s="37"/>
      <c r="F417" s="186" t="s">
        <v>749</v>
      </c>
      <c r="G417" s="37"/>
      <c r="H417" s="37"/>
      <c r="I417" s="187"/>
      <c r="J417" s="37"/>
      <c r="K417" s="37"/>
      <c r="L417" s="40"/>
      <c r="M417" s="188"/>
      <c r="N417" s="189"/>
      <c r="O417" s="65"/>
      <c r="P417" s="65"/>
      <c r="Q417" s="65"/>
      <c r="R417" s="65"/>
      <c r="S417" s="65"/>
      <c r="T417" s="66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133</v>
      </c>
      <c r="AU417" s="18" t="s">
        <v>22</v>
      </c>
    </row>
    <row r="418" spans="1:65" s="2" customFormat="1" ht="11.25">
      <c r="A418" s="35"/>
      <c r="B418" s="36"/>
      <c r="C418" s="37"/>
      <c r="D418" s="190" t="s">
        <v>135</v>
      </c>
      <c r="E418" s="37"/>
      <c r="F418" s="191" t="s">
        <v>750</v>
      </c>
      <c r="G418" s="37"/>
      <c r="H418" s="37"/>
      <c r="I418" s="187"/>
      <c r="J418" s="37"/>
      <c r="K418" s="37"/>
      <c r="L418" s="40"/>
      <c r="M418" s="188"/>
      <c r="N418" s="189"/>
      <c r="O418" s="65"/>
      <c r="P418" s="65"/>
      <c r="Q418" s="65"/>
      <c r="R418" s="65"/>
      <c r="S418" s="65"/>
      <c r="T418" s="66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T418" s="18" t="s">
        <v>135</v>
      </c>
      <c r="AU418" s="18" t="s">
        <v>22</v>
      </c>
    </row>
    <row r="419" spans="1:65" s="13" customFormat="1" ht="11.25">
      <c r="B419" s="201"/>
      <c r="C419" s="202"/>
      <c r="D419" s="185" t="s">
        <v>182</v>
      </c>
      <c r="E419" s="203" t="s">
        <v>751</v>
      </c>
      <c r="F419" s="204" t="s">
        <v>752</v>
      </c>
      <c r="G419" s="202"/>
      <c r="H419" s="205">
        <v>0.8</v>
      </c>
      <c r="I419" s="206"/>
      <c r="J419" s="202"/>
      <c r="K419" s="202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182</v>
      </c>
      <c r="AU419" s="211" t="s">
        <v>22</v>
      </c>
      <c r="AV419" s="13" t="s">
        <v>86</v>
      </c>
      <c r="AW419" s="13" t="s">
        <v>39</v>
      </c>
      <c r="AX419" s="13" t="s">
        <v>22</v>
      </c>
      <c r="AY419" s="211" t="s">
        <v>125</v>
      </c>
    </row>
    <row r="420" spans="1:65" s="2" customFormat="1" ht="16.5" customHeight="1">
      <c r="A420" s="35"/>
      <c r="B420" s="36"/>
      <c r="C420" s="172" t="s">
        <v>753</v>
      </c>
      <c r="D420" s="172" t="s">
        <v>126</v>
      </c>
      <c r="E420" s="173" t="s">
        <v>754</v>
      </c>
      <c r="F420" s="174" t="s">
        <v>755</v>
      </c>
      <c r="G420" s="175" t="s">
        <v>187</v>
      </c>
      <c r="H420" s="176">
        <v>13</v>
      </c>
      <c r="I420" s="177"/>
      <c r="J420" s="178">
        <f>ROUND(I420*H420,2)</f>
        <v>0</v>
      </c>
      <c r="K420" s="174" t="s">
        <v>130</v>
      </c>
      <c r="L420" s="40"/>
      <c r="M420" s="179" t="s">
        <v>20</v>
      </c>
      <c r="N420" s="180" t="s">
        <v>49</v>
      </c>
      <c r="O420" s="65"/>
      <c r="P420" s="181">
        <f>O420*H420</f>
        <v>0</v>
      </c>
      <c r="Q420" s="181">
        <v>8.0030000000000004E-2</v>
      </c>
      <c r="R420" s="181">
        <f>Q420*H420</f>
        <v>1.0403900000000001</v>
      </c>
      <c r="S420" s="181">
        <v>0</v>
      </c>
      <c r="T420" s="182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3" t="s">
        <v>131</v>
      </c>
      <c r="AT420" s="183" t="s">
        <v>126</v>
      </c>
      <c r="AU420" s="183" t="s">
        <v>22</v>
      </c>
      <c r="AY420" s="18" t="s">
        <v>125</v>
      </c>
      <c r="BE420" s="184">
        <f>IF(N420="základní",J420,0)</f>
        <v>0</v>
      </c>
      <c r="BF420" s="184">
        <f>IF(N420="snížená",J420,0)</f>
        <v>0</v>
      </c>
      <c r="BG420" s="184">
        <f>IF(N420="zákl. přenesená",J420,0)</f>
        <v>0</v>
      </c>
      <c r="BH420" s="184">
        <f>IF(N420="sníž. přenesená",J420,0)</f>
        <v>0</v>
      </c>
      <c r="BI420" s="184">
        <f>IF(N420="nulová",J420,0)</f>
        <v>0</v>
      </c>
      <c r="BJ420" s="18" t="s">
        <v>22</v>
      </c>
      <c r="BK420" s="184">
        <f>ROUND(I420*H420,2)</f>
        <v>0</v>
      </c>
      <c r="BL420" s="18" t="s">
        <v>131</v>
      </c>
      <c r="BM420" s="183" t="s">
        <v>756</v>
      </c>
    </row>
    <row r="421" spans="1:65" s="2" customFormat="1" ht="19.5">
      <c r="A421" s="35"/>
      <c r="B421" s="36"/>
      <c r="C421" s="37"/>
      <c r="D421" s="185" t="s">
        <v>133</v>
      </c>
      <c r="E421" s="37"/>
      <c r="F421" s="186" t="s">
        <v>757</v>
      </c>
      <c r="G421" s="37"/>
      <c r="H421" s="37"/>
      <c r="I421" s="187"/>
      <c r="J421" s="37"/>
      <c r="K421" s="37"/>
      <c r="L421" s="40"/>
      <c r="M421" s="188"/>
      <c r="N421" s="189"/>
      <c r="O421" s="65"/>
      <c r="P421" s="65"/>
      <c r="Q421" s="65"/>
      <c r="R421" s="65"/>
      <c r="S421" s="65"/>
      <c r="T421" s="66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T421" s="18" t="s">
        <v>133</v>
      </c>
      <c r="AU421" s="18" t="s">
        <v>22</v>
      </c>
    </row>
    <row r="422" spans="1:65" s="2" customFormat="1" ht="11.25">
      <c r="A422" s="35"/>
      <c r="B422" s="36"/>
      <c r="C422" s="37"/>
      <c r="D422" s="190" t="s">
        <v>135</v>
      </c>
      <c r="E422" s="37"/>
      <c r="F422" s="191" t="s">
        <v>758</v>
      </c>
      <c r="G422" s="37"/>
      <c r="H422" s="37"/>
      <c r="I422" s="187"/>
      <c r="J422" s="37"/>
      <c r="K422" s="37"/>
      <c r="L422" s="40"/>
      <c r="M422" s="188"/>
      <c r="N422" s="189"/>
      <c r="O422" s="65"/>
      <c r="P422" s="65"/>
      <c r="Q422" s="65"/>
      <c r="R422" s="65"/>
      <c r="S422" s="65"/>
      <c r="T422" s="66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135</v>
      </c>
      <c r="AU422" s="18" t="s">
        <v>22</v>
      </c>
    </row>
    <row r="423" spans="1:65" s="13" customFormat="1" ht="11.25">
      <c r="B423" s="201"/>
      <c r="C423" s="202"/>
      <c r="D423" s="185" t="s">
        <v>182</v>
      </c>
      <c r="E423" s="203" t="s">
        <v>759</v>
      </c>
      <c r="F423" s="204" t="s">
        <v>760</v>
      </c>
      <c r="G423" s="202"/>
      <c r="H423" s="205">
        <v>13</v>
      </c>
      <c r="I423" s="206"/>
      <c r="J423" s="202"/>
      <c r="K423" s="202"/>
      <c r="L423" s="207"/>
      <c r="M423" s="208"/>
      <c r="N423" s="209"/>
      <c r="O423" s="209"/>
      <c r="P423" s="209"/>
      <c r="Q423" s="209"/>
      <c r="R423" s="209"/>
      <c r="S423" s="209"/>
      <c r="T423" s="210"/>
      <c r="AT423" s="211" t="s">
        <v>182</v>
      </c>
      <c r="AU423" s="211" t="s">
        <v>22</v>
      </c>
      <c r="AV423" s="13" t="s">
        <v>86</v>
      </c>
      <c r="AW423" s="13" t="s">
        <v>39</v>
      </c>
      <c r="AX423" s="13" t="s">
        <v>22</v>
      </c>
      <c r="AY423" s="211" t="s">
        <v>125</v>
      </c>
    </row>
    <row r="424" spans="1:65" s="2" customFormat="1" ht="16.5" customHeight="1">
      <c r="A424" s="35"/>
      <c r="B424" s="36"/>
      <c r="C424" s="233" t="s">
        <v>761</v>
      </c>
      <c r="D424" s="233" t="s">
        <v>435</v>
      </c>
      <c r="E424" s="234" t="s">
        <v>762</v>
      </c>
      <c r="F424" s="235" t="s">
        <v>763</v>
      </c>
      <c r="G424" s="236" t="s">
        <v>178</v>
      </c>
      <c r="H424" s="237">
        <v>78</v>
      </c>
      <c r="I424" s="238"/>
      <c r="J424" s="239">
        <f>ROUND(I424*H424,2)</f>
        <v>0</v>
      </c>
      <c r="K424" s="235" t="s">
        <v>130</v>
      </c>
      <c r="L424" s="240"/>
      <c r="M424" s="241" t="s">
        <v>20</v>
      </c>
      <c r="N424" s="242" t="s">
        <v>49</v>
      </c>
      <c r="O424" s="65"/>
      <c r="P424" s="181">
        <f>O424*H424</f>
        <v>0</v>
      </c>
      <c r="Q424" s="181">
        <v>2.7E-2</v>
      </c>
      <c r="R424" s="181">
        <f>Q424*H424</f>
        <v>2.1059999999999999</v>
      </c>
      <c r="S424" s="181">
        <v>0</v>
      </c>
      <c r="T424" s="182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83" t="s">
        <v>224</v>
      </c>
      <c r="AT424" s="183" t="s">
        <v>435</v>
      </c>
      <c r="AU424" s="183" t="s">
        <v>22</v>
      </c>
      <c r="AY424" s="18" t="s">
        <v>125</v>
      </c>
      <c r="BE424" s="184">
        <f>IF(N424="základní",J424,0)</f>
        <v>0</v>
      </c>
      <c r="BF424" s="184">
        <f>IF(N424="snížená",J424,0)</f>
        <v>0</v>
      </c>
      <c r="BG424" s="184">
        <f>IF(N424="zákl. přenesená",J424,0)</f>
        <v>0</v>
      </c>
      <c r="BH424" s="184">
        <f>IF(N424="sníž. přenesená",J424,0)</f>
        <v>0</v>
      </c>
      <c r="BI424" s="184">
        <f>IF(N424="nulová",J424,0)</f>
        <v>0</v>
      </c>
      <c r="BJ424" s="18" t="s">
        <v>22</v>
      </c>
      <c r="BK424" s="184">
        <f>ROUND(I424*H424,2)</f>
        <v>0</v>
      </c>
      <c r="BL424" s="18" t="s">
        <v>131</v>
      </c>
      <c r="BM424" s="183" t="s">
        <v>764</v>
      </c>
    </row>
    <row r="425" spans="1:65" s="2" customFormat="1" ht="11.25">
      <c r="A425" s="35"/>
      <c r="B425" s="36"/>
      <c r="C425" s="37"/>
      <c r="D425" s="185" t="s">
        <v>133</v>
      </c>
      <c r="E425" s="37"/>
      <c r="F425" s="186" t="s">
        <v>765</v>
      </c>
      <c r="G425" s="37"/>
      <c r="H425" s="37"/>
      <c r="I425" s="187"/>
      <c r="J425" s="37"/>
      <c r="K425" s="37"/>
      <c r="L425" s="40"/>
      <c r="M425" s="188"/>
      <c r="N425" s="189"/>
      <c r="O425" s="65"/>
      <c r="P425" s="65"/>
      <c r="Q425" s="65"/>
      <c r="R425" s="65"/>
      <c r="S425" s="65"/>
      <c r="T425" s="66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T425" s="18" t="s">
        <v>133</v>
      </c>
      <c r="AU425" s="18" t="s">
        <v>22</v>
      </c>
    </row>
    <row r="426" spans="1:65" s="2" customFormat="1" ht="11.25">
      <c r="A426" s="35"/>
      <c r="B426" s="36"/>
      <c r="C426" s="37"/>
      <c r="D426" s="190" t="s">
        <v>135</v>
      </c>
      <c r="E426" s="37"/>
      <c r="F426" s="191" t="s">
        <v>766</v>
      </c>
      <c r="G426" s="37"/>
      <c r="H426" s="37"/>
      <c r="I426" s="187"/>
      <c r="J426" s="37"/>
      <c r="K426" s="37"/>
      <c r="L426" s="40"/>
      <c r="M426" s="188"/>
      <c r="N426" s="189"/>
      <c r="O426" s="65"/>
      <c r="P426" s="65"/>
      <c r="Q426" s="65"/>
      <c r="R426" s="65"/>
      <c r="S426" s="65"/>
      <c r="T426" s="66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T426" s="18" t="s">
        <v>135</v>
      </c>
      <c r="AU426" s="18" t="s">
        <v>22</v>
      </c>
    </row>
    <row r="427" spans="1:65" s="13" customFormat="1" ht="11.25">
      <c r="B427" s="201"/>
      <c r="C427" s="202"/>
      <c r="D427" s="185" t="s">
        <v>182</v>
      </c>
      <c r="E427" s="203" t="s">
        <v>20</v>
      </c>
      <c r="F427" s="204" t="s">
        <v>767</v>
      </c>
      <c r="G427" s="202"/>
      <c r="H427" s="205">
        <v>78</v>
      </c>
      <c r="I427" s="206"/>
      <c r="J427" s="202"/>
      <c r="K427" s="202"/>
      <c r="L427" s="207"/>
      <c r="M427" s="208"/>
      <c r="N427" s="209"/>
      <c r="O427" s="209"/>
      <c r="P427" s="209"/>
      <c r="Q427" s="209"/>
      <c r="R427" s="209"/>
      <c r="S427" s="209"/>
      <c r="T427" s="210"/>
      <c r="AT427" s="211" t="s">
        <v>182</v>
      </c>
      <c r="AU427" s="211" t="s">
        <v>22</v>
      </c>
      <c r="AV427" s="13" t="s">
        <v>86</v>
      </c>
      <c r="AW427" s="13" t="s">
        <v>39</v>
      </c>
      <c r="AX427" s="13" t="s">
        <v>22</v>
      </c>
      <c r="AY427" s="211" t="s">
        <v>125</v>
      </c>
    </row>
    <row r="428" spans="1:65" s="11" customFormat="1" ht="25.9" customHeight="1">
      <c r="B428" s="158"/>
      <c r="C428" s="159"/>
      <c r="D428" s="160" t="s">
        <v>77</v>
      </c>
      <c r="E428" s="161" t="s">
        <v>153</v>
      </c>
      <c r="F428" s="161" t="s">
        <v>768</v>
      </c>
      <c r="G428" s="159"/>
      <c r="H428" s="159"/>
      <c r="I428" s="162"/>
      <c r="J428" s="163">
        <f>BK428</f>
        <v>0</v>
      </c>
      <c r="K428" s="159"/>
      <c r="L428" s="164"/>
      <c r="M428" s="165"/>
      <c r="N428" s="166"/>
      <c r="O428" s="166"/>
      <c r="P428" s="167">
        <f>SUM(P429:P522)</f>
        <v>0</v>
      </c>
      <c r="Q428" s="166"/>
      <c r="R428" s="167">
        <f>SUM(R429:R522)</f>
        <v>184.71735000000001</v>
      </c>
      <c r="S428" s="166"/>
      <c r="T428" s="168">
        <f>SUM(T429:T522)</f>
        <v>0</v>
      </c>
      <c r="AR428" s="169" t="s">
        <v>22</v>
      </c>
      <c r="AT428" s="170" t="s">
        <v>77</v>
      </c>
      <c r="AU428" s="170" t="s">
        <v>78</v>
      </c>
      <c r="AY428" s="169" t="s">
        <v>125</v>
      </c>
      <c r="BK428" s="171">
        <f>SUM(BK429:BK522)</f>
        <v>0</v>
      </c>
    </row>
    <row r="429" spans="1:65" s="2" customFormat="1" ht="16.5" customHeight="1">
      <c r="A429" s="35"/>
      <c r="B429" s="36"/>
      <c r="C429" s="172" t="s">
        <v>769</v>
      </c>
      <c r="D429" s="172" t="s">
        <v>126</v>
      </c>
      <c r="E429" s="173" t="s">
        <v>770</v>
      </c>
      <c r="F429" s="174" t="s">
        <v>771</v>
      </c>
      <c r="G429" s="175" t="s">
        <v>187</v>
      </c>
      <c r="H429" s="176">
        <v>311</v>
      </c>
      <c r="I429" s="177"/>
      <c r="J429" s="178">
        <f>ROUND(I429*H429,2)</f>
        <v>0</v>
      </c>
      <c r="K429" s="174" t="s">
        <v>130</v>
      </c>
      <c r="L429" s="40"/>
      <c r="M429" s="179" t="s">
        <v>20</v>
      </c>
      <c r="N429" s="180" t="s">
        <v>49</v>
      </c>
      <c r="O429" s="65"/>
      <c r="P429" s="181">
        <f>O429*H429</f>
        <v>0</v>
      </c>
      <c r="Q429" s="181">
        <v>0</v>
      </c>
      <c r="R429" s="181">
        <f>Q429*H429</f>
        <v>0</v>
      </c>
      <c r="S429" s="181">
        <v>0</v>
      </c>
      <c r="T429" s="182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3" t="s">
        <v>131</v>
      </c>
      <c r="AT429" s="183" t="s">
        <v>126</v>
      </c>
      <c r="AU429" s="183" t="s">
        <v>22</v>
      </c>
      <c r="AY429" s="18" t="s">
        <v>125</v>
      </c>
      <c r="BE429" s="184">
        <f>IF(N429="základní",J429,0)</f>
        <v>0</v>
      </c>
      <c r="BF429" s="184">
        <f>IF(N429="snížená",J429,0)</f>
        <v>0</v>
      </c>
      <c r="BG429" s="184">
        <f>IF(N429="zákl. přenesená",J429,0)</f>
        <v>0</v>
      </c>
      <c r="BH429" s="184">
        <f>IF(N429="sníž. přenesená",J429,0)</f>
        <v>0</v>
      </c>
      <c r="BI429" s="184">
        <f>IF(N429="nulová",J429,0)</f>
        <v>0</v>
      </c>
      <c r="BJ429" s="18" t="s">
        <v>22</v>
      </c>
      <c r="BK429" s="184">
        <f>ROUND(I429*H429,2)</f>
        <v>0</v>
      </c>
      <c r="BL429" s="18" t="s">
        <v>131</v>
      </c>
      <c r="BM429" s="183" t="s">
        <v>772</v>
      </c>
    </row>
    <row r="430" spans="1:65" s="2" customFormat="1" ht="11.25">
      <c r="A430" s="35"/>
      <c r="B430" s="36"/>
      <c r="C430" s="37"/>
      <c r="D430" s="185" t="s">
        <v>133</v>
      </c>
      <c r="E430" s="37"/>
      <c r="F430" s="186" t="s">
        <v>773</v>
      </c>
      <c r="G430" s="37"/>
      <c r="H430" s="37"/>
      <c r="I430" s="187"/>
      <c r="J430" s="37"/>
      <c r="K430" s="37"/>
      <c r="L430" s="40"/>
      <c r="M430" s="188"/>
      <c r="N430" s="189"/>
      <c r="O430" s="65"/>
      <c r="P430" s="65"/>
      <c r="Q430" s="65"/>
      <c r="R430" s="65"/>
      <c r="S430" s="65"/>
      <c r="T430" s="66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8" t="s">
        <v>133</v>
      </c>
      <c r="AU430" s="18" t="s">
        <v>22</v>
      </c>
    </row>
    <row r="431" spans="1:65" s="2" customFormat="1" ht="11.25">
      <c r="A431" s="35"/>
      <c r="B431" s="36"/>
      <c r="C431" s="37"/>
      <c r="D431" s="190" t="s">
        <v>135</v>
      </c>
      <c r="E431" s="37"/>
      <c r="F431" s="191" t="s">
        <v>774</v>
      </c>
      <c r="G431" s="37"/>
      <c r="H431" s="37"/>
      <c r="I431" s="187"/>
      <c r="J431" s="37"/>
      <c r="K431" s="37"/>
      <c r="L431" s="40"/>
      <c r="M431" s="188"/>
      <c r="N431" s="189"/>
      <c r="O431" s="65"/>
      <c r="P431" s="65"/>
      <c r="Q431" s="65"/>
      <c r="R431" s="65"/>
      <c r="S431" s="65"/>
      <c r="T431" s="66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T431" s="18" t="s">
        <v>135</v>
      </c>
      <c r="AU431" s="18" t="s">
        <v>22</v>
      </c>
    </row>
    <row r="432" spans="1:65" s="2" customFormat="1" ht="16.5" customHeight="1">
      <c r="A432" s="35"/>
      <c r="B432" s="36"/>
      <c r="C432" s="172" t="s">
        <v>775</v>
      </c>
      <c r="D432" s="172" t="s">
        <v>126</v>
      </c>
      <c r="E432" s="173" t="s">
        <v>770</v>
      </c>
      <c r="F432" s="174" t="s">
        <v>771</v>
      </c>
      <c r="G432" s="175" t="s">
        <v>187</v>
      </c>
      <c r="H432" s="176">
        <v>738</v>
      </c>
      <c r="I432" s="177"/>
      <c r="J432" s="178">
        <f>ROUND(I432*H432,2)</f>
        <v>0</v>
      </c>
      <c r="K432" s="174" t="s">
        <v>130</v>
      </c>
      <c r="L432" s="40"/>
      <c r="M432" s="179" t="s">
        <v>20</v>
      </c>
      <c r="N432" s="180" t="s">
        <v>49</v>
      </c>
      <c r="O432" s="65"/>
      <c r="P432" s="181">
        <f>O432*H432</f>
        <v>0</v>
      </c>
      <c r="Q432" s="181">
        <v>0</v>
      </c>
      <c r="R432" s="181">
        <f>Q432*H432</f>
        <v>0</v>
      </c>
      <c r="S432" s="181">
        <v>0</v>
      </c>
      <c r="T432" s="182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83" t="s">
        <v>131</v>
      </c>
      <c r="AT432" s="183" t="s">
        <v>126</v>
      </c>
      <c r="AU432" s="183" t="s">
        <v>22</v>
      </c>
      <c r="AY432" s="18" t="s">
        <v>125</v>
      </c>
      <c r="BE432" s="184">
        <f>IF(N432="základní",J432,0)</f>
        <v>0</v>
      </c>
      <c r="BF432" s="184">
        <f>IF(N432="snížená",J432,0)</f>
        <v>0</v>
      </c>
      <c r="BG432" s="184">
        <f>IF(N432="zákl. přenesená",J432,0)</f>
        <v>0</v>
      </c>
      <c r="BH432" s="184">
        <f>IF(N432="sníž. přenesená",J432,0)</f>
        <v>0</v>
      </c>
      <c r="BI432" s="184">
        <f>IF(N432="nulová",J432,0)</f>
        <v>0</v>
      </c>
      <c r="BJ432" s="18" t="s">
        <v>22</v>
      </c>
      <c r="BK432" s="184">
        <f>ROUND(I432*H432,2)</f>
        <v>0</v>
      </c>
      <c r="BL432" s="18" t="s">
        <v>131</v>
      </c>
      <c r="BM432" s="183" t="s">
        <v>776</v>
      </c>
    </row>
    <row r="433" spans="1:65" s="2" customFormat="1" ht="11.25">
      <c r="A433" s="35"/>
      <c r="B433" s="36"/>
      <c r="C433" s="37"/>
      <c r="D433" s="185" t="s">
        <v>133</v>
      </c>
      <c r="E433" s="37"/>
      <c r="F433" s="186" t="s">
        <v>773</v>
      </c>
      <c r="G433" s="37"/>
      <c r="H433" s="37"/>
      <c r="I433" s="187"/>
      <c r="J433" s="37"/>
      <c r="K433" s="37"/>
      <c r="L433" s="40"/>
      <c r="M433" s="188"/>
      <c r="N433" s="189"/>
      <c r="O433" s="65"/>
      <c r="P433" s="65"/>
      <c r="Q433" s="65"/>
      <c r="R433" s="65"/>
      <c r="S433" s="65"/>
      <c r="T433" s="66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8" t="s">
        <v>133</v>
      </c>
      <c r="AU433" s="18" t="s">
        <v>22</v>
      </c>
    </row>
    <row r="434" spans="1:65" s="2" customFormat="1" ht="11.25">
      <c r="A434" s="35"/>
      <c r="B434" s="36"/>
      <c r="C434" s="37"/>
      <c r="D434" s="190" t="s">
        <v>135</v>
      </c>
      <c r="E434" s="37"/>
      <c r="F434" s="191" t="s">
        <v>774</v>
      </c>
      <c r="G434" s="37"/>
      <c r="H434" s="37"/>
      <c r="I434" s="187"/>
      <c r="J434" s="37"/>
      <c r="K434" s="37"/>
      <c r="L434" s="40"/>
      <c r="M434" s="188"/>
      <c r="N434" s="189"/>
      <c r="O434" s="65"/>
      <c r="P434" s="65"/>
      <c r="Q434" s="65"/>
      <c r="R434" s="65"/>
      <c r="S434" s="65"/>
      <c r="T434" s="66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T434" s="18" t="s">
        <v>135</v>
      </c>
      <c r="AU434" s="18" t="s">
        <v>22</v>
      </c>
    </row>
    <row r="435" spans="1:65" s="2" customFormat="1" ht="16.5" customHeight="1">
      <c r="A435" s="35"/>
      <c r="B435" s="36"/>
      <c r="C435" s="172" t="s">
        <v>777</v>
      </c>
      <c r="D435" s="172" t="s">
        <v>126</v>
      </c>
      <c r="E435" s="173" t="s">
        <v>778</v>
      </c>
      <c r="F435" s="174" t="s">
        <v>779</v>
      </c>
      <c r="G435" s="175" t="s">
        <v>187</v>
      </c>
      <c r="H435" s="176">
        <v>107</v>
      </c>
      <c r="I435" s="177"/>
      <c r="J435" s="178">
        <f>ROUND(I435*H435,2)</f>
        <v>0</v>
      </c>
      <c r="K435" s="174" t="s">
        <v>130</v>
      </c>
      <c r="L435" s="40"/>
      <c r="M435" s="179" t="s">
        <v>20</v>
      </c>
      <c r="N435" s="180" t="s">
        <v>49</v>
      </c>
      <c r="O435" s="65"/>
      <c r="P435" s="181">
        <f>O435*H435</f>
        <v>0</v>
      </c>
      <c r="Q435" s="181">
        <v>0</v>
      </c>
      <c r="R435" s="181">
        <f>Q435*H435</f>
        <v>0</v>
      </c>
      <c r="S435" s="181">
        <v>0</v>
      </c>
      <c r="T435" s="182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83" t="s">
        <v>131</v>
      </c>
      <c r="AT435" s="183" t="s">
        <v>126</v>
      </c>
      <c r="AU435" s="183" t="s">
        <v>22</v>
      </c>
      <c r="AY435" s="18" t="s">
        <v>125</v>
      </c>
      <c r="BE435" s="184">
        <f>IF(N435="základní",J435,0)</f>
        <v>0</v>
      </c>
      <c r="BF435" s="184">
        <f>IF(N435="snížená",J435,0)</f>
        <v>0</v>
      </c>
      <c r="BG435" s="184">
        <f>IF(N435="zákl. přenesená",J435,0)</f>
        <v>0</v>
      </c>
      <c r="BH435" s="184">
        <f>IF(N435="sníž. přenesená",J435,0)</f>
        <v>0</v>
      </c>
      <c r="BI435" s="184">
        <f>IF(N435="nulová",J435,0)</f>
        <v>0</v>
      </c>
      <c r="BJ435" s="18" t="s">
        <v>22</v>
      </c>
      <c r="BK435" s="184">
        <f>ROUND(I435*H435,2)</f>
        <v>0</v>
      </c>
      <c r="BL435" s="18" t="s">
        <v>131</v>
      </c>
      <c r="BM435" s="183" t="s">
        <v>780</v>
      </c>
    </row>
    <row r="436" spans="1:65" s="2" customFormat="1" ht="11.25">
      <c r="A436" s="35"/>
      <c r="B436" s="36"/>
      <c r="C436" s="37"/>
      <c r="D436" s="185" t="s">
        <v>133</v>
      </c>
      <c r="E436" s="37"/>
      <c r="F436" s="186" t="s">
        <v>781</v>
      </c>
      <c r="G436" s="37"/>
      <c r="H436" s="37"/>
      <c r="I436" s="187"/>
      <c r="J436" s="37"/>
      <c r="K436" s="37"/>
      <c r="L436" s="40"/>
      <c r="M436" s="188"/>
      <c r="N436" s="189"/>
      <c r="O436" s="65"/>
      <c r="P436" s="65"/>
      <c r="Q436" s="65"/>
      <c r="R436" s="65"/>
      <c r="S436" s="65"/>
      <c r="T436" s="66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T436" s="18" t="s">
        <v>133</v>
      </c>
      <c r="AU436" s="18" t="s">
        <v>22</v>
      </c>
    </row>
    <row r="437" spans="1:65" s="2" customFormat="1" ht="11.25">
      <c r="A437" s="35"/>
      <c r="B437" s="36"/>
      <c r="C437" s="37"/>
      <c r="D437" s="190" t="s">
        <v>135</v>
      </c>
      <c r="E437" s="37"/>
      <c r="F437" s="191" t="s">
        <v>782</v>
      </c>
      <c r="G437" s="37"/>
      <c r="H437" s="37"/>
      <c r="I437" s="187"/>
      <c r="J437" s="37"/>
      <c r="K437" s="37"/>
      <c r="L437" s="40"/>
      <c r="M437" s="188"/>
      <c r="N437" s="189"/>
      <c r="O437" s="65"/>
      <c r="P437" s="65"/>
      <c r="Q437" s="65"/>
      <c r="R437" s="65"/>
      <c r="S437" s="65"/>
      <c r="T437" s="66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T437" s="18" t="s">
        <v>135</v>
      </c>
      <c r="AU437" s="18" t="s">
        <v>22</v>
      </c>
    </row>
    <row r="438" spans="1:65" s="13" customFormat="1" ht="11.25">
      <c r="B438" s="201"/>
      <c r="C438" s="202"/>
      <c r="D438" s="185" t="s">
        <v>182</v>
      </c>
      <c r="E438" s="203" t="s">
        <v>783</v>
      </c>
      <c r="F438" s="204" t="s">
        <v>784</v>
      </c>
      <c r="G438" s="202"/>
      <c r="H438" s="205">
        <v>107</v>
      </c>
      <c r="I438" s="206"/>
      <c r="J438" s="202"/>
      <c r="K438" s="202"/>
      <c r="L438" s="207"/>
      <c r="M438" s="208"/>
      <c r="N438" s="209"/>
      <c r="O438" s="209"/>
      <c r="P438" s="209"/>
      <c r="Q438" s="209"/>
      <c r="R438" s="209"/>
      <c r="S438" s="209"/>
      <c r="T438" s="210"/>
      <c r="AT438" s="211" t="s">
        <v>182</v>
      </c>
      <c r="AU438" s="211" t="s">
        <v>22</v>
      </c>
      <c r="AV438" s="13" t="s">
        <v>86</v>
      </c>
      <c r="AW438" s="13" t="s">
        <v>39</v>
      </c>
      <c r="AX438" s="13" t="s">
        <v>22</v>
      </c>
      <c r="AY438" s="211" t="s">
        <v>125</v>
      </c>
    </row>
    <row r="439" spans="1:65" s="2" customFormat="1" ht="16.5" customHeight="1">
      <c r="A439" s="35"/>
      <c r="B439" s="36"/>
      <c r="C439" s="172" t="s">
        <v>473</v>
      </c>
      <c r="D439" s="172" t="s">
        <v>126</v>
      </c>
      <c r="E439" s="173" t="s">
        <v>785</v>
      </c>
      <c r="F439" s="174" t="s">
        <v>786</v>
      </c>
      <c r="G439" s="175" t="s">
        <v>187</v>
      </c>
      <c r="H439" s="176">
        <v>107</v>
      </c>
      <c r="I439" s="177"/>
      <c r="J439" s="178">
        <f>ROUND(I439*H439,2)</f>
        <v>0</v>
      </c>
      <c r="K439" s="174" t="s">
        <v>130</v>
      </c>
      <c r="L439" s="40"/>
      <c r="M439" s="179" t="s">
        <v>20</v>
      </c>
      <c r="N439" s="180" t="s">
        <v>49</v>
      </c>
      <c r="O439" s="65"/>
      <c r="P439" s="181">
        <f>O439*H439</f>
        <v>0</v>
      </c>
      <c r="Q439" s="181">
        <v>0</v>
      </c>
      <c r="R439" s="181">
        <f>Q439*H439</f>
        <v>0</v>
      </c>
      <c r="S439" s="181">
        <v>0</v>
      </c>
      <c r="T439" s="182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83" t="s">
        <v>131</v>
      </c>
      <c r="AT439" s="183" t="s">
        <v>126</v>
      </c>
      <c r="AU439" s="183" t="s">
        <v>22</v>
      </c>
      <c r="AY439" s="18" t="s">
        <v>125</v>
      </c>
      <c r="BE439" s="184">
        <f>IF(N439="základní",J439,0)</f>
        <v>0</v>
      </c>
      <c r="BF439" s="184">
        <f>IF(N439="snížená",J439,0)</f>
        <v>0</v>
      </c>
      <c r="BG439" s="184">
        <f>IF(N439="zákl. přenesená",J439,0)</f>
        <v>0</v>
      </c>
      <c r="BH439" s="184">
        <f>IF(N439="sníž. přenesená",J439,0)</f>
        <v>0</v>
      </c>
      <c r="BI439" s="184">
        <f>IF(N439="nulová",J439,0)</f>
        <v>0</v>
      </c>
      <c r="BJ439" s="18" t="s">
        <v>22</v>
      </c>
      <c r="BK439" s="184">
        <f>ROUND(I439*H439,2)</f>
        <v>0</v>
      </c>
      <c r="BL439" s="18" t="s">
        <v>131</v>
      </c>
      <c r="BM439" s="183" t="s">
        <v>787</v>
      </c>
    </row>
    <row r="440" spans="1:65" s="2" customFormat="1" ht="19.5">
      <c r="A440" s="35"/>
      <c r="B440" s="36"/>
      <c r="C440" s="37"/>
      <c r="D440" s="185" t="s">
        <v>133</v>
      </c>
      <c r="E440" s="37"/>
      <c r="F440" s="186" t="s">
        <v>788</v>
      </c>
      <c r="G440" s="37"/>
      <c r="H440" s="37"/>
      <c r="I440" s="187"/>
      <c r="J440" s="37"/>
      <c r="K440" s="37"/>
      <c r="L440" s="40"/>
      <c r="M440" s="188"/>
      <c r="N440" s="189"/>
      <c r="O440" s="65"/>
      <c r="P440" s="65"/>
      <c r="Q440" s="65"/>
      <c r="R440" s="65"/>
      <c r="S440" s="65"/>
      <c r="T440" s="66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T440" s="18" t="s">
        <v>133</v>
      </c>
      <c r="AU440" s="18" t="s">
        <v>22</v>
      </c>
    </row>
    <row r="441" spans="1:65" s="2" customFormat="1" ht="11.25">
      <c r="A441" s="35"/>
      <c r="B441" s="36"/>
      <c r="C441" s="37"/>
      <c r="D441" s="190" t="s">
        <v>135</v>
      </c>
      <c r="E441" s="37"/>
      <c r="F441" s="191" t="s">
        <v>789</v>
      </c>
      <c r="G441" s="37"/>
      <c r="H441" s="37"/>
      <c r="I441" s="187"/>
      <c r="J441" s="37"/>
      <c r="K441" s="37"/>
      <c r="L441" s="40"/>
      <c r="M441" s="188"/>
      <c r="N441" s="189"/>
      <c r="O441" s="65"/>
      <c r="P441" s="65"/>
      <c r="Q441" s="65"/>
      <c r="R441" s="65"/>
      <c r="S441" s="65"/>
      <c r="T441" s="66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8" t="s">
        <v>135</v>
      </c>
      <c r="AU441" s="18" t="s">
        <v>22</v>
      </c>
    </row>
    <row r="442" spans="1:65" s="13" customFormat="1" ht="11.25">
      <c r="B442" s="201"/>
      <c r="C442" s="202"/>
      <c r="D442" s="185" t="s">
        <v>182</v>
      </c>
      <c r="E442" s="203" t="s">
        <v>790</v>
      </c>
      <c r="F442" s="204" t="s">
        <v>791</v>
      </c>
      <c r="G442" s="202"/>
      <c r="H442" s="205">
        <v>107</v>
      </c>
      <c r="I442" s="206"/>
      <c r="J442" s="202"/>
      <c r="K442" s="202"/>
      <c r="L442" s="207"/>
      <c r="M442" s="208"/>
      <c r="N442" s="209"/>
      <c r="O442" s="209"/>
      <c r="P442" s="209"/>
      <c r="Q442" s="209"/>
      <c r="R442" s="209"/>
      <c r="S442" s="209"/>
      <c r="T442" s="210"/>
      <c r="AT442" s="211" t="s">
        <v>182</v>
      </c>
      <c r="AU442" s="211" t="s">
        <v>22</v>
      </c>
      <c r="AV442" s="13" t="s">
        <v>86</v>
      </c>
      <c r="AW442" s="13" t="s">
        <v>39</v>
      </c>
      <c r="AX442" s="13" t="s">
        <v>22</v>
      </c>
      <c r="AY442" s="211" t="s">
        <v>125</v>
      </c>
    </row>
    <row r="443" spans="1:65" s="2" customFormat="1" ht="16.5" customHeight="1">
      <c r="A443" s="35"/>
      <c r="B443" s="36"/>
      <c r="C443" s="172" t="s">
        <v>792</v>
      </c>
      <c r="D443" s="172" t="s">
        <v>126</v>
      </c>
      <c r="E443" s="173" t="s">
        <v>793</v>
      </c>
      <c r="F443" s="174" t="s">
        <v>794</v>
      </c>
      <c r="G443" s="175" t="s">
        <v>187</v>
      </c>
      <c r="H443" s="176">
        <v>317</v>
      </c>
      <c r="I443" s="177"/>
      <c r="J443" s="178">
        <f>ROUND(I443*H443,2)</f>
        <v>0</v>
      </c>
      <c r="K443" s="174" t="s">
        <v>130</v>
      </c>
      <c r="L443" s="40"/>
      <c r="M443" s="179" t="s">
        <v>20</v>
      </c>
      <c r="N443" s="180" t="s">
        <v>49</v>
      </c>
      <c r="O443" s="65"/>
      <c r="P443" s="181">
        <f>O443*H443</f>
        <v>0</v>
      </c>
      <c r="Q443" s="181">
        <v>0</v>
      </c>
      <c r="R443" s="181">
        <f>Q443*H443</f>
        <v>0</v>
      </c>
      <c r="S443" s="181">
        <v>0</v>
      </c>
      <c r="T443" s="182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83" t="s">
        <v>131</v>
      </c>
      <c r="AT443" s="183" t="s">
        <v>126</v>
      </c>
      <c r="AU443" s="183" t="s">
        <v>22</v>
      </c>
      <c r="AY443" s="18" t="s">
        <v>125</v>
      </c>
      <c r="BE443" s="184">
        <f>IF(N443="základní",J443,0)</f>
        <v>0</v>
      </c>
      <c r="BF443" s="184">
        <f>IF(N443="snížená",J443,0)</f>
        <v>0</v>
      </c>
      <c r="BG443" s="184">
        <f>IF(N443="zákl. přenesená",J443,0)</f>
        <v>0</v>
      </c>
      <c r="BH443" s="184">
        <f>IF(N443="sníž. přenesená",J443,0)</f>
        <v>0</v>
      </c>
      <c r="BI443" s="184">
        <f>IF(N443="nulová",J443,0)</f>
        <v>0</v>
      </c>
      <c r="BJ443" s="18" t="s">
        <v>22</v>
      </c>
      <c r="BK443" s="184">
        <f>ROUND(I443*H443,2)</f>
        <v>0</v>
      </c>
      <c r="BL443" s="18" t="s">
        <v>131</v>
      </c>
      <c r="BM443" s="183" t="s">
        <v>795</v>
      </c>
    </row>
    <row r="444" spans="1:65" s="2" customFormat="1" ht="19.5">
      <c r="A444" s="35"/>
      <c r="B444" s="36"/>
      <c r="C444" s="37"/>
      <c r="D444" s="185" t="s">
        <v>133</v>
      </c>
      <c r="E444" s="37"/>
      <c r="F444" s="186" t="s">
        <v>796</v>
      </c>
      <c r="G444" s="37"/>
      <c r="H444" s="37"/>
      <c r="I444" s="187"/>
      <c r="J444" s="37"/>
      <c r="K444" s="37"/>
      <c r="L444" s="40"/>
      <c r="M444" s="188"/>
      <c r="N444" s="189"/>
      <c r="O444" s="65"/>
      <c r="P444" s="65"/>
      <c r="Q444" s="65"/>
      <c r="R444" s="65"/>
      <c r="S444" s="65"/>
      <c r="T444" s="66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T444" s="18" t="s">
        <v>133</v>
      </c>
      <c r="AU444" s="18" t="s">
        <v>22</v>
      </c>
    </row>
    <row r="445" spans="1:65" s="2" customFormat="1" ht="11.25">
      <c r="A445" s="35"/>
      <c r="B445" s="36"/>
      <c r="C445" s="37"/>
      <c r="D445" s="190" t="s">
        <v>135</v>
      </c>
      <c r="E445" s="37"/>
      <c r="F445" s="191" t="s">
        <v>797</v>
      </c>
      <c r="G445" s="37"/>
      <c r="H445" s="37"/>
      <c r="I445" s="187"/>
      <c r="J445" s="37"/>
      <c r="K445" s="37"/>
      <c r="L445" s="40"/>
      <c r="M445" s="188"/>
      <c r="N445" s="189"/>
      <c r="O445" s="65"/>
      <c r="P445" s="65"/>
      <c r="Q445" s="65"/>
      <c r="R445" s="65"/>
      <c r="S445" s="65"/>
      <c r="T445" s="66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18" t="s">
        <v>135</v>
      </c>
      <c r="AU445" s="18" t="s">
        <v>22</v>
      </c>
    </row>
    <row r="446" spans="1:65" s="13" customFormat="1" ht="11.25">
      <c r="B446" s="201"/>
      <c r="C446" s="202"/>
      <c r="D446" s="185" t="s">
        <v>182</v>
      </c>
      <c r="E446" s="203" t="s">
        <v>798</v>
      </c>
      <c r="F446" s="204" t="s">
        <v>791</v>
      </c>
      <c r="G446" s="202"/>
      <c r="H446" s="205">
        <v>107</v>
      </c>
      <c r="I446" s="206"/>
      <c r="J446" s="202"/>
      <c r="K446" s="202"/>
      <c r="L446" s="207"/>
      <c r="M446" s="208"/>
      <c r="N446" s="209"/>
      <c r="O446" s="209"/>
      <c r="P446" s="209"/>
      <c r="Q446" s="209"/>
      <c r="R446" s="209"/>
      <c r="S446" s="209"/>
      <c r="T446" s="210"/>
      <c r="AT446" s="211" t="s">
        <v>182</v>
      </c>
      <c r="AU446" s="211" t="s">
        <v>22</v>
      </c>
      <c r="AV446" s="13" t="s">
        <v>86</v>
      </c>
      <c r="AW446" s="13" t="s">
        <v>39</v>
      </c>
      <c r="AX446" s="13" t="s">
        <v>78</v>
      </c>
      <c r="AY446" s="211" t="s">
        <v>125</v>
      </c>
    </row>
    <row r="447" spans="1:65" s="14" customFormat="1" ht="11.25">
      <c r="B447" s="212"/>
      <c r="C447" s="213"/>
      <c r="D447" s="185" t="s">
        <v>182</v>
      </c>
      <c r="E447" s="214" t="s">
        <v>20</v>
      </c>
      <c r="F447" s="215" t="s">
        <v>215</v>
      </c>
      <c r="G447" s="213"/>
      <c r="H447" s="214" t="s">
        <v>20</v>
      </c>
      <c r="I447" s="216"/>
      <c r="J447" s="213"/>
      <c r="K447" s="213"/>
      <c r="L447" s="217"/>
      <c r="M447" s="218"/>
      <c r="N447" s="219"/>
      <c r="O447" s="219"/>
      <c r="P447" s="219"/>
      <c r="Q447" s="219"/>
      <c r="R447" s="219"/>
      <c r="S447" s="219"/>
      <c r="T447" s="220"/>
      <c r="AT447" s="221" t="s">
        <v>182</v>
      </c>
      <c r="AU447" s="221" t="s">
        <v>22</v>
      </c>
      <c r="AV447" s="14" t="s">
        <v>22</v>
      </c>
      <c r="AW447" s="14" t="s">
        <v>39</v>
      </c>
      <c r="AX447" s="14" t="s">
        <v>78</v>
      </c>
      <c r="AY447" s="221" t="s">
        <v>125</v>
      </c>
    </row>
    <row r="448" spans="1:65" s="13" customFormat="1" ht="11.25">
      <c r="B448" s="201"/>
      <c r="C448" s="202"/>
      <c r="D448" s="185" t="s">
        <v>182</v>
      </c>
      <c r="E448" s="203" t="s">
        <v>20</v>
      </c>
      <c r="F448" s="204" t="s">
        <v>216</v>
      </c>
      <c r="G448" s="202"/>
      <c r="H448" s="205">
        <v>210</v>
      </c>
      <c r="I448" s="206"/>
      <c r="J448" s="202"/>
      <c r="K448" s="202"/>
      <c r="L448" s="207"/>
      <c r="M448" s="208"/>
      <c r="N448" s="209"/>
      <c r="O448" s="209"/>
      <c r="P448" s="209"/>
      <c r="Q448" s="209"/>
      <c r="R448" s="209"/>
      <c r="S448" s="209"/>
      <c r="T448" s="210"/>
      <c r="AT448" s="211" t="s">
        <v>182</v>
      </c>
      <c r="AU448" s="211" t="s">
        <v>22</v>
      </c>
      <c r="AV448" s="13" t="s">
        <v>86</v>
      </c>
      <c r="AW448" s="13" t="s">
        <v>39</v>
      </c>
      <c r="AX448" s="13" t="s">
        <v>78</v>
      </c>
      <c r="AY448" s="211" t="s">
        <v>125</v>
      </c>
    </row>
    <row r="449" spans="1:65" s="15" customFormat="1" ht="11.25">
      <c r="B449" s="222"/>
      <c r="C449" s="223"/>
      <c r="D449" s="185" t="s">
        <v>182</v>
      </c>
      <c r="E449" s="224" t="s">
        <v>20</v>
      </c>
      <c r="F449" s="225" t="s">
        <v>261</v>
      </c>
      <c r="G449" s="223"/>
      <c r="H449" s="226">
        <v>317</v>
      </c>
      <c r="I449" s="227"/>
      <c r="J449" s="223"/>
      <c r="K449" s="223"/>
      <c r="L449" s="228"/>
      <c r="M449" s="229"/>
      <c r="N449" s="230"/>
      <c r="O449" s="230"/>
      <c r="P449" s="230"/>
      <c r="Q449" s="230"/>
      <c r="R449" s="230"/>
      <c r="S449" s="230"/>
      <c r="T449" s="231"/>
      <c r="AT449" s="232" t="s">
        <v>182</v>
      </c>
      <c r="AU449" s="232" t="s">
        <v>22</v>
      </c>
      <c r="AV449" s="15" t="s">
        <v>131</v>
      </c>
      <c r="AW449" s="15" t="s">
        <v>39</v>
      </c>
      <c r="AX449" s="15" t="s">
        <v>22</v>
      </c>
      <c r="AY449" s="232" t="s">
        <v>125</v>
      </c>
    </row>
    <row r="450" spans="1:65" s="2" customFormat="1" ht="24.2" customHeight="1">
      <c r="A450" s="35"/>
      <c r="B450" s="36"/>
      <c r="C450" s="172" t="s">
        <v>799</v>
      </c>
      <c r="D450" s="172" t="s">
        <v>126</v>
      </c>
      <c r="E450" s="173" t="s">
        <v>800</v>
      </c>
      <c r="F450" s="174" t="s">
        <v>801</v>
      </c>
      <c r="G450" s="175" t="s">
        <v>187</v>
      </c>
      <c r="H450" s="176">
        <v>60</v>
      </c>
      <c r="I450" s="177"/>
      <c r="J450" s="178">
        <f>ROUND(I450*H450,2)</f>
        <v>0</v>
      </c>
      <c r="K450" s="174" t="s">
        <v>130</v>
      </c>
      <c r="L450" s="40"/>
      <c r="M450" s="179" t="s">
        <v>20</v>
      </c>
      <c r="N450" s="180" t="s">
        <v>49</v>
      </c>
      <c r="O450" s="65"/>
      <c r="P450" s="181">
        <f>O450*H450</f>
        <v>0</v>
      </c>
      <c r="Q450" s="181">
        <v>0.16794999999999999</v>
      </c>
      <c r="R450" s="181">
        <f>Q450*H450</f>
        <v>10.077</v>
      </c>
      <c r="S450" s="181">
        <v>0</v>
      </c>
      <c r="T450" s="182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83" t="s">
        <v>131</v>
      </c>
      <c r="AT450" s="183" t="s">
        <v>126</v>
      </c>
      <c r="AU450" s="183" t="s">
        <v>22</v>
      </c>
      <c r="AY450" s="18" t="s">
        <v>125</v>
      </c>
      <c r="BE450" s="184">
        <f>IF(N450="základní",J450,0)</f>
        <v>0</v>
      </c>
      <c r="BF450" s="184">
        <f>IF(N450="snížená",J450,0)</f>
        <v>0</v>
      </c>
      <c r="BG450" s="184">
        <f>IF(N450="zákl. přenesená",J450,0)</f>
        <v>0</v>
      </c>
      <c r="BH450" s="184">
        <f>IF(N450="sníž. přenesená",J450,0)</f>
        <v>0</v>
      </c>
      <c r="BI450" s="184">
        <f>IF(N450="nulová",J450,0)</f>
        <v>0</v>
      </c>
      <c r="BJ450" s="18" t="s">
        <v>22</v>
      </c>
      <c r="BK450" s="184">
        <f>ROUND(I450*H450,2)</f>
        <v>0</v>
      </c>
      <c r="BL450" s="18" t="s">
        <v>131</v>
      </c>
      <c r="BM450" s="183" t="s">
        <v>802</v>
      </c>
    </row>
    <row r="451" spans="1:65" s="2" customFormat="1" ht="19.5">
      <c r="A451" s="35"/>
      <c r="B451" s="36"/>
      <c r="C451" s="37"/>
      <c r="D451" s="185" t="s">
        <v>133</v>
      </c>
      <c r="E451" s="37"/>
      <c r="F451" s="186" t="s">
        <v>803</v>
      </c>
      <c r="G451" s="37"/>
      <c r="H451" s="37"/>
      <c r="I451" s="187"/>
      <c r="J451" s="37"/>
      <c r="K451" s="37"/>
      <c r="L451" s="40"/>
      <c r="M451" s="188"/>
      <c r="N451" s="189"/>
      <c r="O451" s="65"/>
      <c r="P451" s="65"/>
      <c r="Q451" s="65"/>
      <c r="R451" s="65"/>
      <c r="S451" s="65"/>
      <c r="T451" s="66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8" t="s">
        <v>133</v>
      </c>
      <c r="AU451" s="18" t="s">
        <v>22</v>
      </c>
    </row>
    <row r="452" spans="1:65" s="2" customFormat="1" ht="11.25">
      <c r="A452" s="35"/>
      <c r="B452" s="36"/>
      <c r="C452" s="37"/>
      <c r="D452" s="190" t="s">
        <v>135</v>
      </c>
      <c r="E452" s="37"/>
      <c r="F452" s="191" t="s">
        <v>804</v>
      </c>
      <c r="G452" s="37"/>
      <c r="H452" s="37"/>
      <c r="I452" s="187"/>
      <c r="J452" s="37"/>
      <c r="K452" s="37"/>
      <c r="L452" s="40"/>
      <c r="M452" s="188"/>
      <c r="N452" s="189"/>
      <c r="O452" s="65"/>
      <c r="P452" s="65"/>
      <c r="Q452" s="65"/>
      <c r="R452" s="65"/>
      <c r="S452" s="65"/>
      <c r="T452" s="66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8" t="s">
        <v>135</v>
      </c>
      <c r="AU452" s="18" t="s">
        <v>22</v>
      </c>
    </row>
    <row r="453" spans="1:65" s="14" customFormat="1" ht="11.25">
      <c r="B453" s="212"/>
      <c r="C453" s="213"/>
      <c r="D453" s="185" t="s">
        <v>182</v>
      </c>
      <c r="E453" s="214" t="s">
        <v>20</v>
      </c>
      <c r="F453" s="215" t="s">
        <v>805</v>
      </c>
      <c r="G453" s="213"/>
      <c r="H453" s="214" t="s">
        <v>20</v>
      </c>
      <c r="I453" s="216"/>
      <c r="J453" s="213"/>
      <c r="K453" s="213"/>
      <c r="L453" s="217"/>
      <c r="M453" s="218"/>
      <c r="N453" s="219"/>
      <c r="O453" s="219"/>
      <c r="P453" s="219"/>
      <c r="Q453" s="219"/>
      <c r="R453" s="219"/>
      <c r="S453" s="219"/>
      <c r="T453" s="220"/>
      <c r="AT453" s="221" t="s">
        <v>182</v>
      </c>
      <c r="AU453" s="221" t="s">
        <v>22</v>
      </c>
      <c r="AV453" s="14" t="s">
        <v>22</v>
      </c>
      <c r="AW453" s="14" t="s">
        <v>39</v>
      </c>
      <c r="AX453" s="14" t="s">
        <v>78</v>
      </c>
      <c r="AY453" s="221" t="s">
        <v>125</v>
      </c>
    </row>
    <row r="454" spans="1:65" s="13" customFormat="1" ht="11.25">
      <c r="B454" s="201"/>
      <c r="C454" s="202"/>
      <c r="D454" s="185" t="s">
        <v>182</v>
      </c>
      <c r="E454" s="203" t="s">
        <v>20</v>
      </c>
      <c r="F454" s="204" t="s">
        <v>806</v>
      </c>
      <c r="G454" s="202"/>
      <c r="H454" s="205">
        <v>60</v>
      </c>
      <c r="I454" s="206"/>
      <c r="J454" s="202"/>
      <c r="K454" s="202"/>
      <c r="L454" s="207"/>
      <c r="M454" s="208"/>
      <c r="N454" s="209"/>
      <c r="O454" s="209"/>
      <c r="P454" s="209"/>
      <c r="Q454" s="209"/>
      <c r="R454" s="209"/>
      <c r="S454" s="209"/>
      <c r="T454" s="210"/>
      <c r="AT454" s="211" t="s">
        <v>182</v>
      </c>
      <c r="AU454" s="211" t="s">
        <v>22</v>
      </c>
      <c r="AV454" s="13" t="s">
        <v>86</v>
      </c>
      <c r="AW454" s="13" t="s">
        <v>39</v>
      </c>
      <c r="AX454" s="13" t="s">
        <v>22</v>
      </c>
      <c r="AY454" s="211" t="s">
        <v>125</v>
      </c>
    </row>
    <row r="455" spans="1:65" s="2" customFormat="1" ht="21.75" customHeight="1">
      <c r="A455" s="35"/>
      <c r="B455" s="36"/>
      <c r="C455" s="172" t="s">
        <v>807</v>
      </c>
      <c r="D455" s="172" t="s">
        <v>126</v>
      </c>
      <c r="E455" s="173" t="s">
        <v>808</v>
      </c>
      <c r="F455" s="174" t="s">
        <v>809</v>
      </c>
      <c r="G455" s="175" t="s">
        <v>187</v>
      </c>
      <c r="H455" s="176">
        <v>317</v>
      </c>
      <c r="I455" s="177"/>
      <c r="J455" s="178">
        <f>ROUND(I455*H455,2)</f>
        <v>0</v>
      </c>
      <c r="K455" s="174" t="s">
        <v>130</v>
      </c>
      <c r="L455" s="40"/>
      <c r="M455" s="179" t="s">
        <v>20</v>
      </c>
      <c r="N455" s="180" t="s">
        <v>49</v>
      </c>
      <c r="O455" s="65"/>
      <c r="P455" s="181">
        <f>O455*H455</f>
        <v>0</v>
      </c>
      <c r="Q455" s="181">
        <v>0</v>
      </c>
      <c r="R455" s="181">
        <f>Q455*H455</f>
        <v>0</v>
      </c>
      <c r="S455" s="181">
        <v>0</v>
      </c>
      <c r="T455" s="182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83" t="s">
        <v>131</v>
      </c>
      <c r="AT455" s="183" t="s">
        <v>126</v>
      </c>
      <c r="AU455" s="183" t="s">
        <v>22</v>
      </c>
      <c r="AY455" s="18" t="s">
        <v>125</v>
      </c>
      <c r="BE455" s="184">
        <f>IF(N455="základní",J455,0)</f>
        <v>0</v>
      </c>
      <c r="BF455" s="184">
        <f>IF(N455="snížená",J455,0)</f>
        <v>0</v>
      </c>
      <c r="BG455" s="184">
        <f>IF(N455="zákl. přenesená",J455,0)</f>
        <v>0</v>
      </c>
      <c r="BH455" s="184">
        <f>IF(N455="sníž. přenesená",J455,0)</f>
        <v>0</v>
      </c>
      <c r="BI455" s="184">
        <f>IF(N455="nulová",J455,0)</f>
        <v>0</v>
      </c>
      <c r="BJ455" s="18" t="s">
        <v>22</v>
      </c>
      <c r="BK455" s="184">
        <f>ROUND(I455*H455,2)</f>
        <v>0</v>
      </c>
      <c r="BL455" s="18" t="s">
        <v>131</v>
      </c>
      <c r="BM455" s="183" t="s">
        <v>810</v>
      </c>
    </row>
    <row r="456" spans="1:65" s="2" customFormat="1" ht="19.5">
      <c r="A456" s="35"/>
      <c r="B456" s="36"/>
      <c r="C456" s="37"/>
      <c r="D456" s="185" t="s">
        <v>133</v>
      </c>
      <c r="E456" s="37"/>
      <c r="F456" s="186" t="s">
        <v>811</v>
      </c>
      <c r="G456" s="37"/>
      <c r="H456" s="37"/>
      <c r="I456" s="187"/>
      <c r="J456" s="37"/>
      <c r="K456" s="37"/>
      <c r="L456" s="40"/>
      <c r="M456" s="188"/>
      <c r="N456" s="189"/>
      <c r="O456" s="65"/>
      <c r="P456" s="65"/>
      <c r="Q456" s="65"/>
      <c r="R456" s="65"/>
      <c r="S456" s="65"/>
      <c r="T456" s="66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T456" s="18" t="s">
        <v>133</v>
      </c>
      <c r="AU456" s="18" t="s">
        <v>22</v>
      </c>
    </row>
    <row r="457" spans="1:65" s="2" customFormat="1" ht="11.25">
      <c r="A457" s="35"/>
      <c r="B457" s="36"/>
      <c r="C457" s="37"/>
      <c r="D457" s="190" t="s">
        <v>135</v>
      </c>
      <c r="E457" s="37"/>
      <c r="F457" s="191" t="s">
        <v>812</v>
      </c>
      <c r="G457" s="37"/>
      <c r="H457" s="37"/>
      <c r="I457" s="187"/>
      <c r="J457" s="37"/>
      <c r="K457" s="37"/>
      <c r="L457" s="40"/>
      <c r="M457" s="188"/>
      <c r="N457" s="189"/>
      <c r="O457" s="65"/>
      <c r="P457" s="65"/>
      <c r="Q457" s="65"/>
      <c r="R457" s="65"/>
      <c r="S457" s="65"/>
      <c r="T457" s="66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T457" s="18" t="s">
        <v>135</v>
      </c>
      <c r="AU457" s="18" t="s">
        <v>22</v>
      </c>
    </row>
    <row r="458" spans="1:65" s="13" customFormat="1" ht="11.25">
      <c r="B458" s="201"/>
      <c r="C458" s="202"/>
      <c r="D458" s="185" t="s">
        <v>182</v>
      </c>
      <c r="E458" s="203" t="s">
        <v>813</v>
      </c>
      <c r="F458" s="204" t="s">
        <v>791</v>
      </c>
      <c r="G458" s="202"/>
      <c r="H458" s="205">
        <v>107</v>
      </c>
      <c r="I458" s="206"/>
      <c r="J458" s="202"/>
      <c r="K458" s="202"/>
      <c r="L458" s="207"/>
      <c r="M458" s="208"/>
      <c r="N458" s="209"/>
      <c r="O458" s="209"/>
      <c r="P458" s="209"/>
      <c r="Q458" s="209"/>
      <c r="R458" s="209"/>
      <c r="S458" s="209"/>
      <c r="T458" s="210"/>
      <c r="AT458" s="211" t="s">
        <v>182</v>
      </c>
      <c r="AU458" s="211" t="s">
        <v>22</v>
      </c>
      <c r="AV458" s="13" t="s">
        <v>86</v>
      </c>
      <c r="AW458" s="13" t="s">
        <v>39</v>
      </c>
      <c r="AX458" s="13" t="s">
        <v>78</v>
      </c>
      <c r="AY458" s="211" t="s">
        <v>125</v>
      </c>
    </row>
    <row r="459" spans="1:65" s="14" customFormat="1" ht="11.25">
      <c r="B459" s="212"/>
      <c r="C459" s="213"/>
      <c r="D459" s="185" t="s">
        <v>182</v>
      </c>
      <c r="E459" s="214" t="s">
        <v>20</v>
      </c>
      <c r="F459" s="215" t="s">
        <v>215</v>
      </c>
      <c r="G459" s="213"/>
      <c r="H459" s="214" t="s">
        <v>20</v>
      </c>
      <c r="I459" s="216"/>
      <c r="J459" s="213"/>
      <c r="K459" s="213"/>
      <c r="L459" s="217"/>
      <c r="M459" s="218"/>
      <c r="N459" s="219"/>
      <c r="O459" s="219"/>
      <c r="P459" s="219"/>
      <c r="Q459" s="219"/>
      <c r="R459" s="219"/>
      <c r="S459" s="219"/>
      <c r="T459" s="220"/>
      <c r="AT459" s="221" t="s">
        <v>182</v>
      </c>
      <c r="AU459" s="221" t="s">
        <v>22</v>
      </c>
      <c r="AV459" s="14" t="s">
        <v>22</v>
      </c>
      <c r="AW459" s="14" t="s">
        <v>39</v>
      </c>
      <c r="AX459" s="14" t="s">
        <v>78</v>
      </c>
      <c r="AY459" s="221" t="s">
        <v>125</v>
      </c>
    </row>
    <row r="460" spans="1:65" s="13" customFormat="1" ht="11.25">
      <c r="B460" s="201"/>
      <c r="C460" s="202"/>
      <c r="D460" s="185" t="s">
        <v>182</v>
      </c>
      <c r="E460" s="203" t="s">
        <v>20</v>
      </c>
      <c r="F460" s="204" t="s">
        <v>216</v>
      </c>
      <c r="G460" s="202"/>
      <c r="H460" s="205">
        <v>210</v>
      </c>
      <c r="I460" s="206"/>
      <c r="J460" s="202"/>
      <c r="K460" s="202"/>
      <c r="L460" s="207"/>
      <c r="M460" s="208"/>
      <c r="N460" s="209"/>
      <c r="O460" s="209"/>
      <c r="P460" s="209"/>
      <c r="Q460" s="209"/>
      <c r="R460" s="209"/>
      <c r="S460" s="209"/>
      <c r="T460" s="210"/>
      <c r="AT460" s="211" t="s">
        <v>182</v>
      </c>
      <c r="AU460" s="211" t="s">
        <v>22</v>
      </c>
      <c r="AV460" s="13" t="s">
        <v>86</v>
      </c>
      <c r="AW460" s="13" t="s">
        <v>39</v>
      </c>
      <c r="AX460" s="13" t="s">
        <v>78</v>
      </c>
      <c r="AY460" s="211" t="s">
        <v>125</v>
      </c>
    </row>
    <row r="461" spans="1:65" s="15" customFormat="1" ht="11.25">
      <c r="B461" s="222"/>
      <c r="C461" s="223"/>
      <c r="D461" s="185" t="s">
        <v>182</v>
      </c>
      <c r="E461" s="224" t="s">
        <v>20</v>
      </c>
      <c r="F461" s="225" t="s">
        <v>261</v>
      </c>
      <c r="G461" s="223"/>
      <c r="H461" s="226">
        <v>317</v>
      </c>
      <c r="I461" s="227"/>
      <c r="J461" s="223"/>
      <c r="K461" s="223"/>
      <c r="L461" s="228"/>
      <c r="M461" s="229"/>
      <c r="N461" s="230"/>
      <c r="O461" s="230"/>
      <c r="P461" s="230"/>
      <c r="Q461" s="230"/>
      <c r="R461" s="230"/>
      <c r="S461" s="230"/>
      <c r="T461" s="231"/>
      <c r="AT461" s="232" t="s">
        <v>182</v>
      </c>
      <c r="AU461" s="232" t="s">
        <v>22</v>
      </c>
      <c r="AV461" s="15" t="s">
        <v>131</v>
      </c>
      <c r="AW461" s="15" t="s">
        <v>39</v>
      </c>
      <c r="AX461" s="15" t="s">
        <v>22</v>
      </c>
      <c r="AY461" s="232" t="s">
        <v>125</v>
      </c>
    </row>
    <row r="462" spans="1:65" s="2" customFormat="1" ht="16.5" customHeight="1">
      <c r="A462" s="35"/>
      <c r="B462" s="36"/>
      <c r="C462" s="172" t="s">
        <v>814</v>
      </c>
      <c r="D462" s="172" t="s">
        <v>126</v>
      </c>
      <c r="E462" s="173" t="s">
        <v>815</v>
      </c>
      <c r="F462" s="174" t="s">
        <v>816</v>
      </c>
      <c r="G462" s="175" t="s">
        <v>187</v>
      </c>
      <c r="H462" s="176">
        <v>317</v>
      </c>
      <c r="I462" s="177"/>
      <c r="J462" s="178">
        <f>ROUND(I462*H462,2)</f>
        <v>0</v>
      </c>
      <c r="K462" s="174" t="s">
        <v>130</v>
      </c>
      <c r="L462" s="40"/>
      <c r="M462" s="179" t="s">
        <v>20</v>
      </c>
      <c r="N462" s="180" t="s">
        <v>49</v>
      </c>
      <c r="O462" s="65"/>
      <c r="P462" s="181">
        <f>O462*H462</f>
        <v>0</v>
      </c>
      <c r="Q462" s="181">
        <v>6.0099999999999997E-3</v>
      </c>
      <c r="R462" s="181">
        <f>Q462*H462</f>
        <v>1.9051699999999998</v>
      </c>
      <c r="S462" s="181">
        <v>0</v>
      </c>
      <c r="T462" s="182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183" t="s">
        <v>131</v>
      </c>
      <c r="AT462" s="183" t="s">
        <v>126</v>
      </c>
      <c r="AU462" s="183" t="s">
        <v>22</v>
      </c>
      <c r="AY462" s="18" t="s">
        <v>125</v>
      </c>
      <c r="BE462" s="184">
        <f>IF(N462="základní",J462,0)</f>
        <v>0</v>
      </c>
      <c r="BF462" s="184">
        <f>IF(N462="snížená",J462,0)</f>
        <v>0</v>
      </c>
      <c r="BG462" s="184">
        <f>IF(N462="zákl. přenesená",J462,0)</f>
        <v>0</v>
      </c>
      <c r="BH462" s="184">
        <f>IF(N462="sníž. přenesená",J462,0)</f>
        <v>0</v>
      </c>
      <c r="BI462" s="184">
        <f>IF(N462="nulová",J462,0)</f>
        <v>0</v>
      </c>
      <c r="BJ462" s="18" t="s">
        <v>22</v>
      </c>
      <c r="BK462" s="184">
        <f>ROUND(I462*H462,2)</f>
        <v>0</v>
      </c>
      <c r="BL462" s="18" t="s">
        <v>131</v>
      </c>
      <c r="BM462" s="183" t="s">
        <v>817</v>
      </c>
    </row>
    <row r="463" spans="1:65" s="2" customFormat="1" ht="11.25">
      <c r="A463" s="35"/>
      <c r="B463" s="36"/>
      <c r="C463" s="37"/>
      <c r="D463" s="185" t="s">
        <v>133</v>
      </c>
      <c r="E463" s="37"/>
      <c r="F463" s="186" t="s">
        <v>818</v>
      </c>
      <c r="G463" s="37"/>
      <c r="H463" s="37"/>
      <c r="I463" s="187"/>
      <c r="J463" s="37"/>
      <c r="K463" s="37"/>
      <c r="L463" s="40"/>
      <c r="M463" s="188"/>
      <c r="N463" s="189"/>
      <c r="O463" s="65"/>
      <c r="P463" s="65"/>
      <c r="Q463" s="65"/>
      <c r="R463" s="65"/>
      <c r="S463" s="65"/>
      <c r="T463" s="66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T463" s="18" t="s">
        <v>133</v>
      </c>
      <c r="AU463" s="18" t="s">
        <v>22</v>
      </c>
    </row>
    <row r="464" spans="1:65" s="2" customFormat="1" ht="11.25">
      <c r="A464" s="35"/>
      <c r="B464" s="36"/>
      <c r="C464" s="37"/>
      <c r="D464" s="190" t="s">
        <v>135</v>
      </c>
      <c r="E464" s="37"/>
      <c r="F464" s="191" t="s">
        <v>819</v>
      </c>
      <c r="G464" s="37"/>
      <c r="H464" s="37"/>
      <c r="I464" s="187"/>
      <c r="J464" s="37"/>
      <c r="K464" s="37"/>
      <c r="L464" s="40"/>
      <c r="M464" s="188"/>
      <c r="N464" s="189"/>
      <c r="O464" s="65"/>
      <c r="P464" s="65"/>
      <c r="Q464" s="65"/>
      <c r="R464" s="65"/>
      <c r="S464" s="65"/>
      <c r="T464" s="66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T464" s="18" t="s">
        <v>135</v>
      </c>
      <c r="AU464" s="18" t="s">
        <v>22</v>
      </c>
    </row>
    <row r="465" spans="1:65" s="13" customFormat="1" ht="11.25">
      <c r="B465" s="201"/>
      <c r="C465" s="202"/>
      <c r="D465" s="185" t="s">
        <v>182</v>
      </c>
      <c r="E465" s="203" t="s">
        <v>820</v>
      </c>
      <c r="F465" s="204" t="s">
        <v>791</v>
      </c>
      <c r="G465" s="202"/>
      <c r="H465" s="205">
        <v>107</v>
      </c>
      <c r="I465" s="206"/>
      <c r="J465" s="202"/>
      <c r="K465" s="202"/>
      <c r="L465" s="207"/>
      <c r="M465" s="208"/>
      <c r="N465" s="209"/>
      <c r="O465" s="209"/>
      <c r="P465" s="209"/>
      <c r="Q465" s="209"/>
      <c r="R465" s="209"/>
      <c r="S465" s="209"/>
      <c r="T465" s="210"/>
      <c r="AT465" s="211" t="s">
        <v>182</v>
      </c>
      <c r="AU465" s="211" t="s">
        <v>22</v>
      </c>
      <c r="AV465" s="13" t="s">
        <v>86</v>
      </c>
      <c r="AW465" s="13" t="s">
        <v>39</v>
      </c>
      <c r="AX465" s="13" t="s">
        <v>78</v>
      </c>
      <c r="AY465" s="211" t="s">
        <v>125</v>
      </c>
    </row>
    <row r="466" spans="1:65" s="14" customFormat="1" ht="11.25">
      <c r="B466" s="212"/>
      <c r="C466" s="213"/>
      <c r="D466" s="185" t="s">
        <v>182</v>
      </c>
      <c r="E466" s="214" t="s">
        <v>20</v>
      </c>
      <c r="F466" s="215" t="s">
        <v>215</v>
      </c>
      <c r="G466" s="213"/>
      <c r="H466" s="214" t="s">
        <v>20</v>
      </c>
      <c r="I466" s="216"/>
      <c r="J466" s="213"/>
      <c r="K466" s="213"/>
      <c r="L466" s="217"/>
      <c r="M466" s="218"/>
      <c r="N466" s="219"/>
      <c r="O466" s="219"/>
      <c r="P466" s="219"/>
      <c r="Q466" s="219"/>
      <c r="R466" s="219"/>
      <c r="S466" s="219"/>
      <c r="T466" s="220"/>
      <c r="AT466" s="221" t="s">
        <v>182</v>
      </c>
      <c r="AU466" s="221" t="s">
        <v>22</v>
      </c>
      <c r="AV466" s="14" t="s">
        <v>22</v>
      </c>
      <c r="AW466" s="14" t="s">
        <v>39</v>
      </c>
      <c r="AX466" s="14" t="s">
        <v>78</v>
      </c>
      <c r="AY466" s="221" t="s">
        <v>125</v>
      </c>
    </row>
    <row r="467" spans="1:65" s="13" customFormat="1" ht="11.25">
      <c r="B467" s="201"/>
      <c r="C467" s="202"/>
      <c r="D467" s="185" t="s">
        <v>182</v>
      </c>
      <c r="E467" s="203" t="s">
        <v>20</v>
      </c>
      <c r="F467" s="204" t="s">
        <v>216</v>
      </c>
      <c r="G467" s="202"/>
      <c r="H467" s="205">
        <v>210</v>
      </c>
      <c r="I467" s="206"/>
      <c r="J467" s="202"/>
      <c r="K467" s="202"/>
      <c r="L467" s="207"/>
      <c r="M467" s="208"/>
      <c r="N467" s="209"/>
      <c r="O467" s="209"/>
      <c r="P467" s="209"/>
      <c r="Q467" s="209"/>
      <c r="R467" s="209"/>
      <c r="S467" s="209"/>
      <c r="T467" s="210"/>
      <c r="AT467" s="211" t="s">
        <v>182</v>
      </c>
      <c r="AU467" s="211" t="s">
        <v>22</v>
      </c>
      <c r="AV467" s="13" t="s">
        <v>86</v>
      </c>
      <c r="AW467" s="13" t="s">
        <v>39</v>
      </c>
      <c r="AX467" s="13" t="s">
        <v>78</v>
      </c>
      <c r="AY467" s="211" t="s">
        <v>125</v>
      </c>
    </row>
    <row r="468" spans="1:65" s="15" customFormat="1" ht="11.25">
      <c r="B468" s="222"/>
      <c r="C468" s="223"/>
      <c r="D468" s="185" t="s">
        <v>182</v>
      </c>
      <c r="E468" s="224" t="s">
        <v>20</v>
      </c>
      <c r="F468" s="225" t="s">
        <v>261</v>
      </c>
      <c r="G468" s="223"/>
      <c r="H468" s="226">
        <v>317</v>
      </c>
      <c r="I468" s="227"/>
      <c r="J468" s="223"/>
      <c r="K468" s="223"/>
      <c r="L468" s="228"/>
      <c r="M468" s="229"/>
      <c r="N468" s="230"/>
      <c r="O468" s="230"/>
      <c r="P468" s="230"/>
      <c r="Q468" s="230"/>
      <c r="R468" s="230"/>
      <c r="S468" s="230"/>
      <c r="T468" s="231"/>
      <c r="AT468" s="232" t="s">
        <v>182</v>
      </c>
      <c r="AU468" s="232" t="s">
        <v>22</v>
      </c>
      <c r="AV468" s="15" t="s">
        <v>131</v>
      </c>
      <c r="AW468" s="15" t="s">
        <v>39</v>
      </c>
      <c r="AX468" s="15" t="s">
        <v>22</v>
      </c>
      <c r="AY468" s="232" t="s">
        <v>125</v>
      </c>
    </row>
    <row r="469" spans="1:65" s="2" customFormat="1" ht="16.5" customHeight="1">
      <c r="A469" s="35"/>
      <c r="B469" s="36"/>
      <c r="C469" s="172" t="s">
        <v>821</v>
      </c>
      <c r="D469" s="172" t="s">
        <v>126</v>
      </c>
      <c r="E469" s="173" t="s">
        <v>822</v>
      </c>
      <c r="F469" s="174" t="s">
        <v>823</v>
      </c>
      <c r="G469" s="175" t="s">
        <v>187</v>
      </c>
      <c r="H469" s="176">
        <v>634</v>
      </c>
      <c r="I469" s="177"/>
      <c r="J469" s="178">
        <f>ROUND(I469*H469,2)</f>
        <v>0</v>
      </c>
      <c r="K469" s="174" t="s">
        <v>130</v>
      </c>
      <c r="L469" s="40"/>
      <c r="M469" s="179" t="s">
        <v>20</v>
      </c>
      <c r="N469" s="180" t="s">
        <v>49</v>
      </c>
      <c r="O469" s="65"/>
      <c r="P469" s="181">
        <f>O469*H469</f>
        <v>0</v>
      </c>
      <c r="Q469" s="181">
        <v>7.1000000000000002E-4</v>
      </c>
      <c r="R469" s="181">
        <f>Q469*H469</f>
        <v>0.45013999999999998</v>
      </c>
      <c r="S469" s="181">
        <v>0</v>
      </c>
      <c r="T469" s="182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83" t="s">
        <v>131</v>
      </c>
      <c r="AT469" s="183" t="s">
        <v>126</v>
      </c>
      <c r="AU469" s="183" t="s">
        <v>22</v>
      </c>
      <c r="AY469" s="18" t="s">
        <v>125</v>
      </c>
      <c r="BE469" s="184">
        <f>IF(N469="základní",J469,0)</f>
        <v>0</v>
      </c>
      <c r="BF469" s="184">
        <f>IF(N469="snížená",J469,0)</f>
        <v>0</v>
      </c>
      <c r="BG469" s="184">
        <f>IF(N469="zákl. přenesená",J469,0)</f>
        <v>0</v>
      </c>
      <c r="BH469" s="184">
        <f>IF(N469="sníž. přenesená",J469,0)</f>
        <v>0</v>
      </c>
      <c r="BI469" s="184">
        <f>IF(N469="nulová",J469,0)</f>
        <v>0</v>
      </c>
      <c r="BJ469" s="18" t="s">
        <v>22</v>
      </c>
      <c r="BK469" s="184">
        <f>ROUND(I469*H469,2)</f>
        <v>0</v>
      </c>
      <c r="BL469" s="18" t="s">
        <v>131</v>
      </c>
      <c r="BM469" s="183" t="s">
        <v>824</v>
      </c>
    </row>
    <row r="470" spans="1:65" s="2" customFormat="1" ht="11.25">
      <c r="A470" s="35"/>
      <c r="B470" s="36"/>
      <c r="C470" s="37"/>
      <c r="D470" s="185" t="s">
        <v>133</v>
      </c>
      <c r="E470" s="37"/>
      <c r="F470" s="186" t="s">
        <v>825</v>
      </c>
      <c r="G470" s="37"/>
      <c r="H470" s="37"/>
      <c r="I470" s="187"/>
      <c r="J470" s="37"/>
      <c r="K470" s="37"/>
      <c r="L470" s="40"/>
      <c r="M470" s="188"/>
      <c r="N470" s="189"/>
      <c r="O470" s="65"/>
      <c r="P470" s="65"/>
      <c r="Q470" s="65"/>
      <c r="R470" s="65"/>
      <c r="S470" s="65"/>
      <c r="T470" s="66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T470" s="18" t="s">
        <v>133</v>
      </c>
      <c r="AU470" s="18" t="s">
        <v>22</v>
      </c>
    </row>
    <row r="471" spans="1:65" s="2" customFormat="1" ht="11.25">
      <c r="A471" s="35"/>
      <c r="B471" s="36"/>
      <c r="C471" s="37"/>
      <c r="D471" s="190" t="s">
        <v>135</v>
      </c>
      <c r="E471" s="37"/>
      <c r="F471" s="191" t="s">
        <v>826</v>
      </c>
      <c r="G471" s="37"/>
      <c r="H471" s="37"/>
      <c r="I471" s="187"/>
      <c r="J471" s="37"/>
      <c r="K471" s="37"/>
      <c r="L471" s="40"/>
      <c r="M471" s="188"/>
      <c r="N471" s="189"/>
      <c r="O471" s="65"/>
      <c r="P471" s="65"/>
      <c r="Q471" s="65"/>
      <c r="R471" s="65"/>
      <c r="S471" s="65"/>
      <c r="T471" s="66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T471" s="18" t="s">
        <v>135</v>
      </c>
      <c r="AU471" s="18" t="s">
        <v>22</v>
      </c>
    </row>
    <row r="472" spans="1:65" s="13" customFormat="1" ht="11.25">
      <c r="B472" s="201"/>
      <c r="C472" s="202"/>
      <c r="D472" s="185" t="s">
        <v>182</v>
      </c>
      <c r="E472" s="203" t="s">
        <v>827</v>
      </c>
      <c r="F472" s="204" t="s">
        <v>828</v>
      </c>
      <c r="G472" s="202"/>
      <c r="H472" s="205">
        <v>214</v>
      </c>
      <c r="I472" s="206"/>
      <c r="J472" s="202"/>
      <c r="K472" s="202"/>
      <c r="L472" s="207"/>
      <c r="M472" s="208"/>
      <c r="N472" s="209"/>
      <c r="O472" s="209"/>
      <c r="P472" s="209"/>
      <c r="Q472" s="209"/>
      <c r="R472" s="209"/>
      <c r="S472" s="209"/>
      <c r="T472" s="210"/>
      <c r="AT472" s="211" t="s">
        <v>182</v>
      </c>
      <c r="AU472" s="211" t="s">
        <v>22</v>
      </c>
      <c r="AV472" s="13" t="s">
        <v>86</v>
      </c>
      <c r="AW472" s="13" t="s">
        <v>39</v>
      </c>
      <c r="AX472" s="13" t="s">
        <v>78</v>
      </c>
      <c r="AY472" s="211" t="s">
        <v>125</v>
      </c>
    </row>
    <row r="473" spans="1:65" s="14" customFormat="1" ht="11.25">
      <c r="B473" s="212"/>
      <c r="C473" s="213"/>
      <c r="D473" s="185" t="s">
        <v>182</v>
      </c>
      <c r="E473" s="214" t="s">
        <v>20</v>
      </c>
      <c r="F473" s="215" t="s">
        <v>215</v>
      </c>
      <c r="G473" s="213"/>
      <c r="H473" s="214" t="s">
        <v>20</v>
      </c>
      <c r="I473" s="216"/>
      <c r="J473" s="213"/>
      <c r="K473" s="213"/>
      <c r="L473" s="217"/>
      <c r="M473" s="218"/>
      <c r="N473" s="219"/>
      <c r="O473" s="219"/>
      <c r="P473" s="219"/>
      <c r="Q473" s="219"/>
      <c r="R473" s="219"/>
      <c r="S473" s="219"/>
      <c r="T473" s="220"/>
      <c r="AT473" s="221" t="s">
        <v>182</v>
      </c>
      <c r="AU473" s="221" t="s">
        <v>22</v>
      </c>
      <c r="AV473" s="14" t="s">
        <v>22</v>
      </c>
      <c r="AW473" s="14" t="s">
        <v>39</v>
      </c>
      <c r="AX473" s="14" t="s">
        <v>78</v>
      </c>
      <c r="AY473" s="221" t="s">
        <v>125</v>
      </c>
    </row>
    <row r="474" spans="1:65" s="13" customFormat="1" ht="11.25">
      <c r="B474" s="201"/>
      <c r="C474" s="202"/>
      <c r="D474" s="185" t="s">
        <v>182</v>
      </c>
      <c r="E474" s="203" t="s">
        <v>20</v>
      </c>
      <c r="F474" s="204" t="s">
        <v>829</v>
      </c>
      <c r="G474" s="202"/>
      <c r="H474" s="205">
        <v>420</v>
      </c>
      <c r="I474" s="206"/>
      <c r="J474" s="202"/>
      <c r="K474" s="202"/>
      <c r="L474" s="207"/>
      <c r="M474" s="208"/>
      <c r="N474" s="209"/>
      <c r="O474" s="209"/>
      <c r="P474" s="209"/>
      <c r="Q474" s="209"/>
      <c r="R474" s="209"/>
      <c r="S474" s="209"/>
      <c r="T474" s="210"/>
      <c r="AT474" s="211" t="s">
        <v>182</v>
      </c>
      <c r="AU474" s="211" t="s">
        <v>22</v>
      </c>
      <c r="AV474" s="13" t="s">
        <v>86</v>
      </c>
      <c r="AW474" s="13" t="s">
        <v>39</v>
      </c>
      <c r="AX474" s="13" t="s">
        <v>78</v>
      </c>
      <c r="AY474" s="211" t="s">
        <v>125</v>
      </c>
    </row>
    <row r="475" spans="1:65" s="15" customFormat="1" ht="11.25">
      <c r="B475" s="222"/>
      <c r="C475" s="223"/>
      <c r="D475" s="185" t="s">
        <v>182</v>
      </c>
      <c r="E475" s="224" t="s">
        <v>20</v>
      </c>
      <c r="F475" s="225" t="s">
        <v>261</v>
      </c>
      <c r="G475" s="223"/>
      <c r="H475" s="226">
        <v>634</v>
      </c>
      <c r="I475" s="227"/>
      <c r="J475" s="223"/>
      <c r="K475" s="223"/>
      <c r="L475" s="228"/>
      <c r="M475" s="229"/>
      <c r="N475" s="230"/>
      <c r="O475" s="230"/>
      <c r="P475" s="230"/>
      <c r="Q475" s="230"/>
      <c r="R475" s="230"/>
      <c r="S475" s="230"/>
      <c r="T475" s="231"/>
      <c r="AT475" s="232" t="s">
        <v>182</v>
      </c>
      <c r="AU475" s="232" t="s">
        <v>22</v>
      </c>
      <c r="AV475" s="15" t="s">
        <v>131</v>
      </c>
      <c r="AW475" s="15" t="s">
        <v>39</v>
      </c>
      <c r="AX475" s="15" t="s">
        <v>22</v>
      </c>
      <c r="AY475" s="232" t="s">
        <v>125</v>
      </c>
    </row>
    <row r="476" spans="1:65" s="2" customFormat="1" ht="16.5" customHeight="1">
      <c r="A476" s="35"/>
      <c r="B476" s="36"/>
      <c r="C476" s="172" t="s">
        <v>830</v>
      </c>
      <c r="D476" s="172" t="s">
        <v>126</v>
      </c>
      <c r="E476" s="173" t="s">
        <v>831</v>
      </c>
      <c r="F476" s="174" t="s">
        <v>832</v>
      </c>
      <c r="G476" s="175" t="s">
        <v>187</v>
      </c>
      <c r="H476" s="176">
        <v>41</v>
      </c>
      <c r="I476" s="177"/>
      <c r="J476" s="178">
        <f>ROUND(I476*H476,2)</f>
        <v>0</v>
      </c>
      <c r="K476" s="174" t="s">
        <v>130</v>
      </c>
      <c r="L476" s="40"/>
      <c r="M476" s="179" t="s">
        <v>20</v>
      </c>
      <c r="N476" s="180" t="s">
        <v>49</v>
      </c>
      <c r="O476" s="65"/>
      <c r="P476" s="181">
        <f>O476*H476</f>
        <v>0</v>
      </c>
      <c r="Q476" s="181">
        <v>0.1837</v>
      </c>
      <c r="R476" s="181">
        <f>Q476*H476</f>
        <v>7.5316999999999998</v>
      </c>
      <c r="S476" s="181">
        <v>0</v>
      </c>
      <c r="T476" s="182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83" t="s">
        <v>131</v>
      </c>
      <c r="AT476" s="183" t="s">
        <v>126</v>
      </c>
      <c r="AU476" s="183" t="s">
        <v>22</v>
      </c>
      <c r="AY476" s="18" t="s">
        <v>125</v>
      </c>
      <c r="BE476" s="184">
        <f>IF(N476="základní",J476,0)</f>
        <v>0</v>
      </c>
      <c r="BF476" s="184">
        <f>IF(N476="snížená",J476,0)</f>
        <v>0</v>
      </c>
      <c r="BG476" s="184">
        <f>IF(N476="zákl. přenesená",J476,0)</f>
        <v>0</v>
      </c>
      <c r="BH476" s="184">
        <f>IF(N476="sníž. přenesená",J476,0)</f>
        <v>0</v>
      </c>
      <c r="BI476" s="184">
        <f>IF(N476="nulová",J476,0)</f>
        <v>0</v>
      </c>
      <c r="BJ476" s="18" t="s">
        <v>22</v>
      </c>
      <c r="BK476" s="184">
        <f>ROUND(I476*H476,2)</f>
        <v>0</v>
      </c>
      <c r="BL476" s="18" t="s">
        <v>131</v>
      </c>
      <c r="BM476" s="183" t="s">
        <v>833</v>
      </c>
    </row>
    <row r="477" spans="1:65" s="2" customFormat="1" ht="19.5">
      <c r="A477" s="35"/>
      <c r="B477" s="36"/>
      <c r="C477" s="37"/>
      <c r="D477" s="185" t="s">
        <v>133</v>
      </c>
      <c r="E477" s="37"/>
      <c r="F477" s="186" t="s">
        <v>834</v>
      </c>
      <c r="G477" s="37"/>
      <c r="H477" s="37"/>
      <c r="I477" s="187"/>
      <c r="J477" s="37"/>
      <c r="K477" s="37"/>
      <c r="L477" s="40"/>
      <c r="M477" s="188"/>
      <c r="N477" s="189"/>
      <c r="O477" s="65"/>
      <c r="P477" s="65"/>
      <c r="Q477" s="65"/>
      <c r="R477" s="65"/>
      <c r="S477" s="65"/>
      <c r="T477" s="66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T477" s="18" t="s">
        <v>133</v>
      </c>
      <c r="AU477" s="18" t="s">
        <v>22</v>
      </c>
    </row>
    <row r="478" spans="1:65" s="2" customFormat="1" ht="11.25">
      <c r="A478" s="35"/>
      <c r="B478" s="36"/>
      <c r="C478" s="37"/>
      <c r="D478" s="190" t="s">
        <v>135</v>
      </c>
      <c r="E478" s="37"/>
      <c r="F478" s="191" t="s">
        <v>835</v>
      </c>
      <c r="G478" s="37"/>
      <c r="H478" s="37"/>
      <c r="I478" s="187"/>
      <c r="J478" s="37"/>
      <c r="K478" s="37"/>
      <c r="L478" s="40"/>
      <c r="M478" s="188"/>
      <c r="N478" s="189"/>
      <c r="O478" s="65"/>
      <c r="P478" s="65"/>
      <c r="Q478" s="65"/>
      <c r="R478" s="65"/>
      <c r="S478" s="65"/>
      <c r="T478" s="66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T478" s="18" t="s">
        <v>135</v>
      </c>
      <c r="AU478" s="18" t="s">
        <v>22</v>
      </c>
    </row>
    <row r="479" spans="1:65" s="13" customFormat="1" ht="11.25">
      <c r="B479" s="201"/>
      <c r="C479" s="202"/>
      <c r="D479" s="185" t="s">
        <v>182</v>
      </c>
      <c r="E479" s="203" t="s">
        <v>836</v>
      </c>
      <c r="F479" s="204" t="s">
        <v>837</v>
      </c>
      <c r="G479" s="202"/>
      <c r="H479" s="205">
        <v>41</v>
      </c>
      <c r="I479" s="206"/>
      <c r="J479" s="202"/>
      <c r="K479" s="202"/>
      <c r="L479" s="207"/>
      <c r="M479" s="208"/>
      <c r="N479" s="209"/>
      <c r="O479" s="209"/>
      <c r="P479" s="209"/>
      <c r="Q479" s="209"/>
      <c r="R479" s="209"/>
      <c r="S479" s="209"/>
      <c r="T479" s="210"/>
      <c r="AT479" s="211" t="s">
        <v>182</v>
      </c>
      <c r="AU479" s="211" t="s">
        <v>22</v>
      </c>
      <c r="AV479" s="13" t="s">
        <v>86</v>
      </c>
      <c r="AW479" s="13" t="s">
        <v>39</v>
      </c>
      <c r="AX479" s="13" t="s">
        <v>22</v>
      </c>
      <c r="AY479" s="211" t="s">
        <v>125</v>
      </c>
    </row>
    <row r="480" spans="1:65" s="2" customFormat="1" ht="16.5" customHeight="1">
      <c r="A480" s="35"/>
      <c r="B480" s="36"/>
      <c r="C480" s="233" t="s">
        <v>838</v>
      </c>
      <c r="D480" s="233" t="s">
        <v>435</v>
      </c>
      <c r="E480" s="234" t="s">
        <v>839</v>
      </c>
      <c r="F480" s="235" t="s">
        <v>840</v>
      </c>
      <c r="G480" s="236" t="s">
        <v>841</v>
      </c>
      <c r="H480" s="237">
        <v>8.1999999999999993</v>
      </c>
      <c r="I480" s="238"/>
      <c r="J480" s="239">
        <f>ROUND(I480*H480,2)</f>
        <v>0</v>
      </c>
      <c r="K480" s="235" t="s">
        <v>130</v>
      </c>
      <c r="L480" s="240"/>
      <c r="M480" s="241" t="s">
        <v>20</v>
      </c>
      <c r="N480" s="242" t="s">
        <v>49</v>
      </c>
      <c r="O480" s="65"/>
      <c r="P480" s="181">
        <f>O480*H480</f>
        <v>0</v>
      </c>
      <c r="Q480" s="181">
        <v>1</v>
      </c>
      <c r="R480" s="181">
        <f>Q480*H480</f>
        <v>8.1999999999999993</v>
      </c>
      <c r="S480" s="181">
        <v>0</v>
      </c>
      <c r="T480" s="182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183" t="s">
        <v>224</v>
      </c>
      <c r="AT480" s="183" t="s">
        <v>435</v>
      </c>
      <c r="AU480" s="183" t="s">
        <v>22</v>
      </c>
      <c r="AY480" s="18" t="s">
        <v>125</v>
      </c>
      <c r="BE480" s="184">
        <f>IF(N480="základní",J480,0)</f>
        <v>0</v>
      </c>
      <c r="BF480" s="184">
        <f>IF(N480="snížená",J480,0)</f>
        <v>0</v>
      </c>
      <c r="BG480" s="184">
        <f>IF(N480="zákl. přenesená",J480,0)</f>
        <v>0</v>
      </c>
      <c r="BH480" s="184">
        <f>IF(N480="sníž. přenesená",J480,0)</f>
        <v>0</v>
      </c>
      <c r="BI480" s="184">
        <f>IF(N480="nulová",J480,0)</f>
        <v>0</v>
      </c>
      <c r="BJ480" s="18" t="s">
        <v>22</v>
      </c>
      <c r="BK480" s="184">
        <f>ROUND(I480*H480,2)</f>
        <v>0</v>
      </c>
      <c r="BL480" s="18" t="s">
        <v>131</v>
      </c>
      <c r="BM480" s="183" t="s">
        <v>842</v>
      </c>
    </row>
    <row r="481" spans="1:65" s="2" customFormat="1" ht="19.5">
      <c r="A481" s="35"/>
      <c r="B481" s="36"/>
      <c r="C481" s="37"/>
      <c r="D481" s="185" t="s">
        <v>133</v>
      </c>
      <c r="E481" s="37"/>
      <c r="F481" s="186" t="s">
        <v>843</v>
      </c>
      <c r="G481" s="37"/>
      <c r="H481" s="37"/>
      <c r="I481" s="187"/>
      <c r="J481" s="37"/>
      <c r="K481" s="37"/>
      <c r="L481" s="40"/>
      <c r="M481" s="188"/>
      <c r="N481" s="189"/>
      <c r="O481" s="65"/>
      <c r="P481" s="65"/>
      <c r="Q481" s="65"/>
      <c r="R481" s="65"/>
      <c r="S481" s="65"/>
      <c r="T481" s="66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T481" s="18" t="s">
        <v>133</v>
      </c>
      <c r="AU481" s="18" t="s">
        <v>22</v>
      </c>
    </row>
    <row r="482" spans="1:65" s="2" customFormat="1" ht="11.25">
      <c r="A482" s="35"/>
      <c r="B482" s="36"/>
      <c r="C482" s="37"/>
      <c r="D482" s="190" t="s">
        <v>135</v>
      </c>
      <c r="E482" s="37"/>
      <c r="F482" s="191" t="s">
        <v>844</v>
      </c>
      <c r="G482" s="37"/>
      <c r="H482" s="37"/>
      <c r="I482" s="187"/>
      <c r="J482" s="37"/>
      <c r="K482" s="37"/>
      <c r="L482" s="40"/>
      <c r="M482" s="188"/>
      <c r="N482" s="189"/>
      <c r="O482" s="65"/>
      <c r="P482" s="65"/>
      <c r="Q482" s="65"/>
      <c r="R482" s="65"/>
      <c r="S482" s="65"/>
      <c r="T482" s="66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T482" s="18" t="s">
        <v>135</v>
      </c>
      <c r="AU482" s="18" t="s">
        <v>22</v>
      </c>
    </row>
    <row r="483" spans="1:65" s="2" customFormat="1" ht="19.5">
      <c r="A483" s="35"/>
      <c r="B483" s="36"/>
      <c r="C483" s="37"/>
      <c r="D483" s="185" t="s">
        <v>845</v>
      </c>
      <c r="E483" s="37"/>
      <c r="F483" s="243" t="s">
        <v>846</v>
      </c>
      <c r="G483" s="37"/>
      <c r="H483" s="37"/>
      <c r="I483" s="187"/>
      <c r="J483" s="37"/>
      <c r="K483" s="37"/>
      <c r="L483" s="40"/>
      <c r="M483" s="188"/>
      <c r="N483" s="189"/>
      <c r="O483" s="65"/>
      <c r="P483" s="65"/>
      <c r="Q483" s="65"/>
      <c r="R483" s="65"/>
      <c r="S483" s="65"/>
      <c r="T483" s="66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T483" s="18" t="s">
        <v>845</v>
      </c>
      <c r="AU483" s="18" t="s">
        <v>22</v>
      </c>
    </row>
    <row r="484" spans="1:65" s="13" customFormat="1" ht="11.25">
      <c r="B484" s="201"/>
      <c r="C484" s="202"/>
      <c r="D484" s="185" t="s">
        <v>182</v>
      </c>
      <c r="E484" s="203" t="s">
        <v>20</v>
      </c>
      <c r="F484" s="204" t="s">
        <v>847</v>
      </c>
      <c r="G484" s="202"/>
      <c r="H484" s="205">
        <v>8.1999999999999993</v>
      </c>
      <c r="I484" s="206"/>
      <c r="J484" s="202"/>
      <c r="K484" s="202"/>
      <c r="L484" s="207"/>
      <c r="M484" s="208"/>
      <c r="N484" s="209"/>
      <c r="O484" s="209"/>
      <c r="P484" s="209"/>
      <c r="Q484" s="209"/>
      <c r="R484" s="209"/>
      <c r="S484" s="209"/>
      <c r="T484" s="210"/>
      <c r="AT484" s="211" t="s">
        <v>182</v>
      </c>
      <c r="AU484" s="211" t="s">
        <v>22</v>
      </c>
      <c r="AV484" s="13" t="s">
        <v>86</v>
      </c>
      <c r="AW484" s="13" t="s">
        <v>39</v>
      </c>
      <c r="AX484" s="13" t="s">
        <v>22</v>
      </c>
      <c r="AY484" s="211" t="s">
        <v>125</v>
      </c>
    </row>
    <row r="485" spans="1:65" s="2" customFormat="1" ht="16.5" customHeight="1">
      <c r="A485" s="35"/>
      <c r="B485" s="36"/>
      <c r="C485" s="172" t="s">
        <v>28</v>
      </c>
      <c r="D485" s="172" t="s">
        <v>126</v>
      </c>
      <c r="E485" s="173" t="s">
        <v>848</v>
      </c>
      <c r="F485" s="174" t="s">
        <v>849</v>
      </c>
      <c r="G485" s="175" t="s">
        <v>187</v>
      </c>
      <c r="H485" s="176">
        <v>661</v>
      </c>
      <c r="I485" s="177"/>
      <c r="J485" s="178">
        <f>ROUND(I485*H485,2)</f>
        <v>0</v>
      </c>
      <c r="K485" s="174" t="s">
        <v>130</v>
      </c>
      <c r="L485" s="40"/>
      <c r="M485" s="179" t="s">
        <v>20</v>
      </c>
      <c r="N485" s="180" t="s">
        <v>49</v>
      </c>
      <c r="O485" s="65"/>
      <c r="P485" s="181">
        <f>O485*H485</f>
        <v>0</v>
      </c>
      <c r="Q485" s="181">
        <v>8.4250000000000005E-2</v>
      </c>
      <c r="R485" s="181">
        <f>Q485*H485</f>
        <v>55.689250000000001</v>
      </c>
      <c r="S485" s="181">
        <v>0</v>
      </c>
      <c r="T485" s="182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83" t="s">
        <v>131</v>
      </c>
      <c r="AT485" s="183" t="s">
        <v>126</v>
      </c>
      <c r="AU485" s="183" t="s">
        <v>22</v>
      </c>
      <c r="AY485" s="18" t="s">
        <v>125</v>
      </c>
      <c r="BE485" s="184">
        <f>IF(N485="základní",J485,0)</f>
        <v>0</v>
      </c>
      <c r="BF485" s="184">
        <f>IF(N485="snížená",J485,0)</f>
        <v>0</v>
      </c>
      <c r="BG485" s="184">
        <f>IF(N485="zákl. přenesená",J485,0)</f>
        <v>0</v>
      </c>
      <c r="BH485" s="184">
        <f>IF(N485="sníž. přenesená",J485,0)</f>
        <v>0</v>
      </c>
      <c r="BI485" s="184">
        <f>IF(N485="nulová",J485,0)</f>
        <v>0</v>
      </c>
      <c r="BJ485" s="18" t="s">
        <v>22</v>
      </c>
      <c r="BK485" s="184">
        <f>ROUND(I485*H485,2)</f>
        <v>0</v>
      </c>
      <c r="BL485" s="18" t="s">
        <v>131</v>
      </c>
      <c r="BM485" s="183" t="s">
        <v>850</v>
      </c>
    </row>
    <row r="486" spans="1:65" s="2" customFormat="1" ht="29.25">
      <c r="A486" s="35"/>
      <c r="B486" s="36"/>
      <c r="C486" s="37"/>
      <c r="D486" s="185" t="s">
        <v>133</v>
      </c>
      <c r="E486" s="37"/>
      <c r="F486" s="186" t="s">
        <v>851</v>
      </c>
      <c r="G486" s="37"/>
      <c r="H486" s="37"/>
      <c r="I486" s="187"/>
      <c r="J486" s="37"/>
      <c r="K486" s="37"/>
      <c r="L486" s="40"/>
      <c r="M486" s="188"/>
      <c r="N486" s="189"/>
      <c r="O486" s="65"/>
      <c r="P486" s="65"/>
      <c r="Q486" s="65"/>
      <c r="R486" s="65"/>
      <c r="S486" s="65"/>
      <c r="T486" s="66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T486" s="18" t="s">
        <v>133</v>
      </c>
      <c r="AU486" s="18" t="s">
        <v>22</v>
      </c>
    </row>
    <row r="487" spans="1:65" s="2" customFormat="1" ht="11.25">
      <c r="A487" s="35"/>
      <c r="B487" s="36"/>
      <c r="C487" s="37"/>
      <c r="D487" s="190" t="s">
        <v>135</v>
      </c>
      <c r="E487" s="37"/>
      <c r="F487" s="191" t="s">
        <v>852</v>
      </c>
      <c r="G487" s="37"/>
      <c r="H487" s="37"/>
      <c r="I487" s="187"/>
      <c r="J487" s="37"/>
      <c r="K487" s="37"/>
      <c r="L487" s="40"/>
      <c r="M487" s="188"/>
      <c r="N487" s="189"/>
      <c r="O487" s="65"/>
      <c r="P487" s="65"/>
      <c r="Q487" s="65"/>
      <c r="R487" s="65"/>
      <c r="S487" s="65"/>
      <c r="T487" s="66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T487" s="18" t="s">
        <v>135</v>
      </c>
      <c r="AU487" s="18" t="s">
        <v>22</v>
      </c>
    </row>
    <row r="488" spans="1:65" s="13" customFormat="1" ht="11.25">
      <c r="B488" s="201"/>
      <c r="C488" s="202"/>
      <c r="D488" s="185" t="s">
        <v>182</v>
      </c>
      <c r="E488" s="203" t="s">
        <v>853</v>
      </c>
      <c r="F488" s="204" t="s">
        <v>854</v>
      </c>
      <c r="G488" s="202"/>
      <c r="H488" s="205">
        <v>630</v>
      </c>
      <c r="I488" s="206"/>
      <c r="J488" s="202"/>
      <c r="K488" s="202"/>
      <c r="L488" s="207"/>
      <c r="M488" s="208"/>
      <c r="N488" s="209"/>
      <c r="O488" s="209"/>
      <c r="P488" s="209"/>
      <c r="Q488" s="209"/>
      <c r="R488" s="209"/>
      <c r="S488" s="209"/>
      <c r="T488" s="210"/>
      <c r="AT488" s="211" t="s">
        <v>182</v>
      </c>
      <c r="AU488" s="211" t="s">
        <v>22</v>
      </c>
      <c r="AV488" s="13" t="s">
        <v>86</v>
      </c>
      <c r="AW488" s="13" t="s">
        <v>39</v>
      </c>
      <c r="AX488" s="13" t="s">
        <v>78</v>
      </c>
      <c r="AY488" s="211" t="s">
        <v>125</v>
      </c>
    </row>
    <row r="489" spans="1:65" s="13" customFormat="1" ht="11.25">
      <c r="B489" s="201"/>
      <c r="C489" s="202"/>
      <c r="D489" s="185" t="s">
        <v>182</v>
      </c>
      <c r="E489" s="203" t="s">
        <v>20</v>
      </c>
      <c r="F489" s="204" t="s">
        <v>855</v>
      </c>
      <c r="G489" s="202"/>
      <c r="H489" s="205">
        <v>31</v>
      </c>
      <c r="I489" s="206"/>
      <c r="J489" s="202"/>
      <c r="K489" s="202"/>
      <c r="L489" s="207"/>
      <c r="M489" s="208"/>
      <c r="N489" s="209"/>
      <c r="O489" s="209"/>
      <c r="P489" s="209"/>
      <c r="Q489" s="209"/>
      <c r="R489" s="209"/>
      <c r="S489" s="209"/>
      <c r="T489" s="210"/>
      <c r="AT489" s="211" t="s">
        <v>182</v>
      </c>
      <c r="AU489" s="211" t="s">
        <v>22</v>
      </c>
      <c r="AV489" s="13" t="s">
        <v>86</v>
      </c>
      <c r="AW489" s="13" t="s">
        <v>39</v>
      </c>
      <c r="AX489" s="13" t="s">
        <v>78</v>
      </c>
      <c r="AY489" s="211" t="s">
        <v>125</v>
      </c>
    </row>
    <row r="490" spans="1:65" s="15" customFormat="1" ht="11.25">
      <c r="B490" s="222"/>
      <c r="C490" s="223"/>
      <c r="D490" s="185" t="s">
        <v>182</v>
      </c>
      <c r="E490" s="224" t="s">
        <v>20</v>
      </c>
      <c r="F490" s="225" t="s">
        <v>261</v>
      </c>
      <c r="G490" s="223"/>
      <c r="H490" s="226">
        <v>661</v>
      </c>
      <c r="I490" s="227"/>
      <c r="J490" s="223"/>
      <c r="K490" s="223"/>
      <c r="L490" s="228"/>
      <c r="M490" s="229"/>
      <c r="N490" s="230"/>
      <c r="O490" s="230"/>
      <c r="P490" s="230"/>
      <c r="Q490" s="230"/>
      <c r="R490" s="230"/>
      <c r="S490" s="230"/>
      <c r="T490" s="231"/>
      <c r="AT490" s="232" t="s">
        <v>182</v>
      </c>
      <c r="AU490" s="232" t="s">
        <v>22</v>
      </c>
      <c r="AV490" s="15" t="s">
        <v>131</v>
      </c>
      <c r="AW490" s="15" t="s">
        <v>39</v>
      </c>
      <c r="AX490" s="15" t="s">
        <v>22</v>
      </c>
      <c r="AY490" s="232" t="s">
        <v>125</v>
      </c>
    </row>
    <row r="491" spans="1:65" s="2" customFormat="1" ht="16.5" customHeight="1">
      <c r="A491" s="35"/>
      <c r="B491" s="36"/>
      <c r="C491" s="233" t="s">
        <v>94</v>
      </c>
      <c r="D491" s="233" t="s">
        <v>435</v>
      </c>
      <c r="E491" s="234" t="s">
        <v>856</v>
      </c>
      <c r="F491" s="235" t="s">
        <v>857</v>
      </c>
      <c r="G491" s="236" t="s">
        <v>187</v>
      </c>
      <c r="H491" s="237">
        <v>661</v>
      </c>
      <c r="I491" s="238"/>
      <c r="J491" s="239">
        <f>ROUND(I491*H491,2)</f>
        <v>0</v>
      </c>
      <c r="K491" s="235" t="s">
        <v>130</v>
      </c>
      <c r="L491" s="240"/>
      <c r="M491" s="241" t="s">
        <v>20</v>
      </c>
      <c r="N491" s="242" t="s">
        <v>49</v>
      </c>
      <c r="O491" s="65"/>
      <c r="P491" s="181">
        <f>O491*H491</f>
        <v>0</v>
      </c>
      <c r="Q491" s="181">
        <v>0.13</v>
      </c>
      <c r="R491" s="181">
        <f>Q491*H491</f>
        <v>85.93</v>
      </c>
      <c r="S491" s="181">
        <v>0</v>
      </c>
      <c r="T491" s="182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83" t="s">
        <v>224</v>
      </c>
      <c r="AT491" s="183" t="s">
        <v>435</v>
      </c>
      <c r="AU491" s="183" t="s">
        <v>22</v>
      </c>
      <c r="AY491" s="18" t="s">
        <v>125</v>
      </c>
      <c r="BE491" s="184">
        <f>IF(N491="základní",J491,0)</f>
        <v>0</v>
      </c>
      <c r="BF491" s="184">
        <f>IF(N491="snížená",J491,0)</f>
        <v>0</v>
      </c>
      <c r="BG491" s="184">
        <f>IF(N491="zákl. přenesená",J491,0)</f>
        <v>0</v>
      </c>
      <c r="BH491" s="184">
        <f>IF(N491="sníž. přenesená",J491,0)</f>
        <v>0</v>
      </c>
      <c r="BI491" s="184">
        <f>IF(N491="nulová",J491,0)</f>
        <v>0</v>
      </c>
      <c r="BJ491" s="18" t="s">
        <v>22</v>
      </c>
      <c r="BK491" s="184">
        <f>ROUND(I491*H491,2)</f>
        <v>0</v>
      </c>
      <c r="BL491" s="18" t="s">
        <v>131</v>
      </c>
      <c r="BM491" s="183" t="s">
        <v>858</v>
      </c>
    </row>
    <row r="492" spans="1:65" s="2" customFormat="1" ht="11.25">
      <c r="A492" s="35"/>
      <c r="B492" s="36"/>
      <c r="C492" s="37"/>
      <c r="D492" s="185" t="s">
        <v>133</v>
      </c>
      <c r="E492" s="37"/>
      <c r="F492" s="186" t="s">
        <v>859</v>
      </c>
      <c r="G492" s="37"/>
      <c r="H492" s="37"/>
      <c r="I492" s="187"/>
      <c r="J492" s="37"/>
      <c r="K492" s="37"/>
      <c r="L492" s="40"/>
      <c r="M492" s="188"/>
      <c r="N492" s="189"/>
      <c r="O492" s="65"/>
      <c r="P492" s="65"/>
      <c r="Q492" s="65"/>
      <c r="R492" s="65"/>
      <c r="S492" s="65"/>
      <c r="T492" s="66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T492" s="18" t="s">
        <v>133</v>
      </c>
      <c r="AU492" s="18" t="s">
        <v>22</v>
      </c>
    </row>
    <row r="493" spans="1:65" s="2" customFormat="1" ht="11.25">
      <c r="A493" s="35"/>
      <c r="B493" s="36"/>
      <c r="C493" s="37"/>
      <c r="D493" s="190" t="s">
        <v>135</v>
      </c>
      <c r="E493" s="37"/>
      <c r="F493" s="191" t="s">
        <v>860</v>
      </c>
      <c r="G493" s="37"/>
      <c r="H493" s="37"/>
      <c r="I493" s="187"/>
      <c r="J493" s="37"/>
      <c r="K493" s="37"/>
      <c r="L493" s="40"/>
      <c r="M493" s="188"/>
      <c r="N493" s="189"/>
      <c r="O493" s="65"/>
      <c r="P493" s="65"/>
      <c r="Q493" s="65"/>
      <c r="R493" s="65"/>
      <c r="S493" s="65"/>
      <c r="T493" s="66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T493" s="18" t="s">
        <v>135</v>
      </c>
      <c r="AU493" s="18" t="s">
        <v>22</v>
      </c>
    </row>
    <row r="494" spans="1:65" s="2" customFormat="1" ht="19.5">
      <c r="A494" s="35"/>
      <c r="B494" s="36"/>
      <c r="C494" s="37"/>
      <c r="D494" s="185" t="s">
        <v>845</v>
      </c>
      <c r="E494" s="37"/>
      <c r="F494" s="243" t="s">
        <v>861</v>
      </c>
      <c r="G494" s="37"/>
      <c r="H494" s="37"/>
      <c r="I494" s="187"/>
      <c r="J494" s="37"/>
      <c r="K494" s="37"/>
      <c r="L494" s="40"/>
      <c r="M494" s="188"/>
      <c r="N494" s="189"/>
      <c r="O494" s="65"/>
      <c r="P494" s="65"/>
      <c r="Q494" s="65"/>
      <c r="R494" s="65"/>
      <c r="S494" s="65"/>
      <c r="T494" s="66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T494" s="18" t="s">
        <v>845</v>
      </c>
      <c r="AU494" s="18" t="s">
        <v>22</v>
      </c>
    </row>
    <row r="495" spans="1:65" s="13" customFormat="1" ht="11.25">
      <c r="B495" s="201"/>
      <c r="C495" s="202"/>
      <c r="D495" s="185" t="s">
        <v>182</v>
      </c>
      <c r="E495" s="203" t="s">
        <v>20</v>
      </c>
      <c r="F495" s="204" t="s">
        <v>854</v>
      </c>
      <c r="G495" s="202"/>
      <c r="H495" s="205">
        <v>630</v>
      </c>
      <c r="I495" s="206"/>
      <c r="J495" s="202"/>
      <c r="K495" s="202"/>
      <c r="L495" s="207"/>
      <c r="M495" s="208"/>
      <c r="N495" s="209"/>
      <c r="O495" s="209"/>
      <c r="P495" s="209"/>
      <c r="Q495" s="209"/>
      <c r="R495" s="209"/>
      <c r="S495" s="209"/>
      <c r="T495" s="210"/>
      <c r="AT495" s="211" t="s">
        <v>182</v>
      </c>
      <c r="AU495" s="211" t="s">
        <v>22</v>
      </c>
      <c r="AV495" s="13" t="s">
        <v>86</v>
      </c>
      <c r="AW495" s="13" t="s">
        <v>39</v>
      </c>
      <c r="AX495" s="13" t="s">
        <v>78</v>
      </c>
      <c r="AY495" s="211" t="s">
        <v>125</v>
      </c>
    </row>
    <row r="496" spans="1:65" s="13" customFormat="1" ht="11.25">
      <c r="B496" s="201"/>
      <c r="C496" s="202"/>
      <c r="D496" s="185" t="s">
        <v>182</v>
      </c>
      <c r="E496" s="203" t="s">
        <v>20</v>
      </c>
      <c r="F496" s="204" t="s">
        <v>855</v>
      </c>
      <c r="G496" s="202"/>
      <c r="H496" s="205">
        <v>31</v>
      </c>
      <c r="I496" s="206"/>
      <c r="J496" s="202"/>
      <c r="K496" s="202"/>
      <c r="L496" s="207"/>
      <c r="M496" s="208"/>
      <c r="N496" s="209"/>
      <c r="O496" s="209"/>
      <c r="P496" s="209"/>
      <c r="Q496" s="209"/>
      <c r="R496" s="209"/>
      <c r="S496" s="209"/>
      <c r="T496" s="210"/>
      <c r="AT496" s="211" t="s">
        <v>182</v>
      </c>
      <c r="AU496" s="211" t="s">
        <v>22</v>
      </c>
      <c r="AV496" s="13" t="s">
        <v>86</v>
      </c>
      <c r="AW496" s="13" t="s">
        <v>39</v>
      </c>
      <c r="AX496" s="13" t="s">
        <v>78</v>
      </c>
      <c r="AY496" s="211" t="s">
        <v>125</v>
      </c>
    </row>
    <row r="497" spans="1:65" s="15" customFormat="1" ht="11.25">
      <c r="B497" s="222"/>
      <c r="C497" s="223"/>
      <c r="D497" s="185" t="s">
        <v>182</v>
      </c>
      <c r="E497" s="224" t="s">
        <v>20</v>
      </c>
      <c r="F497" s="225" t="s">
        <v>261</v>
      </c>
      <c r="G497" s="223"/>
      <c r="H497" s="226">
        <v>661</v>
      </c>
      <c r="I497" s="227"/>
      <c r="J497" s="223"/>
      <c r="K497" s="223"/>
      <c r="L497" s="228"/>
      <c r="M497" s="229"/>
      <c r="N497" s="230"/>
      <c r="O497" s="230"/>
      <c r="P497" s="230"/>
      <c r="Q497" s="230"/>
      <c r="R497" s="230"/>
      <c r="S497" s="230"/>
      <c r="T497" s="231"/>
      <c r="AT497" s="232" t="s">
        <v>182</v>
      </c>
      <c r="AU497" s="232" t="s">
        <v>22</v>
      </c>
      <c r="AV497" s="15" t="s">
        <v>131</v>
      </c>
      <c r="AW497" s="15" t="s">
        <v>39</v>
      </c>
      <c r="AX497" s="15" t="s">
        <v>22</v>
      </c>
      <c r="AY497" s="232" t="s">
        <v>125</v>
      </c>
    </row>
    <row r="498" spans="1:65" s="2" customFormat="1" ht="16.5" customHeight="1">
      <c r="A498" s="35"/>
      <c r="B498" s="36"/>
      <c r="C498" s="172" t="s">
        <v>862</v>
      </c>
      <c r="D498" s="172" t="s">
        <v>126</v>
      </c>
      <c r="E498" s="173" t="s">
        <v>863</v>
      </c>
      <c r="F498" s="174" t="s">
        <v>864</v>
      </c>
      <c r="G498" s="175" t="s">
        <v>187</v>
      </c>
      <c r="H498" s="176">
        <v>67</v>
      </c>
      <c r="I498" s="177"/>
      <c r="J498" s="178">
        <f>ROUND(I498*H498,2)</f>
        <v>0</v>
      </c>
      <c r="K498" s="174" t="s">
        <v>130</v>
      </c>
      <c r="L498" s="40"/>
      <c r="M498" s="179" t="s">
        <v>20</v>
      </c>
      <c r="N498" s="180" t="s">
        <v>49</v>
      </c>
      <c r="O498" s="65"/>
      <c r="P498" s="181">
        <f>O498*H498</f>
        <v>0</v>
      </c>
      <c r="Q498" s="181">
        <v>8.4250000000000005E-2</v>
      </c>
      <c r="R498" s="181">
        <f>Q498*H498</f>
        <v>5.6447500000000002</v>
      </c>
      <c r="S498" s="181">
        <v>0</v>
      </c>
      <c r="T498" s="182">
        <f>S498*H498</f>
        <v>0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183" t="s">
        <v>131</v>
      </c>
      <c r="AT498" s="183" t="s">
        <v>126</v>
      </c>
      <c r="AU498" s="183" t="s">
        <v>22</v>
      </c>
      <c r="AY498" s="18" t="s">
        <v>125</v>
      </c>
      <c r="BE498" s="184">
        <f>IF(N498="základní",J498,0)</f>
        <v>0</v>
      </c>
      <c r="BF498" s="184">
        <f>IF(N498="snížená",J498,0)</f>
        <v>0</v>
      </c>
      <c r="BG498" s="184">
        <f>IF(N498="zákl. přenesená",J498,0)</f>
        <v>0</v>
      </c>
      <c r="BH498" s="184">
        <f>IF(N498="sníž. přenesená",J498,0)</f>
        <v>0</v>
      </c>
      <c r="BI498" s="184">
        <f>IF(N498="nulová",J498,0)</f>
        <v>0</v>
      </c>
      <c r="BJ498" s="18" t="s">
        <v>22</v>
      </c>
      <c r="BK498" s="184">
        <f>ROUND(I498*H498,2)</f>
        <v>0</v>
      </c>
      <c r="BL498" s="18" t="s">
        <v>131</v>
      </c>
      <c r="BM498" s="183" t="s">
        <v>865</v>
      </c>
    </row>
    <row r="499" spans="1:65" s="2" customFormat="1" ht="29.25">
      <c r="A499" s="35"/>
      <c r="B499" s="36"/>
      <c r="C499" s="37"/>
      <c r="D499" s="185" t="s">
        <v>133</v>
      </c>
      <c r="E499" s="37"/>
      <c r="F499" s="186" t="s">
        <v>866</v>
      </c>
      <c r="G499" s="37"/>
      <c r="H499" s="37"/>
      <c r="I499" s="187"/>
      <c r="J499" s="37"/>
      <c r="K499" s="37"/>
      <c r="L499" s="40"/>
      <c r="M499" s="188"/>
      <c r="N499" s="189"/>
      <c r="O499" s="65"/>
      <c r="P499" s="65"/>
      <c r="Q499" s="65"/>
      <c r="R499" s="65"/>
      <c r="S499" s="65"/>
      <c r="T499" s="66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T499" s="18" t="s">
        <v>133</v>
      </c>
      <c r="AU499" s="18" t="s">
        <v>22</v>
      </c>
    </row>
    <row r="500" spans="1:65" s="2" customFormat="1" ht="11.25">
      <c r="A500" s="35"/>
      <c r="B500" s="36"/>
      <c r="C500" s="37"/>
      <c r="D500" s="190" t="s">
        <v>135</v>
      </c>
      <c r="E500" s="37"/>
      <c r="F500" s="191" t="s">
        <v>867</v>
      </c>
      <c r="G500" s="37"/>
      <c r="H500" s="37"/>
      <c r="I500" s="187"/>
      <c r="J500" s="37"/>
      <c r="K500" s="37"/>
      <c r="L500" s="40"/>
      <c r="M500" s="188"/>
      <c r="N500" s="189"/>
      <c r="O500" s="65"/>
      <c r="P500" s="65"/>
      <c r="Q500" s="65"/>
      <c r="R500" s="65"/>
      <c r="S500" s="65"/>
      <c r="T500" s="66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T500" s="18" t="s">
        <v>135</v>
      </c>
      <c r="AU500" s="18" t="s">
        <v>22</v>
      </c>
    </row>
    <row r="501" spans="1:65" s="13" customFormat="1" ht="11.25">
      <c r="B501" s="201"/>
      <c r="C501" s="202"/>
      <c r="D501" s="185" t="s">
        <v>182</v>
      </c>
      <c r="E501" s="203" t="s">
        <v>868</v>
      </c>
      <c r="F501" s="204" t="s">
        <v>869</v>
      </c>
      <c r="G501" s="202"/>
      <c r="H501" s="205">
        <v>19</v>
      </c>
      <c r="I501" s="206"/>
      <c r="J501" s="202"/>
      <c r="K501" s="202"/>
      <c r="L501" s="207"/>
      <c r="M501" s="208"/>
      <c r="N501" s="209"/>
      <c r="O501" s="209"/>
      <c r="P501" s="209"/>
      <c r="Q501" s="209"/>
      <c r="R501" s="209"/>
      <c r="S501" s="209"/>
      <c r="T501" s="210"/>
      <c r="AT501" s="211" t="s">
        <v>182</v>
      </c>
      <c r="AU501" s="211" t="s">
        <v>22</v>
      </c>
      <c r="AV501" s="13" t="s">
        <v>86</v>
      </c>
      <c r="AW501" s="13" t="s">
        <v>39</v>
      </c>
      <c r="AX501" s="13" t="s">
        <v>78</v>
      </c>
      <c r="AY501" s="211" t="s">
        <v>125</v>
      </c>
    </row>
    <row r="502" spans="1:65" s="13" customFormat="1" ht="11.25">
      <c r="B502" s="201"/>
      <c r="C502" s="202"/>
      <c r="D502" s="185" t="s">
        <v>182</v>
      </c>
      <c r="E502" s="203" t="s">
        <v>20</v>
      </c>
      <c r="F502" s="204" t="s">
        <v>870</v>
      </c>
      <c r="G502" s="202"/>
      <c r="H502" s="205">
        <v>48</v>
      </c>
      <c r="I502" s="206"/>
      <c r="J502" s="202"/>
      <c r="K502" s="202"/>
      <c r="L502" s="207"/>
      <c r="M502" s="208"/>
      <c r="N502" s="209"/>
      <c r="O502" s="209"/>
      <c r="P502" s="209"/>
      <c r="Q502" s="209"/>
      <c r="R502" s="209"/>
      <c r="S502" s="209"/>
      <c r="T502" s="210"/>
      <c r="AT502" s="211" t="s">
        <v>182</v>
      </c>
      <c r="AU502" s="211" t="s">
        <v>22</v>
      </c>
      <c r="AV502" s="13" t="s">
        <v>86</v>
      </c>
      <c r="AW502" s="13" t="s">
        <v>39</v>
      </c>
      <c r="AX502" s="13" t="s">
        <v>78</v>
      </c>
      <c r="AY502" s="211" t="s">
        <v>125</v>
      </c>
    </row>
    <row r="503" spans="1:65" s="15" customFormat="1" ht="11.25">
      <c r="B503" s="222"/>
      <c r="C503" s="223"/>
      <c r="D503" s="185" t="s">
        <v>182</v>
      </c>
      <c r="E503" s="224" t="s">
        <v>20</v>
      </c>
      <c r="F503" s="225" t="s">
        <v>261</v>
      </c>
      <c r="G503" s="223"/>
      <c r="H503" s="226">
        <v>67</v>
      </c>
      <c r="I503" s="227"/>
      <c r="J503" s="223"/>
      <c r="K503" s="223"/>
      <c r="L503" s="228"/>
      <c r="M503" s="229"/>
      <c r="N503" s="230"/>
      <c r="O503" s="230"/>
      <c r="P503" s="230"/>
      <c r="Q503" s="230"/>
      <c r="R503" s="230"/>
      <c r="S503" s="230"/>
      <c r="T503" s="231"/>
      <c r="AT503" s="232" t="s">
        <v>182</v>
      </c>
      <c r="AU503" s="232" t="s">
        <v>22</v>
      </c>
      <c r="AV503" s="15" t="s">
        <v>131</v>
      </c>
      <c r="AW503" s="15" t="s">
        <v>39</v>
      </c>
      <c r="AX503" s="15" t="s">
        <v>22</v>
      </c>
      <c r="AY503" s="232" t="s">
        <v>125</v>
      </c>
    </row>
    <row r="504" spans="1:65" s="2" customFormat="1" ht="16.5" customHeight="1">
      <c r="A504" s="35"/>
      <c r="B504" s="36"/>
      <c r="C504" s="233" t="s">
        <v>871</v>
      </c>
      <c r="D504" s="233" t="s">
        <v>435</v>
      </c>
      <c r="E504" s="234" t="s">
        <v>872</v>
      </c>
      <c r="F504" s="235" t="s">
        <v>873</v>
      </c>
      <c r="G504" s="236" t="s">
        <v>187</v>
      </c>
      <c r="H504" s="237">
        <v>67</v>
      </c>
      <c r="I504" s="238"/>
      <c r="J504" s="239">
        <f>ROUND(I504*H504,2)</f>
        <v>0</v>
      </c>
      <c r="K504" s="235" t="s">
        <v>130</v>
      </c>
      <c r="L504" s="240"/>
      <c r="M504" s="241" t="s">
        <v>20</v>
      </c>
      <c r="N504" s="242" t="s">
        <v>49</v>
      </c>
      <c r="O504" s="65"/>
      <c r="P504" s="181">
        <f>O504*H504</f>
        <v>0</v>
      </c>
      <c r="Q504" s="181">
        <v>0.12</v>
      </c>
      <c r="R504" s="181">
        <f>Q504*H504</f>
        <v>8.0399999999999991</v>
      </c>
      <c r="S504" s="181">
        <v>0</v>
      </c>
      <c r="T504" s="182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183" t="s">
        <v>224</v>
      </c>
      <c r="AT504" s="183" t="s">
        <v>435</v>
      </c>
      <c r="AU504" s="183" t="s">
        <v>22</v>
      </c>
      <c r="AY504" s="18" t="s">
        <v>125</v>
      </c>
      <c r="BE504" s="184">
        <f>IF(N504="základní",J504,0)</f>
        <v>0</v>
      </c>
      <c r="BF504" s="184">
        <f>IF(N504="snížená",J504,0)</f>
        <v>0</v>
      </c>
      <c r="BG504" s="184">
        <f>IF(N504="zákl. přenesená",J504,0)</f>
        <v>0</v>
      </c>
      <c r="BH504" s="184">
        <f>IF(N504="sníž. přenesená",J504,0)</f>
        <v>0</v>
      </c>
      <c r="BI504" s="184">
        <f>IF(N504="nulová",J504,0)</f>
        <v>0</v>
      </c>
      <c r="BJ504" s="18" t="s">
        <v>22</v>
      </c>
      <c r="BK504" s="184">
        <f>ROUND(I504*H504,2)</f>
        <v>0</v>
      </c>
      <c r="BL504" s="18" t="s">
        <v>131</v>
      </c>
      <c r="BM504" s="183" t="s">
        <v>874</v>
      </c>
    </row>
    <row r="505" spans="1:65" s="2" customFormat="1" ht="11.25">
      <c r="A505" s="35"/>
      <c r="B505" s="36"/>
      <c r="C505" s="37"/>
      <c r="D505" s="185" t="s">
        <v>133</v>
      </c>
      <c r="E505" s="37"/>
      <c r="F505" s="186" t="s">
        <v>875</v>
      </c>
      <c r="G505" s="37"/>
      <c r="H505" s="37"/>
      <c r="I505" s="187"/>
      <c r="J505" s="37"/>
      <c r="K505" s="37"/>
      <c r="L505" s="40"/>
      <c r="M505" s="188"/>
      <c r="N505" s="189"/>
      <c r="O505" s="65"/>
      <c r="P505" s="65"/>
      <c r="Q505" s="65"/>
      <c r="R505" s="65"/>
      <c r="S505" s="65"/>
      <c r="T505" s="66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T505" s="18" t="s">
        <v>133</v>
      </c>
      <c r="AU505" s="18" t="s">
        <v>22</v>
      </c>
    </row>
    <row r="506" spans="1:65" s="2" customFormat="1" ht="11.25">
      <c r="A506" s="35"/>
      <c r="B506" s="36"/>
      <c r="C506" s="37"/>
      <c r="D506" s="190" t="s">
        <v>135</v>
      </c>
      <c r="E506" s="37"/>
      <c r="F506" s="191" t="s">
        <v>876</v>
      </c>
      <c r="G506" s="37"/>
      <c r="H506" s="37"/>
      <c r="I506" s="187"/>
      <c r="J506" s="37"/>
      <c r="K506" s="37"/>
      <c r="L506" s="40"/>
      <c r="M506" s="188"/>
      <c r="N506" s="189"/>
      <c r="O506" s="65"/>
      <c r="P506" s="65"/>
      <c r="Q506" s="65"/>
      <c r="R506" s="65"/>
      <c r="S506" s="65"/>
      <c r="T506" s="66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T506" s="18" t="s">
        <v>135</v>
      </c>
      <c r="AU506" s="18" t="s">
        <v>22</v>
      </c>
    </row>
    <row r="507" spans="1:65" s="2" customFormat="1" ht="16.5" customHeight="1">
      <c r="A507" s="35"/>
      <c r="B507" s="36"/>
      <c r="C507" s="172" t="s">
        <v>877</v>
      </c>
      <c r="D507" s="172" t="s">
        <v>126</v>
      </c>
      <c r="E507" s="173" t="s">
        <v>878</v>
      </c>
      <c r="F507" s="174" t="s">
        <v>879</v>
      </c>
      <c r="G507" s="175" t="s">
        <v>187</v>
      </c>
      <c r="H507" s="176">
        <v>204</v>
      </c>
      <c r="I507" s="177"/>
      <c r="J507" s="178">
        <f>ROUND(I507*H507,2)</f>
        <v>0</v>
      </c>
      <c r="K507" s="174" t="s">
        <v>130</v>
      </c>
      <c r="L507" s="40"/>
      <c r="M507" s="179" t="s">
        <v>20</v>
      </c>
      <c r="N507" s="180" t="s">
        <v>49</v>
      </c>
      <c r="O507" s="65"/>
      <c r="P507" s="181">
        <f>O507*H507</f>
        <v>0</v>
      </c>
      <c r="Q507" s="181">
        <v>0</v>
      </c>
      <c r="R507" s="181">
        <f>Q507*H507</f>
        <v>0</v>
      </c>
      <c r="S507" s="181">
        <v>0</v>
      </c>
      <c r="T507" s="182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83" t="s">
        <v>131</v>
      </c>
      <c r="AT507" s="183" t="s">
        <v>126</v>
      </c>
      <c r="AU507" s="183" t="s">
        <v>22</v>
      </c>
      <c r="AY507" s="18" t="s">
        <v>125</v>
      </c>
      <c r="BE507" s="184">
        <f>IF(N507="základní",J507,0)</f>
        <v>0</v>
      </c>
      <c r="BF507" s="184">
        <f>IF(N507="snížená",J507,0)</f>
        <v>0</v>
      </c>
      <c r="BG507" s="184">
        <f>IF(N507="zákl. přenesená",J507,0)</f>
        <v>0</v>
      </c>
      <c r="BH507" s="184">
        <f>IF(N507="sníž. přenesená",J507,0)</f>
        <v>0</v>
      </c>
      <c r="BI507" s="184">
        <f>IF(N507="nulová",J507,0)</f>
        <v>0</v>
      </c>
      <c r="BJ507" s="18" t="s">
        <v>22</v>
      </c>
      <c r="BK507" s="184">
        <f>ROUND(I507*H507,2)</f>
        <v>0</v>
      </c>
      <c r="BL507" s="18" t="s">
        <v>131</v>
      </c>
      <c r="BM507" s="183" t="s">
        <v>880</v>
      </c>
    </row>
    <row r="508" spans="1:65" s="2" customFormat="1" ht="11.25">
      <c r="A508" s="35"/>
      <c r="B508" s="36"/>
      <c r="C508" s="37"/>
      <c r="D508" s="185" t="s">
        <v>133</v>
      </c>
      <c r="E508" s="37"/>
      <c r="F508" s="186" t="s">
        <v>881</v>
      </c>
      <c r="G508" s="37"/>
      <c r="H508" s="37"/>
      <c r="I508" s="187"/>
      <c r="J508" s="37"/>
      <c r="K508" s="37"/>
      <c r="L508" s="40"/>
      <c r="M508" s="188"/>
      <c r="N508" s="189"/>
      <c r="O508" s="65"/>
      <c r="P508" s="65"/>
      <c r="Q508" s="65"/>
      <c r="R508" s="65"/>
      <c r="S508" s="65"/>
      <c r="T508" s="66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T508" s="18" t="s">
        <v>133</v>
      </c>
      <c r="AU508" s="18" t="s">
        <v>22</v>
      </c>
    </row>
    <row r="509" spans="1:65" s="2" customFormat="1" ht="11.25">
      <c r="A509" s="35"/>
      <c r="B509" s="36"/>
      <c r="C509" s="37"/>
      <c r="D509" s="190" t="s">
        <v>135</v>
      </c>
      <c r="E509" s="37"/>
      <c r="F509" s="191" t="s">
        <v>882</v>
      </c>
      <c r="G509" s="37"/>
      <c r="H509" s="37"/>
      <c r="I509" s="187"/>
      <c r="J509" s="37"/>
      <c r="K509" s="37"/>
      <c r="L509" s="40"/>
      <c r="M509" s="188"/>
      <c r="N509" s="189"/>
      <c r="O509" s="65"/>
      <c r="P509" s="65"/>
      <c r="Q509" s="65"/>
      <c r="R509" s="65"/>
      <c r="S509" s="65"/>
      <c r="T509" s="66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T509" s="18" t="s">
        <v>135</v>
      </c>
      <c r="AU509" s="18" t="s">
        <v>22</v>
      </c>
    </row>
    <row r="510" spans="1:65" s="13" customFormat="1" ht="11.25">
      <c r="B510" s="201"/>
      <c r="C510" s="202"/>
      <c r="D510" s="185" t="s">
        <v>182</v>
      </c>
      <c r="E510" s="203" t="s">
        <v>883</v>
      </c>
      <c r="F510" s="204" t="s">
        <v>884</v>
      </c>
      <c r="G510" s="202"/>
      <c r="H510" s="205">
        <v>204</v>
      </c>
      <c r="I510" s="206"/>
      <c r="J510" s="202"/>
      <c r="K510" s="202"/>
      <c r="L510" s="207"/>
      <c r="M510" s="208"/>
      <c r="N510" s="209"/>
      <c r="O510" s="209"/>
      <c r="P510" s="209"/>
      <c r="Q510" s="209"/>
      <c r="R510" s="209"/>
      <c r="S510" s="209"/>
      <c r="T510" s="210"/>
      <c r="AT510" s="211" t="s">
        <v>182</v>
      </c>
      <c r="AU510" s="211" t="s">
        <v>22</v>
      </c>
      <c r="AV510" s="13" t="s">
        <v>86</v>
      </c>
      <c r="AW510" s="13" t="s">
        <v>39</v>
      </c>
      <c r="AX510" s="13" t="s">
        <v>22</v>
      </c>
      <c r="AY510" s="211" t="s">
        <v>125</v>
      </c>
    </row>
    <row r="511" spans="1:65" s="2" customFormat="1" ht="16.5" customHeight="1">
      <c r="A511" s="35"/>
      <c r="B511" s="36"/>
      <c r="C511" s="172" t="s">
        <v>885</v>
      </c>
      <c r="D511" s="172" t="s">
        <v>126</v>
      </c>
      <c r="E511" s="173" t="s">
        <v>886</v>
      </c>
      <c r="F511" s="174" t="s">
        <v>887</v>
      </c>
      <c r="G511" s="175" t="s">
        <v>187</v>
      </c>
      <c r="H511" s="176">
        <v>204</v>
      </c>
      <c r="I511" s="177"/>
      <c r="J511" s="178">
        <f>ROUND(I511*H511,2)</f>
        <v>0</v>
      </c>
      <c r="K511" s="174" t="s">
        <v>130</v>
      </c>
      <c r="L511" s="40"/>
      <c r="M511" s="179" t="s">
        <v>20</v>
      </c>
      <c r="N511" s="180" t="s">
        <v>49</v>
      </c>
      <c r="O511" s="65"/>
      <c r="P511" s="181">
        <f>O511*H511</f>
        <v>0</v>
      </c>
      <c r="Q511" s="181">
        <v>0</v>
      </c>
      <c r="R511" s="181">
        <f>Q511*H511</f>
        <v>0</v>
      </c>
      <c r="S511" s="181">
        <v>0</v>
      </c>
      <c r="T511" s="182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83" t="s">
        <v>131</v>
      </c>
      <c r="AT511" s="183" t="s">
        <v>126</v>
      </c>
      <c r="AU511" s="183" t="s">
        <v>22</v>
      </c>
      <c r="AY511" s="18" t="s">
        <v>125</v>
      </c>
      <c r="BE511" s="184">
        <f>IF(N511="základní",J511,0)</f>
        <v>0</v>
      </c>
      <c r="BF511" s="184">
        <f>IF(N511="snížená",J511,0)</f>
        <v>0</v>
      </c>
      <c r="BG511" s="184">
        <f>IF(N511="zákl. přenesená",J511,0)</f>
        <v>0</v>
      </c>
      <c r="BH511" s="184">
        <f>IF(N511="sníž. přenesená",J511,0)</f>
        <v>0</v>
      </c>
      <c r="BI511" s="184">
        <f>IF(N511="nulová",J511,0)</f>
        <v>0</v>
      </c>
      <c r="BJ511" s="18" t="s">
        <v>22</v>
      </c>
      <c r="BK511" s="184">
        <f>ROUND(I511*H511,2)</f>
        <v>0</v>
      </c>
      <c r="BL511" s="18" t="s">
        <v>131</v>
      </c>
      <c r="BM511" s="183" t="s">
        <v>888</v>
      </c>
    </row>
    <row r="512" spans="1:65" s="2" customFormat="1" ht="11.25">
      <c r="A512" s="35"/>
      <c r="B512" s="36"/>
      <c r="C512" s="37"/>
      <c r="D512" s="185" t="s">
        <v>133</v>
      </c>
      <c r="E512" s="37"/>
      <c r="F512" s="186" t="s">
        <v>889</v>
      </c>
      <c r="G512" s="37"/>
      <c r="H512" s="37"/>
      <c r="I512" s="187"/>
      <c r="J512" s="37"/>
      <c r="K512" s="37"/>
      <c r="L512" s="40"/>
      <c r="M512" s="188"/>
      <c r="N512" s="189"/>
      <c r="O512" s="65"/>
      <c r="P512" s="65"/>
      <c r="Q512" s="65"/>
      <c r="R512" s="65"/>
      <c r="S512" s="65"/>
      <c r="T512" s="66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T512" s="18" t="s">
        <v>133</v>
      </c>
      <c r="AU512" s="18" t="s">
        <v>22</v>
      </c>
    </row>
    <row r="513" spans="1:65" s="2" customFormat="1" ht="11.25">
      <c r="A513" s="35"/>
      <c r="B513" s="36"/>
      <c r="C513" s="37"/>
      <c r="D513" s="190" t="s">
        <v>135</v>
      </c>
      <c r="E513" s="37"/>
      <c r="F513" s="191" t="s">
        <v>890</v>
      </c>
      <c r="G513" s="37"/>
      <c r="H513" s="37"/>
      <c r="I513" s="187"/>
      <c r="J513" s="37"/>
      <c r="K513" s="37"/>
      <c r="L513" s="40"/>
      <c r="M513" s="188"/>
      <c r="N513" s="189"/>
      <c r="O513" s="65"/>
      <c r="P513" s="65"/>
      <c r="Q513" s="65"/>
      <c r="R513" s="65"/>
      <c r="S513" s="65"/>
      <c r="T513" s="66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T513" s="18" t="s">
        <v>135</v>
      </c>
      <c r="AU513" s="18" t="s">
        <v>22</v>
      </c>
    </row>
    <row r="514" spans="1:65" s="13" customFormat="1" ht="11.25">
      <c r="B514" s="201"/>
      <c r="C514" s="202"/>
      <c r="D514" s="185" t="s">
        <v>182</v>
      </c>
      <c r="E514" s="203" t="s">
        <v>891</v>
      </c>
      <c r="F514" s="204" t="s">
        <v>884</v>
      </c>
      <c r="G514" s="202"/>
      <c r="H514" s="205">
        <v>204</v>
      </c>
      <c r="I514" s="206"/>
      <c r="J514" s="202"/>
      <c r="K514" s="202"/>
      <c r="L514" s="207"/>
      <c r="M514" s="208"/>
      <c r="N514" s="209"/>
      <c r="O514" s="209"/>
      <c r="P514" s="209"/>
      <c r="Q514" s="209"/>
      <c r="R514" s="209"/>
      <c r="S514" s="209"/>
      <c r="T514" s="210"/>
      <c r="AT514" s="211" t="s">
        <v>182</v>
      </c>
      <c r="AU514" s="211" t="s">
        <v>22</v>
      </c>
      <c r="AV514" s="13" t="s">
        <v>86</v>
      </c>
      <c r="AW514" s="13" t="s">
        <v>39</v>
      </c>
      <c r="AX514" s="13" t="s">
        <v>22</v>
      </c>
      <c r="AY514" s="211" t="s">
        <v>125</v>
      </c>
    </row>
    <row r="515" spans="1:65" s="2" customFormat="1" ht="16.5" customHeight="1">
      <c r="A515" s="35"/>
      <c r="B515" s="36"/>
      <c r="C515" s="172" t="s">
        <v>892</v>
      </c>
      <c r="D515" s="172" t="s">
        <v>126</v>
      </c>
      <c r="E515" s="173" t="s">
        <v>893</v>
      </c>
      <c r="F515" s="174" t="s">
        <v>894</v>
      </c>
      <c r="G515" s="175" t="s">
        <v>187</v>
      </c>
      <c r="H515" s="176">
        <v>204</v>
      </c>
      <c r="I515" s="177"/>
      <c r="J515" s="178">
        <f>ROUND(I515*H515,2)</f>
        <v>0</v>
      </c>
      <c r="K515" s="174" t="s">
        <v>130</v>
      </c>
      <c r="L515" s="40"/>
      <c r="M515" s="179" t="s">
        <v>20</v>
      </c>
      <c r="N515" s="180" t="s">
        <v>49</v>
      </c>
      <c r="O515" s="65"/>
      <c r="P515" s="181">
        <f>O515*H515</f>
        <v>0</v>
      </c>
      <c r="Q515" s="181">
        <v>9.6000000000000002E-4</v>
      </c>
      <c r="R515" s="181">
        <f>Q515*H515</f>
        <v>0.19584000000000001</v>
      </c>
      <c r="S515" s="181">
        <v>0</v>
      </c>
      <c r="T515" s="182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183" t="s">
        <v>131</v>
      </c>
      <c r="AT515" s="183" t="s">
        <v>126</v>
      </c>
      <c r="AU515" s="183" t="s">
        <v>22</v>
      </c>
      <c r="AY515" s="18" t="s">
        <v>125</v>
      </c>
      <c r="BE515" s="184">
        <f>IF(N515="základní",J515,0)</f>
        <v>0</v>
      </c>
      <c r="BF515" s="184">
        <f>IF(N515="snížená",J515,0)</f>
        <v>0</v>
      </c>
      <c r="BG515" s="184">
        <f>IF(N515="zákl. přenesená",J515,0)</f>
        <v>0</v>
      </c>
      <c r="BH515" s="184">
        <f>IF(N515="sníž. přenesená",J515,0)</f>
        <v>0</v>
      </c>
      <c r="BI515" s="184">
        <f>IF(N515="nulová",J515,0)</f>
        <v>0</v>
      </c>
      <c r="BJ515" s="18" t="s">
        <v>22</v>
      </c>
      <c r="BK515" s="184">
        <f>ROUND(I515*H515,2)</f>
        <v>0</v>
      </c>
      <c r="BL515" s="18" t="s">
        <v>131</v>
      </c>
      <c r="BM515" s="183" t="s">
        <v>895</v>
      </c>
    </row>
    <row r="516" spans="1:65" s="2" customFormat="1" ht="11.25">
      <c r="A516" s="35"/>
      <c r="B516" s="36"/>
      <c r="C516" s="37"/>
      <c r="D516" s="185" t="s">
        <v>133</v>
      </c>
      <c r="E516" s="37"/>
      <c r="F516" s="186" t="s">
        <v>896</v>
      </c>
      <c r="G516" s="37"/>
      <c r="H516" s="37"/>
      <c r="I516" s="187"/>
      <c r="J516" s="37"/>
      <c r="K516" s="37"/>
      <c r="L516" s="40"/>
      <c r="M516" s="188"/>
      <c r="N516" s="189"/>
      <c r="O516" s="65"/>
      <c r="P516" s="65"/>
      <c r="Q516" s="65"/>
      <c r="R516" s="65"/>
      <c r="S516" s="65"/>
      <c r="T516" s="66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T516" s="18" t="s">
        <v>133</v>
      </c>
      <c r="AU516" s="18" t="s">
        <v>22</v>
      </c>
    </row>
    <row r="517" spans="1:65" s="2" customFormat="1" ht="11.25">
      <c r="A517" s="35"/>
      <c r="B517" s="36"/>
      <c r="C517" s="37"/>
      <c r="D517" s="190" t="s">
        <v>135</v>
      </c>
      <c r="E517" s="37"/>
      <c r="F517" s="191" t="s">
        <v>897</v>
      </c>
      <c r="G517" s="37"/>
      <c r="H517" s="37"/>
      <c r="I517" s="187"/>
      <c r="J517" s="37"/>
      <c r="K517" s="37"/>
      <c r="L517" s="40"/>
      <c r="M517" s="188"/>
      <c r="N517" s="189"/>
      <c r="O517" s="65"/>
      <c r="P517" s="65"/>
      <c r="Q517" s="65"/>
      <c r="R517" s="65"/>
      <c r="S517" s="65"/>
      <c r="T517" s="66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T517" s="18" t="s">
        <v>135</v>
      </c>
      <c r="AU517" s="18" t="s">
        <v>22</v>
      </c>
    </row>
    <row r="518" spans="1:65" s="13" customFormat="1" ht="11.25">
      <c r="B518" s="201"/>
      <c r="C518" s="202"/>
      <c r="D518" s="185" t="s">
        <v>182</v>
      </c>
      <c r="E518" s="203" t="s">
        <v>898</v>
      </c>
      <c r="F518" s="204" t="s">
        <v>884</v>
      </c>
      <c r="G518" s="202"/>
      <c r="H518" s="205">
        <v>204</v>
      </c>
      <c r="I518" s="206"/>
      <c r="J518" s="202"/>
      <c r="K518" s="202"/>
      <c r="L518" s="207"/>
      <c r="M518" s="208"/>
      <c r="N518" s="209"/>
      <c r="O518" s="209"/>
      <c r="P518" s="209"/>
      <c r="Q518" s="209"/>
      <c r="R518" s="209"/>
      <c r="S518" s="209"/>
      <c r="T518" s="210"/>
      <c r="AT518" s="211" t="s">
        <v>182</v>
      </c>
      <c r="AU518" s="211" t="s">
        <v>22</v>
      </c>
      <c r="AV518" s="13" t="s">
        <v>86</v>
      </c>
      <c r="AW518" s="13" t="s">
        <v>39</v>
      </c>
      <c r="AX518" s="13" t="s">
        <v>22</v>
      </c>
      <c r="AY518" s="211" t="s">
        <v>125</v>
      </c>
    </row>
    <row r="519" spans="1:65" s="2" customFormat="1" ht="16.5" customHeight="1">
      <c r="A519" s="35"/>
      <c r="B519" s="36"/>
      <c r="C519" s="172" t="s">
        <v>899</v>
      </c>
      <c r="D519" s="172" t="s">
        <v>126</v>
      </c>
      <c r="E519" s="173" t="s">
        <v>900</v>
      </c>
      <c r="F519" s="174" t="s">
        <v>901</v>
      </c>
      <c r="G519" s="175" t="s">
        <v>284</v>
      </c>
      <c r="H519" s="176">
        <v>245</v>
      </c>
      <c r="I519" s="177"/>
      <c r="J519" s="178">
        <f>ROUND(I519*H519,2)</f>
        <v>0</v>
      </c>
      <c r="K519" s="174" t="s">
        <v>130</v>
      </c>
      <c r="L519" s="40"/>
      <c r="M519" s="179" t="s">
        <v>20</v>
      </c>
      <c r="N519" s="180" t="s">
        <v>49</v>
      </c>
      <c r="O519" s="65"/>
      <c r="P519" s="181">
        <f>O519*H519</f>
        <v>0</v>
      </c>
      <c r="Q519" s="181">
        <v>4.3E-3</v>
      </c>
      <c r="R519" s="181">
        <f>Q519*H519</f>
        <v>1.0535000000000001</v>
      </c>
      <c r="S519" s="181">
        <v>0</v>
      </c>
      <c r="T519" s="182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83" t="s">
        <v>131</v>
      </c>
      <c r="AT519" s="183" t="s">
        <v>126</v>
      </c>
      <c r="AU519" s="183" t="s">
        <v>22</v>
      </c>
      <c r="AY519" s="18" t="s">
        <v>125</v>
      </c>
      <c r="BE519" s="184">
        <f>IF(N519="základní",J519,0)</f>
        <v>0</v>
      </c>
      <c r="BF519" s="184">
        <f>IF(N519="snížená",J519,0)</f>
        <v>0</v>
      </c>
      <c r="BG519" s="184">
        <f>IF(N519="zákl. přenesená",J519,0)</f>
        <v>0</v>
      </c>
      <c r="BH519" s="184">
        <f>IF(N519="sníž. přenesená",J519,0)</f>
        <v>0</v>
      </c>
      <c r="BI519" s="184">
        <f>IF(N519="nulová",J519,0)</f>
        <v>0</v>
      </c>
      <c r="BJ519" s="18" t="s">
        <v>22</v>
      </c>
      <c r="BK519" s="184">
        <f>ROUND(I519*H519,2)</f>
        <v>0</v>
      </c>
      <c r="BL519" s="18" t="s">
        <v>131</v>
      </c>
      <c r="BM519" s="183" t="s">
        <v>902</v>
      </c>
    </row>
    <row r="520" spans="1:65" s="2" customFormat="1" ht="11.25">
      <c r="A520" s="35"/>
      <c r="B520" s="36"/>
      <c r="C520" s="37"/>
      <c r="D520" s="185" t="s">
        <v>133</v>
      </c>
      <c r="E520" s="37"/>
      <c r="F520" s="186" t="s">
        <v>903</v>
      </c>
      <c r="G520" s="37"/>
      <c r="H520" s="37"/>
      <c r="I520" s="187"/>
      <c r="J520" s="37"/>
      <c r="K520" s="37"/>
      <c r="L520" s="40"/>
      <c r="M520" s="188"/>
      <c r="N520" s="189"/>
      <c r="O520" s="65"/>
      <c r="P520" s="65"/>
      <c r="Q520" s="65"/>
      <c r="R520" s="65"/>
      <c r="S520" s="65"/>
      <c r="T520" s="66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T520" s="18" t="s">
        <v>133</v>
      </c>
      <c r="AU520" s="18" t="s">
        <v>22</v>
      </c>
    </row>
    <row r="521" spans="1:65" s="2" customFormat="1" ht="11.25">
      <c r="A521" s="35"/>
      <c r="B521" s="36"/>
      <c r="C521" s="37"/>
      <c r="D521" s="190" t="s">
        <v>135</v>
      </c>
      <c r="E521" s="37"/>
      <c r="F521" s="191" t="s">
        <v>904</v>
      </c>
      <c r="G521" s="37"/>
      <c r="H521" s="37"/>
      <c r="I521" s="187"/>
      <c r="J521" s="37"/>
      <c r="K521" s="37"/>
      <c r="L521" s="40"/>
      <c r="M521" s="188"/>
      <c r="N521" s="189"/>
      <c r="O521" s="65"/>
      <c r="P521" s="65"/>
      <c r="Q521" s="65"/>
      <c r="R521" s="65"/>
      <c r="S521" s="65"/>
      <c r="T521" s="66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T521" s="18" t="s">
        <v>135</v>
      </c>
      <c r="AU521" s="18" t="s">
        <v>22</v>
      </c>
    </row>
    <row r="522" spans="1:65" s="13" customFormat="1" ht="11.25">
      <c r="B522" s="201"/>
      <c r="C522" s="202"/>
      <c r="D522" s="185" t="s">
        <v>182</v>
      </c>
      <c r="E522" s="203" t="s">
        <v>905</v>
      </c>
      <c r="F522" s="204" t="s">
        <v>906</v>
      </c>
      <c r="G522" s="202"/>
      <c r="H522" s="205">
        <v>245</v>
      </c>
      <c r="I522" s="206"/>
      <c r="J522" s="202"/>
      <c r="K522" s="202"/>
      <c r="L522" s="207"/>
      <c r="M522" s="208"/>
      <c r="N522" s="209"/>
      <c r="O522" s="209"/>
      <c r="P522" s="209"/>
      <c r="Q522" s="209"/>
      <c r="R522" s="209"/>
      <c r="S522" s="209"/>
      <c r="T522" s="210"/>
      <c r="AT522" s="211" t="s">
        <v>182</v>
      </c>
      <c r="AU522" s="211" t="s">
        <v>22</v>
      </c>
      <c r="AV522" s="13" t="s">
        <v>86</v>
      </c>
      <c r="AW522" s="13" t="s">
        <v>39</v>
      </c>
      <c r="AX522" s="13" t="s">
        <v>22</v>
      </c>
      <c r="AY522" s="211" t="s">
        <v>125</v>
      </c>
    </row>
    <row r="523" spans="1:65" s="11" customFormat="1" ht="25.9" customHeight="1">
      <c r="B523" s="158"/>
      <c r="C523" s="159"/>
      <c r="D523" s="160" t="s">
        <v>77</v>
      </c>
      <c r="E523" s="161" t="s">
        <v>224</v>
      </c>
      <c r="F523" s="161" t="s">
        <v>907</v>
      </c>
      <c r="G523" s="159"/>
      <c r="H523" s="159"/>
      <c r="I523" s="162"/>
      <c r="J523" s="163">
        <f>BK523</f>
        <v>0</v>
      </c>
      <c r="K523" s="159"/>
      <c r="L523" s="164"/>
      <c r="M523" s="165"/>
      <c r="N523" s="166"/>
      <c r="O523" s="166"/>
      <c r="P523" s="167">
        <f>SUM(P524:P561)</f>
        <v>0</v>
      </c>
      <c r="Q523" s="166"/>
      <c r="R523" s="167">
        <f>SUM(R524:R561)</f>
        <v>1.5624399999999998</v>
      </c>
      <c r="S523" s="166"/>
      <c r="T523" s="168">
        <f>SUM(T524:T561)</f>
        <v>0</v>
      </c>
      <c r="AR523" s="169" t="s">
        <v>22</v>
      </c>
      <c r="AT523" s="170" t="s">
        <v>77</v>
      </c>
      <c r="AU523" s="170" t="s">
        <v>78</v>
      </c>
      <c r="AY523" s="169" t="s">
        <v>125</v>
      </c>
      <c r="BK523" s="171">
        <f>SUM(BK524:BK561)</f>
        <v>0</v>
      </c>
    </row>
    <row r="524" spans="1:65" s="2" customFormat="1" ht="16.5" customHeight="1">
      <c r="A524" s="35"/>
      <c r="B524" s="36"/>
      <c r="C524" s="172" t="s">
        <v>908</v>
      </c>
      <c r="D524" s="172" t="s">
        <v>126</v>
      </c>
      <c r="E524" s="173" t="s">
        <v>909</v>
      </c>
      <c r="F524" s="174" t="s">
        <v>910</v>
      </c>
      <c r="G524" s="175" t="s">
        <v>178</v>
      </c>
      <c r="H524" s="176">
        <v>2</v>
      </c>
      <c r="I524" s="177"/>
      <c r="J524" s="178">
        <f>ROUND(I524*H524,2)</f>
        <v>0</v>
      </c>
      <c r="K524" s="174" t="s">
        <v>130</v>
      </c>
      <c r="L524" s="40"/>
      <c r="M524" s="179" t="s">
        <v>20</v>
      </c>
      <c r="N524" s="180" t="s">
        <v>49</v>
      </c>
      <c r="O524" s="65"/>
      <c r="P524" s="181">
        <f>O524*H524</f>
        <v>0</v>
      </c>
      <c r="Q524" s="181">
        <v>0.34089999999999998</v>
      </c>
      <c r="R524" s="181">
        <f>Q524*H524</f>
        <v>0.68179999999999996</v>
      </c>
      <c r="S524" s="181">
        <v>0</v>
      </c>
      <c r="T524" s="182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83" t="s">
        <v>131</v>
      </c>
      <c r="AT524" s="183" t="s">
        <v>126</v>
      </c>
      <c r="AU524" s="183" t="s">
        <v>22</v>
      </c>
      <c r="AY524" s="18" t="s">
        <v>125</v>
      </c>
      <c r="BE524" s="184">
        <f>IF(N524="základní",J524,0)</f>
        <v>0</v>
      </c>
      <c r="BF524" s="184">
        <f>IF(N524="snížená",J524,0)</f>
        <v>0</v>
      </c>
      <c r="BG524" s="184">
        <f>IF(N524="zákl. přenesená",J524,0)</f>
        <v>0</v>
      </c>
      <c r="BH524" s="184">
        <f>IF(N524="sníž. přenesená",J524,0)</f>
        <v>0</v>
      </c>
      <c r="BI524" s="184">
        <f>IF(N524="nulová",J524,0)</f>
        <v>0</v>
      </c>
      <c r="BJ524" s="18" t="s">
        <v>22</v>
      </c>
      <c r="BK524" s="184">
        <f>ROUND(I524*H524,2)</f>
        <v>0</v>
      </c>
      <c r="BL524" s="18" t="s">
        <v>131</v>
      </c>
      <c r="BM524" s="183" t="s">
        <v>911</v>
      </c>
    </row>
    <row r="525" spans="1:65" s="2" customFormat="1" ht="11.25">
      <c r="A525" s="35"/>
      <c r="B525" s="36"/>
      <c r="C525" s="37"/>
      <c r="D525" s="185" t="s">
        <v>133</v>
      </c>
      <c r="E525" s="37"/>
      <c r="F525" s="186" t="s">
        <v>910</v>
      </c>
      <c r="G525" s="37"/>
      <c r="H525" s="37"/>
      <c r="I525" s="187"/>
      <c r="J525" s="37"/>
      <c r="K525" s="37"/>
      <c r="L525" s="40"/>
      <c r="M525" s="188"/>
      <c r="N525" s="189"/>
      <c r="O525" s="65"/>
      <c r="P525" s="65"/>
      <c r="Q525" s="65"/>
      <c r="R525" s="65"/>
      <c r="S525" s="65"/>
      <c r="T525" s="66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T525" s="18" t="s">
        <v>133</v>
      </c>
      <c r="AU525" s="18" t="s">
        <v>22</v>
      </c>
    </row>
    <row r="526" spans="1:65" s="2" customFormat="1" ht="11.25">
      <c r="A526" s="35"/>
      <c r="B526" s="36"/>
      <c r="C526" s="37"/>
      <c r="D526" s="190" t="s">
        <v>135</v>
      </c>
      <c r="E526" s="37"/>
      <c r="F526" s="191" t="s">
        <v>912</v>
      </c>
      <c r="G526" s="37"/>
      <c r="H526" s="37"/>
      <c r="I526" s="187"/>
      <c r="J526" s="37"/>
      <c r="K526" s="37"/>
      <c r="L526" s="40"/>
      <c r="M526" s="188"/>
      <c r="N526" s="189"/>
      <c r="O526" s="65"/>
      <c r="P526" s="65"/>
      <c r="Q526" s="65"/>
      <c r="R526" s="65"/>
      <c r="S526" s="65"/>
      <c r="T526" s="66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T526" s="18" t="s">
        <v>135</v>
      </c>
      <c r="AU526" s="18" t="s">
        <v>22</v>
      </c>
    </row>
    <row r="527" spans="1:65" s="2" customFormat="1" ht="16.5" customHeight="1">
      <c r="A527" s="35"/>
      <c r="B527" s="36"/>
      <c r="C527" s="233" t="s">
        <v>913</v>
      </c>
      <c r="D527" s="233" t="s">
        <v>435</v>
      </c>
      <c r="E527" s="234" t="s">
        <v>914</v>
      </c>
      <c r="F527" s="235" t="s">
        <v>915</v>
      </c>
      <c r="G527" s="236" t="s">
        <v>178</v>
      </c>
      <c r="H527" s="237">
        <v>2</v>
      </c>
      <c r="I527" s="238"/>
      <c r="J527" s="239">
        <f>ROUND(I527*H527,2)</f>
        <v>0</v>
      </c>
      <c r="K527" s="235" t="s">
        <v>130</v>
      </c>
      <c r="L527" s="240"/>
      <c r="M527" s="241" t="s">
        <v>20</v>
      </c>
      <c r="N527" s="242" t="s">
        <v>49</v>
      </c>
      <c r="O527" s="65"/>
      <c r="P527" s="181">
        <f>O527*H527</f>
        <v>0</v>
      </c>
      <c r="Q527" s="181">
        <v>0.06</v>
      </c>
      <c r="R527" s="181">
        <f>Q527*H527</f>
        <v>0.12</v>
      </c>
      <c r="S527" s="181">
        <v>0</v>
      </c>
      <c r="T527" s="182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183" t="s">
        <v>224</v>
      </c>
      <c r="AT527" s="183" t="s">
        <v>435</v>
      </c>
      <c r="AU527" s="183" t="s">
        <v>22</v>
      </c>
      <c r="AY527" s="18" t="s">
        <v>125</v>
      </c>
      <c r="BE527" s="184">
        <f>IF(N527="základní",J527,0)</f>
        <v>0</v>
      </c>
      <c r="BF527" s="184">
        <f>IF(N527="snížená",J527,0)</f>
        <v>0</v>
      </c>
      <c r="BG527" s="184">
        <f>IF(N527="zákl. přenesená",J527,0)</f>
        <v>0</v>
      </c>
      <c r="BH527" s="184">
        <f>IF(N527="sníž. přenesená",J527,0)</f>
        <v>0</v>
      </c>
      <c r="BI527" s="184">
        <f>IF(N527="nulová",J527,0)</f>
        <v>0</v>
      </c>
      <c r="BJ527" s="18" t="s">
        <v>22</v>
      </c>
      <c r="BK527" s="184">
        <f>ROUND(I527*H527,2)</f>
        <v>0</v>
      </c>
      <c r="BL527" s="18" t="s">
        <v>131</v>
      </c>
      <c r="BM527" s="183" t="s">
        <v>916</v>
      </c>
    </row>
    <row r="528" spans="1:65" s="2" customFormat="1" ht="19.5">
      <c r="A528" s="35"/>
      <c r="B528" s="36"/>
      <c r="C528" s="37"/>
      <c r="D528" s="185" t="s">
        <v>133</v>
      </c>
      <c r="E528" s="37"/>
      <c r="F528" s="186" t="s">
        <v>917</v>
      </c>
      <c r="G528" s="37"/>
      <c r="H528" s="37"/>
      <c r="I528" s="187"/>
      <c r="J528" s="37"/>
      <c r="K528" s="37"/>
      <c r="L528" s="40"/>
      <c r="M528" s="188"/>
      <c r="N528" s="189"/>
      <c r="O528" s="65"/>
      <c r="P528" s="65"/>
      <c r="Q528" s="65"/>
      <c r="R528" s="65"/>
      <c r="S528" s="65"/>
      <c r="T528" s="66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T528" s="18" t="s">
        <v>133</v>
      </c>
      <c r="AU528" s="18" t="s">
        <v>22</v>
      </c>
    </row>
    <row r="529" spans="1:65" s="2" customFormat="1" ht="11.25">
      <c r="A529" s="35"/>
      <c r="B529" s="36"/>
      <c r="C529" s="37"/>
      <c r="D529" s="190" t="s">
        <v>135</v>
      </c>
      <c r="E529" s="37"/>
      <c r="F529" s="191" t="s">
        <v>918</v>
      </c>
      <c r="G529" s="37"/>
      <c r="H529" s="37"/>
      <c r="I529" s="187"/>
      <c r="J529" s="37"/>
      <c r="K529" s="37"/>
      <c r="L529" s="40"/>
      <c r="M529" s="188"/>
      <c r="N529" s="189"/>
      <c r="O529" s="65"/>
      <c r="P529" s="65"/>
      <c r="Q529" s="65"/>
      <c r="R529" s="65"/>
      <c r="S529" s="65"/>
      <c r="T529" s="66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T529" s="18" t="s">
        <v>135</v>
      </c>
      <c r="AU529" s="18" t="s">
        <v>22</v>
      </c>
    </row>
    <row r="530" spans="1:65" s="2" customFormat="1" ht="16.5" customHeight="1">
      <c r="A530" s="35"/>
      <c r="B530" s="36"/>
      <c r="C530" s="233" t="s">
        <v>919</v>
      </c>
      <c r="D530" s="233" t="s">
        <v>435</v>
      </c>
      <c r="E530" s="234" t="s">
        <v>920</v>
      </c>
      <c r="F530" s="235" t="s">
        <v>921</v>
      </c>
      <c r="G530" s="236" t="s">
        <v>178</v>
      </c>
      <c r="H530" s="237">
        <v>2</v>
      </c>
      <c r="I530" s="238"/>
      <c r="J530" s="239">
        <f>ROUND(I530*H530,2)</f>
        <v>0</v>
      </c>
      <c r="K530" s="235" t="s">
        <v>130</v>
      </c>
      <c r="L530" s="240"/>
      <c r="M530" s="241" t="s">
        <v>20</v>
      </c>
      <c r="N530" s="242" t="s">
        <v>49</v>
      </c>
      <c r="O530" s="65"/>
      <c r="P530" s="181">
        <f>O530*H530</f>
        <v>0</v>
      </c>
      <c r="Q530" s="181">
        <v>0.10299999999999999</v>
      </c>
      <c r="R530" s="181">
        <f>Q530*H530</f>
        <v>0.20599999999999999</v>
      </c>
      <c r="S530" s="181">
        <v>0</v>
      </c>
      <c r="T530" s="182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183" t="s">
        <v>224</v>
      </c>
      <c r="AT530" s="183" t="s">
        <v>435</v>
      </c>
      <c r="AU530" s="183" t="s">
        <v>22</v>
      </c>
      <c r="AY530" s="18" t="s">
        <v>125</v>
      </c>
      <c r="BE530" s="184">
        <f>IF(N530="základní",J530,0)</f>
        <v>0</v>
      </c>
      <c r="BF530" s="184">
        <f>IF(N530="snížená",J530,0)</f>
        <v>0</v>
      </c>
      <c r="BG530" s="184">
        <f>IF(N530="zákl. přenesená",J530,0)</f>
        <v>0</v>
      </c>
      <c r="BH530" s="184">
        <f>IF(N530="sníž. přenesená",J530,0)</f>
        <v>0</v>
      </c>
      <c r="BI530" s="184">
        <f>IF(N530="nulová",J530,0)</f>
        <v>0</v>
      </c>
      <c r="BJ530" s="18" t="s">
        <v>22</v>
      </c>
      <c r="BK530" s="184">
        <f>ROUND(I530*H530,2)</f>
        <v>0</v>
      </c>
      <c r="BL530" s="18" t="s">
        <v>131</v>
      </c>
      <c r="BM530" s="183" t="s">
        <v>922</v>
      </c>
    </row>
    <row r="531" spans="1:65" s="2" customFormat="1" ht="11.25">
      <c r="A531" s="35"/>
      <c r="B531" s="36"/>
      <c r="C531" s="37"/>
      <c r="D531" s="185" t="s">
        <v>133</v>
      </c>
      <c r="E531" s="37"/>
      <c r="F531" s="186" t="s">
        <v>923</v>
      </c>
      <c r="G531" s="37"/>
      <c r="H531" s="37"/>
      <c r="I531" s="187"/>
      <c r="J531" s="37"/>
      <c r="K531" s="37"/>
      <c r="L531" s="40"/>
      <c r="M531" s="188"/>
      <c r="N531" s="189"/>
      <c r="O531" s="65"/>
      <c r="P531" s="65"/>
      <c r="Q531" s="65"/>
      <c r="R531" s="65"/>
      <c r="S531" s="65"/>
      <c r="T531" s="66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T531" s="18" t="s">
        <v>133</v>
      </c>
      <c r="AU531" s="18" t="s">
        <v>22</v>
      </c>
    </row>
    <row r="532" spans="1:65" s="2" customFormat="1" ht="11.25">
      <c r="A532" s="35"/>
      <c r="B532" s="36"/>
      <c r="C532" s="37"/>
      <c r="D532" s="190" t="s">
        <v>135</v>
      </c>
      <c r="E532" s="37"/>
      <c r="F532" s="191" t="s">
        <v>924</v>
      </c>
      <c r="G532" s="37"/>
      <c r="H532" s="37"/>
      <c r="I532" s="187"/>
      <c r="J532" s="37"/>
      <c r="K532" s="37"/>
      <c r="L532" s="40"/>
      <c r="M532" s="188"/>
      <c r="N532" s="189"/>
      <c r="O532" s="65"/>
      <c r="P532" s="65"/>
      <c r="Q532" s="65"/>
      <c r="R532" s="65"/>
      <c r="S532" s="65"/>
      <c r="T532" s="66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T532" s="18" t="s">
        <v>135</v>
      </c>
      <c r="AU532" s="18" t="s">
        <v>22</v>
      </c>
    </row>
    <row r="533" spans="1:65" s="2" customFormat="1" ht="16.5" customHeight="1">
      <c r="A533" s="35"/>
      <c r="B533" s="36"/>
      <c r="C533" s="233" t="s">
        <v>925</v>
      </c>
      <c r="D533" s="233" t="s">
        <v>435</v>
      </c>
      <c r="E533" s="234" t="s">
        <v>926</v>
      </c>
      <c r="F533" s="235" t="s">
        <v>927</v>
      </c>
      <c r="G533" s="236" t="s">
        <v>178</v>
      </c>
      <c r="H533" s="237">
        <v>2</v>
      </c>
      <c r="I533" s="238"/>
      <c r="J533" s="239">
        <f>ROUND(I533*H533,2)</f>
        <v>0</v>
      </c>
      <c r="K533" s="235" t="s">
        <v>130</v>
      </c>
      <c r="L533" s="240"/>
      <c r="M533" s="241" t="s">
        <v>20</v>
      </c>
      <c r="N533" s="242" t="s">
        <v>49</v>
      </c>
      <c r="O533" s="65"/>
      <c r="P533" s="181">
        <f>O533*H533</f>
        <v>0</v>
      </c>
      <c r="Q533" s="181">
        <v>0.111</v>
      </c>
      <c r="R533" s="181">
        <f>Q533*H533</f>
        <v>0.222</v>
      </c>
      <c r="S533" s="181">
        <v>0</v>
      </c>
      <c r="T533" s="182">
        <f>S533*H533</f>
        <v>0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183" t="s">
        <v>224</v>
      </c>
      <c r="AT533" s="183" t="s">
        <v>435</v>
      </c>
      <c r="AU533" s="183" t="s">
        <v>22</v>
      </c>
      <c r="AY533" s="18" t="s">
        <v>125</v>
      </c>
      <c r="BE533" s="184">
        <f>IF(N533="základní",J533,0)</f>
        <v>0</v>
      </c>
      <c r="BF533" s="184">
        <f>IF(N533="snížená",J533,0)</f>
        <v>0</v>
      </c>
      <c r="BG533" s="184">
        <f>IF(N533="zákl. přenesená",J533,0)</f>
        <v>0</v>
      </c>
      <c r="BH533" s="184">
        <f>IF(N533="sníž. přenesená",J533,0)</f>
        <v>0</v>
      </c>
      <c r="BI533" s="184">
        <f>IF(N533="nulová",J533,0)</f>
        <v>0</v>
      </c>
      <c r="BJ533" s="18" t="s">
        <v>22</v>
      </c>
      <c r="BK533" s="184">
        <f>ROUND(I533*H533,2)</f>
        <v>0</v>
      </c>
      <c r="BL533" s="18" t="s">
        <v>131</v>
      </c>
      <c r="BM533" s="183" t="s">
        <v>928</v>
      </c>
    </row>
    <row r="534" spans="1:65" s="2" customFormat="1" ht="11.25">
      <c r="A534" s="35"/>
      <c r="B534" s="36"/>
      <c r="C534" s="37"/>
      <c r="D534" s="185" t="s">
        <v>133</v>
      </c>
      <c r="E534" s="37"/>
      <c r="F534" s="186" t="s">
        <v>929</v>
      </c>
      <c r="G534" s="37"/>
      <c r="H534" s="37"/>
      <c r="I534" s="187"/>
      <c r="J534" s="37"/>
      <c r="K534" s="37"/>
      <c r="L534" s="40"/>
      <c r="M534" s="188"/>
      <c r="N534" s="189"/>
      <c r="O534" s="65"/>
      <c r="P534" s="65"/>
      <c r="Q534" s="65"/>
      <c r="R534" s="65"/>
      <c r="S534" s="65"/>
      <c r="T534" s="66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T534" s="18" t="s">
        <v>133</v>
      </c>
      <c r="AU534" s="18" t="s">
        <v>22</v>
      </c>
    </row>
    <row r="535" spans="1:65" s="2" customFormat="1" ht="11.25">
      <c r="A535" s="35"/>
      <c r="B535" s="36"/>
      <c r="C535" s="37"/>
      <c r="D535" s="190" t="s">
        <v>135</v>
      </c>
      <c r="E535" s="37"/>
      <c r="F535" s="191" t="s">
        <v>930</v>
      </c>
      <c r="G535" s="37"/>
      <c r="H535" s="37"/>
      <c r="I535" s="187"/>
      <c r="J535" s="37"/>
      <c r="K535" s="37"/>
      <c r="L535" s="40"/>
      <c r="M535" s="188"/>
      <c r="N535" s="189"/>
      <c r="O535" s="65"/>
      <c r="P535" s="65"/>
      <c r="Q535" s="65"/>
      <c r="R535" s="65"/>
      <c r="S535" s="65"/>
      <c r="T535" s="66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T535" s="18" t="s">
        <v>135</v>
      </c>
      <c r="AU535" s="18" t="s">
        <v>22</v>
      </c>
    </row>
    <row r="536" spans="1:65" s="2" customFormat="1" ht="16.5" customHeight="1">
      <c r="A536" s="35"/>
      <c r="B536" s="36"/>
      <c r="C536" s="233" t="s">
        <v>931</v>
      </c>
      <c r="D536" s="233" t="s">
        <v>435</v>
      </c>
      <c r="E536" s="234" t="s">
        <v>932</v>
      </c>
      <c r="F536" s="235" t="s">
        <v>933</v>
      </c>
      <c r="G536" s="236" t="s">
        <v>178</v>
      </c>
      <c r="H536" s="237">
        <v>2</v>
      </c>
      <c r="I536" s="238"/>
      <c r="J536" s="239">
        <f>ROUND(I536*H536,2)</f>
        <v>0</v>
      </c>
      <c r="K536" s="235" t="s">
        <v>130</v>
      </c>
      <c r="L536" s="240"/>
      <c r="M536" s="241" t="s">
        <v>20</v>
      </c>
      <c r="N536" s="242" t="s">
        <v>49</v>
      </c>
      <c r="O536" s="65"/>
      <c r="P536" s="181">
        <f>O536*H536</f>
        <v>0</v>
      </c>
      <c r="Q536" s="181">
        <v>7.1999999999999995E-2</v>
      </c>
      <c r="R536" s="181">
        <f>Q536*H536</f>
        <v>0.14399999999999999</v>
      </c>
      <c r="S536" s="181">
        <v>0</v>
      </c>
      <c r="T536" s="182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83" t="s">
        <v>224</v>
      </c>
      <c r="AT536" s="183" t="s">
        <v>435</v>
      </c>
      <c r="AU536" s="183" t="s">
        <v>22</v>
      </c>
      <c r="AY536" s="18" t="s">
        <v>125</v>
      </c>
      <c r="BE536" s="184">
        <f>IF(N536="základní",J536,0)</f>
        <v>0</v>
      </c>
      <c r="BF536" s="184">
        <f>IF(N536="snížená",J536,0)</f>
        <v>0</v>
      </c>
      <c r="BG536" s="184">
        <f>IF(N536="zákl. přenesená",J536,0)</f>
        <v>0</v>
      </c>
      <c r="BH536" s="184">
        <f>IF(N536="sníž. přenesená",J536,0)</f>
        <v>0</v>
      </c>
      <c r="BI536" s="184">
        <f>IF(N536="nulová",J536,0)</f>
        <v>0</v>
      </c>
      <c r="BJ536" s="18" t="s">
        <v>22</v>
      </c>
      <c r="BK536" s="184">
        <f>ROUND(I536*H536,2)</f>
        <v>0</v>
      </c>
      <c r="BL536" s="18" t="s">
        <v>131</v>
      </c>
      <c r="BM536" s="183" t="s">
        <v>934</v>
      </c>
    </row>
    <row r="537" spans="1:65" s="2" customFormat="1" ht="11.25">
      <c r="A537" s="35"/>
      <c r="B537" s="36"/>
      <c r="C537" s="37"/>
      <c r="D537" s="185" t="s">
        <v>133</v>
      </c>
      <c r="E537" s="37"/>
      <c r="F537" s="186" t="s">
        <v>935</v>
      </c>
      <c r="G537" s="37"/>
      <c r="H537" s="37"/>
      <c r="I537" s="187"/>
      <c r="J537" s="37"/>
      <c r="K537" s="37"/>
      <c r="L537" s="40"/>
      <c r="M537" s="188"/>
      <c r="N537" s="189"/>
      <c r="O537" s="65"/>
      <c r="P537" s="65"/>
      <c r="Q537" s="65"/>
      <c r="R537" s="65"/>
      <c r="S537" s="65"/>
      <c r="T537" s="66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T537" s="18" t="s">
        <v>133</v>
      </c>
      <c r="AU537" s="18" t="s">
        <v>22</v>
      </c>
    </row>
    <row r="538" spans="1:65" s="2" customFormat="1" ht="11.25">
      <c r="A538" s="35"/>
      <c r="B538" s="36"/>
      <c r="C538" s="37"/>
      <c r="D538" s="190" t="s">
        <v>135</v>
      </c>
      <c r="E538" s="37"/>
      <c r="F538" s="191" t="s">
        <v>936</v>
      </c>
      <c r="G538" s="37"/>
      <c r="H538" s="37"/>
      <c r="I538" s="187"/>
      <c r="J538" s="37"/>
      <c r="K538" s="37"/>
      <c r="L538" s="40"/>
      <c r="M538" s="188"/>
      <c r="N538" s="189"/>
      <c r="O538" s="65"/>
      <c r="P538" s="65"/>
      <c r="Q538" s="65"/>
      <c r="R538" s="65"/>
      <c r="S538" s="65"/>
      <c r="T538" s="66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T538" s="18" t="s">
        <v>135</v>
      </c>
      <c r="AU538" s="18" t="s">
        <v>22</v>
      </c>
    </row>
    <row r="539" spans="1:65" s="2" customFormat="1" ht="16.5" customHeight="1">
      <c r="A539" s="35"/>
      <c r="B539" s="36"/>
      <c r="C539" s="233" t="s">
        <v>937</v>
      </c>
      <c r="D539" s="233" t="s">
        <v>435</v>
      </c>
      <c r="E539" s="234" t="s">
        <v>938</v>
      </c>
      <c r="F539" s="235" t="s">
        <v>939</v>
      </c>
      <c r="G539" s="236" t="s">
        <v>178</v>
      </c>
      <c r="H539" s="237">
        <v>2</v>
      </c>
      <c r="I539" s="238"/>
      <c r="J539" s="239">
        <f>ROUND(I539*H539,2)</f>
        <v>0</v>
      </c>
      <c r="K539" s="235" t="s">
        <v>130</v>
      </c>
      <c r="L539" s="240"/>
      <c r="M539" s="241" t="s">
        <v>20</v>
      </c>
      <c r="N539" s="242" t="s">
        <v>49</v>
      </c>
      <c r="O539" s="65"/>
      <c r="P539" s="181">
        <f>O539*H539</f>
        <v>0</v>
      </c>
      <c r="Q539" s="181">
        <v>0.08</v>
      </c>
      <c r="R539" s="181">
        <f>Q539*H539</f>
        <v>0.16</v>
      </c>
      <c r="S539" s="181">
        <v>0</v>
      </c>
      <c r="T539" s="182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83" t="s">
        <v>224</v>
      </c>
      <c r="AT539" s="183" t="s">
        <v>435</v>
      </c>
      <c r="AU539" s="183" t="s">
        <v>22</v>
      </c>
      <c r="AY539" s="18" t="s">
        <v>125</v>
      </c>
      <c r="BE539" s="184">
        <f>IF(N539="základní",J539,0)</f>
        <v>0</v>
      </c>
      <c r="BF539" s="184">
        <f>IF(N539="snížená",J539,0)</f>
        <v>0</v>
      </c>
      <c r="BG539" s="184">
        <f>IF(N539="zákl. přenesená",J539,0)</f>
        <v>0</v>
      </c>
      <c r="BH539" s="184">
        <f>IF(N539="sníž. přenesená",J539,0)</f>
        <v>0</v>
      </c>
      <c r="BI539" s="184">
        <f>IF(N539="nulová",J539,0)</f>
        <v>0</v>
      </c>
      <c r="BJ539" s="18" t="s">
        <v>22</v>
      </c>
      <c r="BK539" s="184">
        <f>ROUND(I539*H539,2)</f>
        <v>0</v>
      </c>
      <c r="BL539" s="18" t="s">
        <v>131</v>
      </c>
      <c r="BM539" s="183" t="s">
        <v>940</v>
      </c>
    </row>
    <row r="540" spans="1:65" s="2" customFormat="1" ht="11.25">
      <c r="A540" s="35"/>
      <c r="B540" s="36"/>
      <c r="C540" s="37"/>
      <c r="D540" s="185" t="s">
        <v>133</v>
      </c>
      <c r="E540" s="37"/>
      <c r="F540" s="186" t="s">
        <v>941</v>
      </c>
      <c r="G540" s="37"/>
      <c r="H540" s="37"/>
      <c r="I540" s="187"/>
      <c r="J540" s="37"/>
      <c r="K540" s="37"/>
      <c r="L540" s="40"/>
      <c r="M540" s="188"/>
      <c r="N540" s="189"/>
      <c r="O540" s="65"/>
      <c r="P540" s="65"/>
      <c r="Q540" s="65"/>
      <c r="R540" s="65"/>
      <c r="S540" s="65"/>
      <c r="T540" s="66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T540" s="18" t="s">
        <v>133</v>
      </c>
      <c r="AU540" s="18" t="s">
        <v>22</v>
      </c>
    </row>
    <row r="541" spans="1:65" s="2" customFormat="1" ht="11.25">
      <c r="A541" s="35"/>
      <c r="B541" s="36"/>
      <c r="C541" s="37"/>
      <c r="D541" s="190" t="s">
        <v>135</v>
      </c>
      <c r="E541" s="37"/>
      <c r="F541" s="191" t="s">
        <v>942</v>
      </c>
      <c r="G541" s="37"/>
      <c r="H541" s="37"/>
      <c r="I541" s="187"/>
      <c r="J541" s="37"/>
      <c r="K541" s="37"/>
      <c r="L541" s="40"/>
      <c r="M541" s="188"/>
      <c r="N541" s="189"/>
      <c r="O541" s="65"/>
      <c r="P541" s="65"/>
      <c r="Q541" s="65"/>
      <c r="R541" s="65"/>
      <c r="S541" s="65"/>
      <c r="T541" s="66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T541" s="18" t="s">
        <v>135</v>
      </c>
      <c r="AU541" s="18" t="s">
        <v>22</v>
      </c>
    </row>
    <row r="542" spans="1:65" s="2" customFormat="1" ht="16.5" customHeight="1">
      <c r="A542" s="35"/>
      <c r="B542" s="36"/>
      <c r="C542" s="172" t="s">
        <v>943</v>
      </c>
      <c r="D542" s="172" t="s">
        <v>126</v>
      </c>
      <c r="E542" s="173" t="s">
        <v>944</v>
      </c>
      <c r="F542" s="174" t="s">
        <v>945</v>
      </c>
      <c r="G542" s="175" t="s">
        <v>284</v>
      </c>
      <c r="H542" s="176">
        <v>8</v>
      </c>
      <c r="I542" s="177"/>
      <c r="J542" s="178">
        <f>ROUND(I542*H542,2)</f>
        <v>0</v>
      </c>
      <c r="K542" s="174" t="s">
        <v>130</v>
      </c>
      <c r="L542" s="40"/>
      <c r="M542" s="179" t="s">
        <v>20</v>
      </c>
      <c r="N542" s="180" t="s">
        <v>49</v>
      </c>
      <c r="O542" s="65"/>
      <c r="P542" s="181">
        <f>O542*H542</f>
        <v>0</v>
      </c>
      <c r="Q542" s="181">
        <v>1.9000000000000001E-4</v>
      </c>
      <c r="R542" s="181">
        <f>Q542*H542</f>
        <v>1.5200000000000001E-3</v>
      </c>
      <c r="S542" s="181">
        <v>0</v>
      </c>
      <c r="T542" s="182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83" t="s">
        <v>131</v>
      </c>
      <c r="AT542" s="183" t="s">
        <v>126</v>
      </c>
      <c r="AU542" s="183" t="s">
        <v>22</v>
      </c>
      <c r="AY542" s="18" t="s">
        <v>125</v>
      </c>
      <c r="BE542" s="184">
        <f>IF(N542="základní",J542,0)</f>
        <v>0</v>
      </c>
      <c r="BF542" s="184">
        <f>IF(N542="snížená",J542,0)</f>
        <v>0</v>
      </c>
      <c r="BG542" s="184">
        <f>IF(N542="zákl. přenesená",J542,0)</f>
        <v>0</v>
      </c>
      <c r="BH542" s="184">
        <f>IF(N542="sníž. přenesená",J542,0)</f>
        <v>0</v>
      </c>
      <c r="BI542" s="184">
        <f>IF(N542="nulová",J542,0)</f>
        <v>0</v>
      </c>
      <c r="BJ542" s="18" t="s">
        <v>22</v>
      </c>
      <c r="BK542" s="184">
        <f>ROUND(I542*H542,2)</f>
        <v>0</v>
      </c>
      <c r="BL542" s="18" t="s">
        <v>131</v>
      </c>
      <c r="BM542" s="183" t="s">
        <v>946</v>
      </c>
    </row>
    <row r="543" spans="1:65" s="2" customFormat="1" ht="11.25">
      <c r="A543" s="35"/>
      <c r="B543" s="36"/>
      <c r="C543" s="37"/>
      <c r="D543" s="185" t="s">
        <v>133</v>
      </c>
      <c r="E543" s="37"/>
      <c r="F543" s="186" t="s">
        <v>947</v>
      </c>
      <c r="G543" s="37"/>
      <c r="H543" s="37"/>
      <c r="I543" s="187"/>
      <c r="J543" s="37"/>
      <c r="K543" s="37"/>
      <c r="L543" s="40"/>
      <c r="M543" s="188"/>
      <c r="N543" s="189"/>
      <c r="O543" s="65"/>
      <c r="P543" s="65"/>
      <c r="Q543" s="65"/>
      <c r="R543" s="65"/>
      <c r="S543" s="65"/>
      <c r="T543" s="66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T543" s="18" t="s">
        <v>133</v>
      </c>
      <c r="AU543" s="18" t="s">
        <v>22</v>
      </c>
    </row>
    <row r="544" spans="1:65" s="2" customFormat="1" ht="11.25">
      <c r="A544" s="35"/>
      <c r="B544" s="36"/>
      <c r="C544" s="37"/>
      <c r="D544" s="190" t="s">
        <v>135</v>
      </c>
      <c r="E544" s="37"/>
      <c r="F544" s="191" t="s">
        <v>948</v>
      </c>
      <c r="G544" s="37"/>
      <c r="H544" s="37"/>
      <c r="I544" s="187"/>
      <c r="J544" s="37"/>
      <c r="K544" s="37"/>
      <c r="L544" s="40"/>
      <c r="M544" s="188"/>
      <c r="N544" s="189"/>
      <c r="O544" s="65"/>
      <c r="P544" s="65"/>
      <c r="Q544" s="65"/>
      <c r="R544" s="65"/>
      <c r="S544" s="65"/>
      <c r="T544" s="66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T544" s="18" t="s">
        <v>135</v>
      </c>
      <c r="AU544" s="18" t="s">
        <v>22</v>
      </c>
    </row>
    <row r="545" spans="1:65" s="13" customFormat="1" ht="11.25">
      <c r="B545" s="201"/>
      <c r="C545" s="202"/>
      <c r="D545" s="185" t="s">
        <v>182</v>
      </c>
      <c r="E545" s="203" t="s">
        <v>20</v>
      </c>
      <c r="F545" s="204" t="s">
        <v>224</v>
      </c>
      <c r="G545" s="202"/>
      <c r="H545" s="205">
        <v>8</v>
      </c>
      <c r="I545" s="206"/>
      <c r="J545" s="202"/>
      <c r="K545" s="202"/>
      <c r="L545" s="207"/>
      <c r="M545" s="208"/>
      <c r="N545" s="209"/>
      <c r="O545" s="209"/>
      <c r="P545" s="209"/>
      <c r="Q545" s="209"/>
      <c r="R545" s="209"/>
      <c r="S545" s="209"/>
      <c r="T545" s="210"/>
      <c r="AT545" s="211" t="s">
        <v>182</v>
      </c>
      <c r="AU545" s="211" t="s">
        <v>22</v>
      </c>
      <c r="AV545" s="13" t="s">
        <v>86</v>
      </c>
      <c r="AW545" s="13" t="s">
        <v>39</v>
      </c>
      <c r="AX545" s="13" t="s">
        <v>22</v>
      </c>
      <c r="AY545" s="211" t="s">
        <v>125</v>
      </c>
    </row>
    <row r="546" spans="1:65" s="2" customFormat="1" ht="16.5" customHeight="1">
      <c r="A546" s="35"/>
      <c r="B546" s="36"/>
      <c r="C546" s="172" t="s">
        <v>949</v>
      </c>
      <c r="D546" s="172" t="s">
        <v>126</v>
      </c>
      <c r="E546" s="173" t="s">
        <v>950</v>
      </c>
      <c r="F546" s="174" t="s">
        <v>951</v>
      </c>
      <c r="G546" s="175" t="s">
        <v>284</v>
      </c>
      <c r="H546" s="176">
        <v>8</v>
      </c>
      <c r="I546" s="177"/>
      <c r="J546" s="178">
        <f>ROUND(I546*H546,2)</f>
        <v>0</v>
      </c>
      <c r="K546" s="174" t="s">
        <v>130</v>
      </c>
      <c r="L546" s="40"/>
      <c r="M546" s="179" t="s">
        <v>20</v>
      </c>
      <c r="N546" s="180" t="s">
        <v>49</v>
      </c>
      <c r="O546" s="65"/>
      <c r="P546" s="181">
        <f>O546*H546</f>
        <v>0</v>
      </c>
      <c r="Q546" s="181">
        <v>9.0000000000000006E-5</v>
      </c>
      <c r="R546" s="181">
        <f>Q546*H546</f>
        <v>7.2000000000000005E-4</v>
      </c>
      <c r="S546" s="181">
        <v>0</v>
      </c>
      <c r="T546" s="182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83" t="s">
        <v>131</v>
      </c>
      <c r="AT546" s="183" t="s">
        <v>126</v>
      </c>
      <c r="AU546" s="183" t="s">
        <v>22</v>
      </c>
      <c r="AY546" s="18" t="s">
        <v>125</v>
      </c>
      <c r="BE546" s="184">
        <f>IF(N546="základní",J546,0)</f>
        <v>0</v>
      </c>
      <c r="BF546" s="184">
        <f>IF(N546="snížená",J546,0)</f>
        <v>0</v>
      </c>
      <c r="BG546" s="184">
        <f>IF(N546="zákl. přenesená",J546,0)</f>
        <v>0</v>
      </c>
      <c r="BH546" s="184">
        <f>IF(N546="sníž. přenesená",J546,0)</f>
        <v>0</v>
      </c>
      <c r="BI546" s="184">
        <f>IF(N546="nulová",J546,0)</f>
        <v>0</v>
      </c>
      <c r="BJ546" s="18" t="s">
        <v>22</v>
      </c>
      <c r="BK546" s="184">
        <f>ROUND(I546*H546,2)</f>
        <v>0</v>
      </c>
      <c r="BL546" s="18" t="s">
        <v>131</v>
      </c>
      <c r="BM546" s="183" t="s">
        <v>952</v>
      </c>
    </row>
    <row r="547" spans="1:65" s="2" customFormat="1" ht="11.25">
      <c r="A547" s="35"/>
      <c r="B547" s="36"/>
      <c r="C547" s="37"/>
      <c r="D547" s="185" t="s">
        <v>133</v>
      </c>
      <c r="E547" s="37"/>
      <c r="F547" s="186" t="s">
        <v>953</v>
      </c>
      <c r="G547" s="37"/>
      <c r="H547" s="37"/>
      <c r="I547" s="187"/>
      <c r="J547" s="37"/>
      <c r="K547" s="37"/>
      <c r="L547" s="40"/>
      <c r="M547" s="188"/>
      <c r="N547" s="189"/>
      <c r="O547" s="65"/>
      <c r="P547" s="65"/>
      <c r="Q547" s="65"/>
      <c r="R547" s="65"/>
      <c r="S547" s="65"/>
      <c r="T547" s="66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T547" s="18" t="s">
        <v>133</v>
      </c>
      <c r="AU547" s="18" t="s">
        <v>22</v>
      </c>
    </row>
    <row r="548" spans="1:65" s="2" customFormat="1" ht="11.25">
      <c r="A548" s="35"/>
      <c r="B548" s="36"/>
      <c r="C548" s="37"/>
      <c r="D548" s="190" t="s">
        <v>135</v>
      </c>
      <c r="E548" s="37"/>
      <c r="F548" s="191" t="s">
        <v>954</v>
      </c>
      <c r="G548" s="37"/>
      <c r="H548" s="37"/>
      <c r="I548" s="187"/>
      <c r="J548" s="37"/>
      <c r="K548" s="37"/>
      <c r="L548" s="40"/>
      <c r="M548" s="188"/>
      <c r="N548" s="189"/>
      <c r="O548" s="65"/>
      <c r="P548" s="65"/>
      <c r="Q548" s="65"/>
      <c r="R548" s="65"/>
      <c r="S548" s="65"/>
      <c r="T548" s="66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T548" s="18" t="s">
        <v>135</v>
      </c>
      <c r="AU548" s="18" t="s">
        <v>22</v>
      </c>
    </row>
    <row r="549" spans="1:65" s="13" customFormat="1" ht="11.25">
      <c r="B549" s="201"/>
      <c r="C549" s="202"/>
      <c r="D549" s="185" t="s">
        <v>182</v>
      </c>
      <c r="E549" s="203" t="s">
        <v>20</v>
      </c>
      <c r="F549" s="204" t="s">
        <v>224</v>
      </c>
      <c r="G549" s="202"/>
      <c r="H549" s="205">
        <v>8</v>
      </c>
      <c r="I549" s="206"/>
      <c r="J549" s="202"/>
      <c r="K549" s="202"/>
      <c r="L549" s="207"/>
      <c r="M549" s="208"/>
      <c r="N549" s="209"/>
      <c r="O549" s="209"/>
      <c r="P549" s="209"/>
      <c r="Q549" s="209"/>
      <c r="R549" s="209"/>
      <c r="S549" s="209"/>
      <c r="T549" s="210"/>
      <c r="AT549" s="211" t="s">
        <v>182</v>
      </c>
      <c r="AU549" s="211" t="s">
        <v>22</v>
      </c>
      <c r="AV549" s="13" t="s">
        <v>86</v>
      </c>
      <c r="AW549" s="13" t="s">
        <v>39</v>
      </c>
      <c r="AX549" s="13" t="s">
        <v>22</v>
      </c>
      <c r="AY549" s="211" t="s">
        <v>125</v>
      </c>
    </row>
    <row r="550" spans="1:65" s="2" customFormat="1" ht="16.5" customHeight="1">
      <c r="A550" s="35"/>
      <c r="B550" s="36"/>
      <c r="C550" s="172" t="s">
        <v>955</v>
      </c>
      <c r="D550" s="172" t="s">
        <v>126</v>
      </c>
      <c r="E550" s="173" t="s">
        <v>956</v>
      </c>
      <c r="F550" s="174" t="s">
        <v>957</v>
      </c>
      <c r="G550" s="175" t="s">
        <v>284</v>
      </c>
      <c r="H550" s="176">
        <v>8</v>
      </c>
      <c r="I550" s="177"/>
      <c r="J550" s="178">
        <f>ROUND(I550*H550,2)</f>
        <v>0</v>
      </c>
      <c r="K550" s="174" t="s">
        <v>130</v>
      </c>
      <c r="L550" s="40"/>
      <c r="M550" s="179" t="s">
        <v>20</v>
      </c>
      <c r="N550" s="180" t="s">
        <v>49</v>
      </c>
      <c r="O550" s="65"/>
      <c r="P550" s="181">
        <f>O550*H550</f>
        <v>0</v>
      </c>
      <c r="Q550" s="181">
        <v>3.3E-3</v>
      </c>
      <c r="R550" s="181">
        <f>Q550*H550</f>
        <v>2.64E-2</v>
      </c>
      <c r="S550" s="181">
        <v>0</v>
      </c>
      <c r="T550" s="182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183" t="s">
        <v>131</v>
      </c>
      <c r="AT550" s="183" t="s">
        <v>126</v>
      </c>
      <c r="AU550" s="183" t="s">
        <v>22</v>
      </c>
      <c r="AY550" s="18" t="s">
        <v>125</v>
      </c>
      <c r="BE550" s="184">
        <f>IF(N550="základní",J550,0)</f>
        <v>0</v>
      </c>
      <c r="BF550" s="184">
        <f>IF(N550="snížená",J550,0)</f>
        <v>0</v>
      </c>
      <c r="BG550" s="184">
        <f>IF(N550="zákl. přenesená",J550,0)</f>
        <v>0</v>
      </c>
      <c r="BH550" s="184">
        <f>IF(N550="sníž. přenesená",J550,0)</f>
        <v>0</v>
      </c>
      <c r="BI550" s="184">
        <f>IF(N550="nulová",J550,0)</f>
        <v>0</v>
      </c>
      <c r="BJ550" s="18" t="s">
        <v>22</v>
      </c>
      <c r="BK550" s="184">
        <f>ROUND(I550*H550,2)</f>
        <v>0</v>
      </c>
      <c r="BL550" s="18" t="s">
        <v>131</v>
      </c>
      <c r="BM550" s="183" t="s">
        <v>958</v>
      </c>
    </row>
    <row r="551" spans="1:65" s="2" customFormat="1" ht="11.25">
      <c r="A551" s="35"/>
      <c r="B551" s="36"/>
      <c r="C551" s="37"/>
      <c r="D551" s="185" t="s">
        <v>133</v>
      </c>
      <c r="E551" s="37"/>
      <c r="F551" s="186" t="s">
        <v>959</v>
      </c>
      <c r="G551" s="37"/>
      <c r="H551" s="37"/>
      <c r="I551" s="187"/>
      <c r="J551" s="37"/>
      <c r="K551" s="37"/>
      <c r="L551" s="40"/>
      <c r="M551" s="188"/>
      <c r="N551" s="189"/>
      <c r="O551" s="65"/>
      <c r="P551" s="65"/>
      <c r="Q551" s="65"/>
      <c r="R551" s="65"/>
      <c r="S551" s="65"/>
      <c r="T551" s="66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T551" s="18" t="s">
        <v>133</v>
      </c>
      <c r="AU551" s="18" t="s">
        <v>22</v>
      </c>
    </row>
    <row r="552" spans="1:65" s="2" customFormat="1" ht="11.25">
      <c r="A552" s="35"/>
      <c r="B552" s="36"/>
      <c r="C552" s="37"/>
      <c r="D552" s="190" t="s">
        <v>135</v>
      </c>
      <c r="E552" s="37"/>
      <c r="F552" s="191" t="s">
        <v>960</v>
      </c>
      <c r="G552" s="37"/>
      <c r="H552" s="37"/>
      <c r="I552" s="187"/>
      <c r="J552" s="37"/>
      <c r="K552" s="37"/>
      <c r="L552" s="40"/>
      <c r="M552" s="188"/>
      <c r="N552" s="189"/>
      <c r="O552" s="65"/>
      <c r="P552" s="65"/>
      <c r="Q552" s="65"/>
      <c r="R552" s="65"/>
      <c r="S552" s="65"/>
      <c r="T552" s="66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T552" s="18" t="s">
        <v>135</v>
      </c>
      <c r="AU552" s="18" t="s">
        <v>22</v>
      </c>
    </row>
    <row r="553" spans="1:65" s="13" customFormat="1" ht="11.25">
      <c r="B553" s="201"/>
      <c r="C553" s="202"/>
      <c r="D553" s="185" t="s">
        <v>182</v>
      </c>
      <c r="E553" s="203" t="s">
        <v>961</v>
      </c>
      <c r="F553" s="204" t="s">
        <v>962</v>
      </c>
      <c r="G553" s="202"/>
      <c r="H553" s="205">
        <v>8</v>
      </c>
      <c r="I553" s="206"/>
      <c r="J553" s="202"/>
      <c r="K553" s="202"/>
      <c r="L553" s="207"/>
      <c r="M553" s="208"/>
      <c r="N553" s="209"/>
      <c r="O553" s="209"/>
      <c r="P553" s="209"/>
      <c r="Q553" s="209"/>
      <c r="R553" s="209"/>
      <c r="S553" s="209"/>
      <c r="T553" s="210"/>
      <c r="AT553" s="211" t="s">
        <v>182</v>
      </c>
      <c r="AU553" s="211" t="s">
        <v>22</v>
      </c>
      <c r="AV553" s="13" t="s">
        <v>86</v>
      </c>
      <c r="AW553" s="13" t="s">
        <v>39</v>
      </c>
      <c r="AX553" s="13" t="s">
        <v>22</v>
      </c>
      <c r="AY553" s="211" t="s">
        <v>125</v>
      </c>
    </row>
    <row r="554" spans="1:65" s="2" customFormat="1" ht="16.5" customHeight="1">
      <c r="A554" s="35"/>
      <c r="B554" s="36"/>
      <c r="C554" s="172" t="s">
        <v>963</v>
      </c>
      <c r="D554" s="172" t="s">
        <v>126</v>
      </c>
      <c r="E554" s="173" t="s">
        <v>964</v>
      </c>
      <c r="F554" s="174" t="s">
        <v>965</v>
      </c>
      <c r="G554" s="175" t="s">
        <v>284</v>
      </c>
      <c r="H554" s="176">
        <v>8</v>
      </c>
      <c r="I554" s="177"/>
      <c r="J554" s="178">
        <f>ROUND(I554*H554,2)</f>
        <v>0</v>
      </c>
      <c r="K554" s="174" t="s">
        <v>130</v>
      </c>
      <c r="L554" s="40"/>
      <c r="M554" s="179" t="s">
        <v>20</v>
      </c>
      <c r="N554" s="180" t="s">
        <v>49</v>
      </c>
      <c r="O554" s="65"/>
      <c r="P554" s="181">
        <f>O554*H554</f>
        <v>0</v>
      </c>
      <c r="Q554" s="181">
        <v>0</v>
      </c>
      <c r="R554" s="181">
        <f>Q554*H554</f>
        <v>0</v>
      </c>
      <c r="S554" s="181">
        <v>0</v>
      </c>
      <c r="T554" s="182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83" t="s">
        <v>131</v>
      </c>
      <c r="AT554" s="183" t="s">
        <v>126</v>
      </c>
      <c r="AU554" s="183" t="s">
        <v>22</v>
      </c>
      <c r="AY554" s="18" t="s">
        <v>125</v>
      </c>
      <c r="BE554" s="184">
        <f>IF(N554="základní",J554,0)</f>
        <v>0</v>
      </c>
      <c r="BF554" s="184">
        <f>IF(N554="snížená",J554,0)</f>
        <v>0</v>
      </c>
      <c r="BG554" s="184">
        <f>IF(N554="zákl. přenesená",J554,0)</f>
        <v>0</v>
      </c>
      <c r="BH554" s="184">
        <f>IF(N554="sníž. přenesená",J554,0)</f>
        <v>0</v>
      </c>
      <c r="BI554" s="184">
        <f>IF(N554="nulová",J554,0)</f>
        <v>0</v>
      </c>
      <c r="BJ554" s="18" t="s">
        <v>22</v>
      </c>
      <c r="BK554" s="184">
        <f>ROUND(I554*H554,2)</f>
        <v>0</v>
      </c>
      <c r="BL554" s="18" t="s">
        <v>131</v>
      </c>
      <c r="BM554" s="183" t="s">
        <v>966</v>
      </c>
    </row>
    <row r="555" spans="1:65" s="2" customFormat="1" ht="11.25">
      <c r="A555" s="35"/>
      <c r="B555" s="36"/>
      <c r="C555" s="37"/>
      <c r="D555" s="185" t="s">
        <v>133</v>
      </c>
      <c r="E555" s="37"/>
      <c r="F555" s="186" t="s">
        <v>967</v>
      </c>
      <c r="G555" s="37"/>
      <c r="H555" s="37"/>
      <c r="I555" s="187"/>
      <c r="J555" s="37"/>
      <c r="K555" s="37"/>
      <c r="L555" s="40"/>
      <c r="M555" s="188"/>
      <c r="N555" s="189"/>
      <c r="O555" s="65"/>
      <c r="P555" s="65"/>
      <c r="Q555" s="65"/>
      <c r="R555" s="65"/>
      <c r="S555" s="65"/>
      <c r="T555" s="66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T555" s="18" t="s">
        <v>133</v>
      </c>
      <c r="AU555" s="18" t="s">
        <v>22</v>
      </c>
    </row>
    <row r="556" spans="1:65" s="2" customFormat="1" ht="11.25">
      <c r="A556" s="35"/>
      <c r="B556" s="36"/>
      <c r="C556" s="37"/>
      <c r="D556" s="190" t="s">
        <v>135</v>
      </c>
      <c r="E556" s="37"/>
      <c r="F556" s="191" t="s">
        <v>968</v>
      </c>
      <c r="G556" s="37"/>
      <c r="H556" s="37"/>
      <c r="I556" s="187"/>
      <c r="J556" s="37"/>
      <c r="K556" s="37"/>
      <c r="L556" s="40"/>
      <c r="M556" s="188"/>
      <c r="N556" s="189"/>
      <c r="O556" s="65"/>
      <c r="P556" s="65"/>
      <c r="Q556" s="65"/>
      <c r="R556" s="65"/>
      <c r="S556" s="65"/>
      <c r="T556" s="66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T556" s="18" t="s">
        <v>135</v>
      </c>
      <c r="AU556" s="18" t="s">
        <v>22</v>
      </c>
    </row>
    <row r="557" spans="1:65" s="13" customFormat="1" ht="11.25">
      <c r="B557" s="201"/>
      <c r="C557" s="202"/>
      <c r="D557" s="185" t="s">
        <v>182</v>
      </c>
      <c r="E557" s="203" t="s">
        <v>969</v>
      </c>
      <c r="F557" s="204" t="s">
        <v>970</v>
      </c>
      <c r="G557" s="202"/>
      <c r="H557" s="205">
        <v>8</v>
      </c>
      <c r="I557" s="206"/>
      <c r="J557" s="202"/>
      <c r="K557" s="202"/>
      <c r="L557" s="207"/>
      <c r="M557" s="208"/>
      <c r="N557" s="209"/>
      <c r="O557" s="209"/>
      <c r="P557" s="209"/>
      <c r="Q557" s="209"/>
      <c r="R557" s="209"/>
      <c r="S557" s="209"/>
      <c r="T557" s="210"/>
      <c r="AT557" s="211" t="s">
        <v>182</v>
      </c>
      <c r="AU557" s="211" t="s">
        <v>22</v>
      </c>
      <c r="AV557" s="13" t="s">
        <v>86</v>
      </c>
      <c r="AW557" s="13" t="s">
        <v>39</v>
      </c>
      <c r="AX557" s="13" t="s">
        <v>22</v>
      </c>
      <c r="AY557" s="211" t="s">
        <v>125</v>
      </c>
    </row>
    <row r="558" spans="1:65" s="2" customFormat="1" ht="16.5" customHeight="1">
      <c r="A558" s="35"/>
      <c r="B558" s="36"/>
      <c r="C558" s="172" t="s">
        <v>971</v>
      </c>
      <c r="D558" s="172" t="s">
        <v>126</v>
      </c>
      <c r="E558" s="173" t="s">
        <v>972</v>
      </c>
      <c r="F558" s="174" t="s">
        <v>973</v>
      </c>
      <c r="G558" s="175" t="s">
        <v>284</v>
      </c>
      <c r="H558" s="176">
        <v>8</v>
      </c>
      <c r="I558" s="177"/>
      <c r="J558" s="178">
        <f>ROUND(I558*H558,2)</f>
        <v>0</v>
      </c>
      <c r="K558" s="174" t="s">
        <v>130</v>
      </c>
      <c r="L558" s="40"/>
      <c r="M558" s="179" t="s">
        <v>20</v>
      </c>
      <c r="N558" s="180" t="s">
        <v>49</v>
      </c>
      <c r="O558" s="65"/>
      <c r="P558" s="181">
        <f>O558*H558</f>
        <v>0</v>
      </c>
      <c r="Q558" s="181">
        <v>0</v>
      </c>
      <c r="R558" s="181">
        <f>Q558*H558</f>
        <v>0</v>
      </c>
      <c r="S558" s="181">
        <v>0</v>
      </c>
      <c r="T558" s="182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183" t="s">
        <v>131</v>
      </c>
      <c r="AT558" s="183" t="s">
        <v>126</v>
      </c>
      <c r="AU558" s="183" t="s">
        <v>22</v>
      </c>
      <c r="AY558" s="18" t="s">
        <v>125</v>
      </c>
      <c r="BE558" s="184">
        <f>IF(N558="základní",J558,0)</f>
        <v>0</v>
      </c>
      <c r="BF558" s="184">
        <f>IF(N558="snížená",J558,0)</f>
        <v>0</v>
      </c>
      <c r="BG558" s="184">
        <f>IF(N558="zákl. přenesená",J558,0)</f>
        <v>0</v>
      </c>
      <c r="BH558" s="184">
        <f>IF(N558="sníž. přenesená",J558,0)</f>
        <v>0</v>
      </c>
      <c r="BI558" s="184">
        <f>IF(N558="nulová",J558,0)</f>
        <v>0</v>
      </c>
      <c r="BJ558" s="18" t="s">
        <v>22</v>
      </c>
      <c r="BK558" s="184">
        <f>ROUND(I558*H558,2)</f>
        <v>0</v>
      </c>
      <c r="BL558" s="18" t="s">
        <v>131</v>
      </c>
      <c r="BM558" s="183" t="s">
        <v>974</v>
      </c>
    </row>
    <row r="559" spans="1:65" s="2" customFormat="1" ht="11.25">
      <c r="A559" s="35"/>
      <c r="B559" s="36"/>
      <c r="C559" s="37"/>
      <c r="D559" s="185" t="s">
        <v>133</v>
      </c>
      <c r="E559" s="37"/>
      <c r="F559" s="186" t="s">
        <v>975</v>
      </c>
      <c r="G559" s="37"/>
      <c r="H559" s="37"/>
      <c r="I559" s="187"/>
      <c r="J559" s="37"/>
      <c r="K559" s="37"/>
      <c r="L559" s="40"/>
      <c r="M559" s="188"/>
      <c r="N559" s="189"/>
      <c r="O559" s="65"/>
      <c r="P559" s="65"/>
      <c r="Q559" s="65"/>
      <c r="R559" s="65"/>
      <c r="S559" s="65"/>
      <c r="T559" s="66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T559" s="18" t="s">
        <v>133</v>
      </c>
      <c r="AU559" s="18" t="s">
        <v>22</v>
      </c>
    </row>
    <row r="560" spans="1:65" s="2" customFormat="1" ht="11.25">
      <c r="A560" s="35"/>
      <c r="B560" s="36"/>
      <c r="C560" s="37"/>
      <c r="D560" s="190" t="s">
        <v>135</v>
      </c>
      <c r="E560" s="37"/>
      <c r="F560" s="191" t="s">
        <v>976</v>
      </c>
      <c r="G560" s="37"/>
      <c r="H560" s="37"/>
      <c r="I560" s="187"/>
      <c r="J560" s="37"/>
      <c r="K560" s="37"/>
      <c r="L560" s="40"/>
      <c r="M560" s="188"/>
      <c r="N560" s="189"/>
      <c r="O560" s="65"/>
      <c r="P560" s="65"/>
      <c r="Q560" s="65"/>
      <c r="R560" s="65"/>
      <c r="S560" s="65"/>
      <c r="T560" s="66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T560" s="18" t="s">
        <v>135</v>
      </c>
      <c r="AU560" s="18" t="s">
        <v>22</v>
      </c>
    </row>
    <row r="561" spans="1:65" s="13" customFormat="1" ht="11.25">
      <c r="B561" s="201"/>
      <c r="C561" s="202"/>
      <c r="D561" s="185" t="s">
        <v>182</v>
      </c>
      <c r="E561" s="203" t="s">
        <v>977</v>
      </c>
      <c r="F561" s="204" t="s">
        <v>970</v>
      </c>
      <c r="G561" s="202"/>
      <c r="H561" s="205">
        <v>8</v>
      </c>
      <c r="I561" s="206"/>
      <c r="J561" s="202"/>
      <c r="K561" s="202"/>
      <c r="L561" s="207"/>
      <c r="M561" s="208"/>
      <c r="N561" s="209"/>
      <c r="O561" s="209"/>
      <c r="P561" s="209"/>
      <c r="Q561" s="209"/>
      <c r="R561" s="209"/>
      <c r="S561" s="209"/>
      <c r="T561" s="210"/>
      <c r="AT561" s="211" t="s">
        <v>182</v>
      </c>
      <c r="AU561" s="211" t="s">
        <v>22</v>
      </c>
      <c r="AV561" s="13" t="s">
        <v>86</v>
      </c>
      <c r="AW561" s="13" t="s">
        <v>39</v>
      </c>
      <c r="AX561" s="13" t="s">
        <v>22</v>
      </c>
      <c r="AY561" s="211" t="s">
        <v>125</v>
      </c>
    </row>
    <row r="562" spans="1:65" s="11" customFormat="1" ht="25.9" customHeight="1">
      <c r="B562" s="158"/>
      <c r="C562" s="159"/>
      <c r="D562" s="160" t="s">
        <v>77</v>
      </c>
      <c r="E562" s="161" t="s">
        <v>978</v>
      </c>
      <c r="F562" s="161" t="s">
        <v>979</v>
      </c>
      <c r="G562" s="159"/>
      <c r="H562" s="159"/>
      <c r="I562" s="162"/>
      <c r="J562" s="163">
        <f>BK562</f>
        <v>0</v>
      </c>
      <c r="K562" s="159"/>
      <c r="L562" s="164"/>
      <c r="M562" s="165"/>
      <c r="N562" s="166"/>
      <c r="O562" s="166"/>
      <c r="P562" s="167">
        <f>P563+P614</f>
        <v>0</v>
      </c>
      <c r="Q562" s="166"/>
      <c r="R562" s="167">
        <f>R563+R614</f>
        <v>0</v>
      </c>
      <c r="S562" s="166"/>
      <c r="T562" s="168">
        <f>T563+T614</f>
        <v>0</v>
      </c>
      <c r="AR562" s="169" t="s">
        <v>22</v>
      </c>
      <c r="AT562" s="170" t="s">
        <v>77</v>
      </c>
      <c r="AU562" s="170" t="s">
        <v>78</v>
      </c>
      <c r="AY562" s="169" t="s">
        <v>125</v>
      </c>
      <c r="BK562" s="171">
        <f>BK563+BK614</f>
        <v>0</v>
      </c>
    </row>
    <row r="563" spans="1:65" s="11" customFormat="1" ht="22.9" customHeight="1">
      <c r="B563" s="158"/>
      <c r="C563" s="159"/>
      <c r="D563" s="160" t="s">
        <v>77</v>
      </c>
      <c r="E563" s="244" t="s">
        <v>980</v>
      </c>
      <c r="F563" s="244" t="s">
        <v>981</v>
      </c>
      <c r="G563" s="159"/>
      <c r="H563" s="159"/>
      <c r="I563" s="162"/>
      <c r="J563" s="245">
        <f>BK563</f>
        <v>0</v>
      </c>
      <c r="K563" s="159"/>
      <c r="L563" s="164"/>
      <c r="M563" s="165"/>
      <c r="N563" s="166"/>
      <c r="O563" s="166"/>
      <c r="P563" s="167">
        <f>SUM(P564:P613)</f>
        <v>0</v>
      </c>
      <c r="Q563" s="166"/>
      <c r="R563" s="167">
        <f>SUM(R564:R613)</f>
        <v>0</v>
      </c>
      <c r="S563" s="166"/>
      <c r="T563" s="168">
        <f>SUM(T564:T613)</f>
        <v>0</v>
      </c>
      <c r="AR563" s="169" t="s">
        <v>22</v>
      </c>
      <c r="AT563" s="170" t="s">
        <v>77</v>
      </c>
      <c r="AU563" s="170" t="s">
        <v>22</v>
      </c>
      <c r="AY563" s="169" t="s">
        <v>125</v>
      </c>
      <c r="BK563" s="171">
        <f>SUM(BK564:BK613)</f>
        <v>0</v>
      </c>
    </row>
    <row r="564" spans="1:65" s="2" customFormat="1" ht="16.5" customHeight="1">
      <c r="A564" s="35"/>
      <c r="B564" s="36"/>
      <c r="C564" s="172" t="s">
        <v>982</v>
      </c>
      <c r="D564" s="172" t="s">
        <v>126</v>
      </c>
      <c r="E564" s="173" t="s">
        <v>983</v>
      </c>
      <c r="F564" s="174" t="s">
        <v>984</v>
      </c>
      <c r="G564" s="175" t="s">
        <v>841</v>
      </c>
      <c r="H564" s="176">
        <v>5.6280000000000001</v>
      </c>
      <c r="I564" s="177"/>
      <c r="J564" s="178">
        <f>ROUND(I564*H564,2)</f>
        <v>0</v>
      </c>
      <c r="K564" s="174" t="s">
        <v>130</v>
      </c>
      <c r="L564" s="40"/>
      <c r="M564" s="179" t="s">
        <v>20</v>
      </c>
      <c r="N564" s="180" t="s">
        <v>49</v>
      </c>
      <c r="O564" s="65"/>
      <c r="P564" s="181">
        <f>O564*H564</f>
        <v>0</v>
      </c>
      <c r="Q564" s="181">
        <v>0</v>
      </c>
      <c r="R564" s="181">
        <f>Q564*H564</f>
        <v>0</v>
      </c>
      <c r="S564" s="181">
        <v>0</v>
      </c>
      <c r="T564" s="182">
        <f>S564*H564</f>
        <v>0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R564" s="183" t="s">
        <v>131</v>
      </c>
      <c r="AT564" s="183" t="s">
        <v>126</v>
      </c>
      <c r="AU564" s="183" t="s">
        <v>86</v>
      </c>
      <c r="AY564" s="18" t="s">
        <v>125</v>
      </c>
      <c r="BE564" s="184">
        <f>IF(N564="základní",J564,0)</f>
        <v>0</v>
      </c>
      <c r="BF564" s="184">
        <f>IF(N564="snížená",J564,0)</f>
        <v>0</v>
      </c>
      <c r="BG564" s="184">
        <f>IF(N564="zákl. přenesená",J564,0)</f>
        <v>0</v>
      </c>
      <c r="BH564" s="184">
        <f>IF(N564="sníž. přenesená",J564,0)</f>
        <v>0</v>
      </c>
      <c r="BI564" s="184">
        <f>IF(N564="nulová",J564,0)</f>
        <v>0</v>
      </c>
      <c r="BJ564" s="18" t="s">
        <v>22</v>
      </c>
      <c r="BK564" s="184">
        <f>ROUND(I564*H564,2)</f>
        <v>0</v>
      </c>
      <c r="BL564" s="18" t="s">
        <v>131</v>
      </c>
      <c r="BM564" s="183" t="s">
        <v>985</v>
      </c>
    </row>
    <row r="565" spans="1:65" s="2" customFormat="1" ht="11.25">
      <c r="A565" s="35"/>
      <c r="B565" s="36"/>
      <c r="C565" s="37"/>
      <c r="D565" s="185" t="s">
        <v>133</v>
      </c>
      <c r="E565" s="37"/>
      <c r="F565" s="186" t="s">
        <v>986</v>
      </c>
      <c r="G565" s="37"/>
      <c r="H565" s="37"/>
      <c r="I565" s="187"/>
      <c r="J565" s="37"/>
      <c r="K565" s="37"/>
      <c r="L565" s="40"/>
      <c r="M565" s="188"/>
      <c r="N565" s="189"/>
      <c r="O565" s="65"/>
      <c r="P565" s="65"/>
      <c r="Q565" s="65"/>
      <c r="R565" s="65"/>
      <c r="S565" s="65"/>
      <c r="T565" s="66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T565" s="18" t="s">
        <v>133</v>
      </c>
      <c r="AU565" s="18" t="s">
        <v>86</v>
      </c>
    </row>
    <row r="566" spans="1:65" s="2" customFormat="1" ht="11.25">
      <c r="A566" s="35"/>
      <c r="B566" s="36"/>
      <c r="C566" s="37"/>
      <c r="D566" s="190" t="s">
        <v>135</v>
      </c>
      <c r="E566" s="37"/>
      <c r="F566" s="191" t="s">
        <v>987</v>
      </c>
      <c r="G566" s="37"/>
      <c r="H566" s="37"/>
      <c r="I566" s="187"/>
      <c r="J566" s="37"/>
      <c r="K566" s="37"/>
      <c r="L566" s="40"/>
      <c r="M566" s="188"/>
      <c r="N566" s="189"/>
      <c r="O566" s="65"/>
      <c r="P566" s="65"/>
      <c r="Q566" s="65"/>
      <c r="R566" s="65"/>
      <c r="S566" s="65"/>
      <c r="T566" s="66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T566" s="18" t="s">
        <v>135</v>
      </c>
      <c r="AU566" s="18" t="s">
        <v>86</v>
      </c>
    </row>
    <row r="567" spans="1:65" s="14" customFormat="1" ht="11.25">
      <c r="B567" s="212"/>
      <c r="C567" s="213"/>
      <c r="D567" s="185" t="s">
        <v>182</v>
      </c>
      <c r="E567" s="214" t="s">
        <v>20</v>
      </c>
      <c r="F567" s="215" t="s">
        <v>988</v>
      </c>
      <c r="G567" s="213"/>
      <c r="H567" s="214" t="s">
        <v>20</v>
      </c>
      <c r="I567" s="216"/>
      <c r="J567" s="213"/>
      <c r="K567" s="213"/>
      <c r="L567" s="217"/>
      <c r="M567" s="218"/>
      <c r="N567" s="219"/>
      <c r="O567" s="219"/>
      <c r="P567" s="219"/>
      <c r="Q567" s="219"/>
      <c r="R567" s="219"/>
      <c r="S567" s="219"/>
      <c r="T567" s="220"/>
      <c r="AT567" s="221" t="s">
        <v>182</v>
      </c>
      <c r="AU567" s="221" t="s">
        <v>86</v>
      </c>
      <c r="AV567" s="14" t="s">
        <v>22</v>
      </c>
      <c r="AW567" s="14" t="s">
        <v>39</v>
      </c>
      <c r="AX567" s="14" t="s">
        <v>78</v>
      </c>
      <c r="AY567" s="221" t="s">
        <v>125</v>
      </c>
    </row>
    <row r="568" spans="1:65" s="13" customFormat="1" ht="11.25">
      <c r="B568" s="201"/>
      <c r="C568" s="202"/>
      <c r="D568" s="185" t="s">
        <v>182</v>
      </c>
      <c r="E568" s="203" t="s">
        <v>20</v>
      </c>
      <c r="F568" s="204" t="s">
        <v>989</v>
      </c>
      <c r="G568" s="202"/>
      <c r="H568" s="205">
        <v>0.74399999999999999</v>
      </c>
      <c r="I568" s="206"/>
      <c r="J568" s="202"/>
      <c r="K568" s="202"/>
      <c r="L568" s="207"/>
      <c r="M568" s="208"/>
      <c r="N568" s="209"/>
      <c r="O568" s="209"/>
      <c r="P568" s="209"/>
      <c r="Q568" s="209"/>
      <c r="R568" s="209"/>
      <c r="S568" s="209"/>
      <c r="T568" s="210"/>
      <c r="AT568" s="211" t="s">
        <v>182</v>
      </c>
      <c r="AU568" s="211" t="s">
        <v>86</v>
      </c>
      <c r="AV568" s="13" t="s">
        <v>86</v>
      </c>
      <c r="AW568" s="13" t="s">
        <v>39</v>
      </c>
      <c r="AX568" s="13" t="s">
        <v>78</v>
      </c>
      <c r="AY568" s="211" t="s">
        <v>125</v>
      </c>
    </row>
    <row r="569" spans="1:65" s="13" customFormat="1" ht="11.25">
      <c r="B569" s="201"/>
      <c r="C569" s="202"/>
      <c r="D569" s="185" t="s">
        <v>182</v>
      </c>
      <c r="E569" s="203" t="s">
        <v>20</v>
      </c>
      <c r="F569" s="204" t="s">
        <v>990</v>
      </c>
      <c r="G569" s="202"/>
      <c r="H569" s="205">
        <v>4.8840000000000003</v>
      </c>
      <c r="I569" s="206"/>
      <c r="J569" s="202"/>
      <c r="K569" s="202"/>
      <c r="L569" s="207"/>
      <c r="M569" s="208"/>
      <c r="N569" s="209"/>
      <c r="O569" s="209"/>
      <c r="P569" s="209"/>
      <c r="Q569" s="209"/>
      <c r="R569" s="209"/>
      <c r="S569" s="209"/>
      <c r="T569" s="210"/>
      <c r="AT569" s="211" t="s">
        <v>182</v>
      </c>
      <c r="AU569" s="211" t="s">
        <v>86</v>
      </c>
      <c r="AV569" s="13" t="s">
        <v>86</v>
      </c>
      <c r="AW569" s="13" t="s">
        <v>39</v>
      </c>
      <c r="AX569" s="13" t="s">
        <v>78</v>
      </c>
      <c r="AY569" s="211" t="s">
        <v>125</v>
      </c>
    </row>
    <row r="570" spans="1:65" s="15" customFormat="1" ht="11.25">
      <c r="B570" s="222"/>
      <c r="C570" s="223"/>
      <c r="D570" s="185" t="s">
        <v>182</v>
      </c>
      <c r="E570" s="224" t="s">
        <v>20</v>
      </c>
      <c r="F570" s="225" t="s">
        <v>261</v>
      </c>
      <c r="G570" s="223"/>
      <c r="H570" s="226">
        <v>5.6280000000000001</v>
      </c>
      <c r="I570" s="227"/>
      <c r="J570" s="223"/>
      <c r="K570" s="223"/>
      <c r="L570" s="228"/>
      <c r="M570" s="229"/>
      <c r="N570" s="230"/>
      <c r="O570" s="230"/>
      <c r="P570" s="230"/>
      <c r="Q570" s="230"/>
      <c r="R570" s="230"/>
      <c r="S570" s="230"/>
      <c r="T570" s="231"/>
      <c r="AT570" s="232" t="s">
        <v>182</v>
      </c>
      <c r="AU570" s="232" t="s">
        <v>86</v>
      </c>
      <c r="AV570" s="15" t="s">
        <v>131</v>
      </c>
      <c r="AW570" s="15" t="s">
        <v>39</v>
      </c>
      <c r="AX570" s="15" t="s">
        <v>22</v>
      </c>
      <c r="AY570" s="232" t="s">
        <v>125</v>
      </c>
    </row>
    <row r="571" spans="1:65" s="2" customFormat="1" ht="16.5" customHeight="1">
      <c r="A571" s="35"/>
      <c r="B571" s="36"/>
      <c r="C571" s="172" t="s">
        <v>991</v>
      </c>
      <c r="D571" s="172" t="s">
        <v>126</v>
      </c>
      <c r="E571" s="173" t="s">
        <v>992</v>
      </c>
      <c r="F571" s="174" t="s">
        <v>993</v>
      </c>
      <c r="G571" s="175" t="s">
        <v>841</v>
      </c>
      <c r="H571" s="176">
        <v>78.792000000000002</v>
      </c>
      <c r="I571" s="177"/>
      <c r="J571" s="178">
        <f>ROUND(I571*H571,2)</f>
        <v>0</v>
      </c>
      <c r="K571" s="174" t="s">
        <v>130</v>
      </c>
      <c r="L571" s="40"/>
      <c r="M571" s="179" t="s">
        <v>20</v>
      </c>
      <c r="N571" s="180" t="s">
        <v>49</v>
      </c>
      <c r="O571" s="65"/>
      <c r="P571" s="181">
        <f>O571*H571</f>
        <v>0</v>
      </c>
      <c r="Q571" s="181">
        <v>0</v>
      </c>
      <c r="R571" s="181">
        <f>Q571*H571</f>
        <v>0</v>
      </c>
      <c r="S571" s="181">
        <v>0</v>
      </c>
      <c r="T571" s="182">
        <f>S571*H571</f>
        <v>0</v>
      </c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R571" s="183" t="s">
        <v>131</v>
      </c>
      <c r="AT571" s="183" t="s">
        <v>126</v>
      </c>
      <c r="AU571" s="183" t="s">
        <v>86</v>
      </c>
      <c r="AY571" s="18" t="s">
        <v>125</v>
      </c>
      <c r="BE571" s="184">
        <f>IF(N571="základní",J571,0)</f>
        <v>0</v>
      </c>
      <c r="BF571" s="184">
        <f>IF(N571="snížená",J571,0)</f>
        <v>0</v>
      </c>
      <c r="BG571" s="184">
        <f>IF(N571="zákl. přenesená",J571,0)</f>
        <v>0</v>
      </c>
      <c r="BH571" s="184">
        <f>IF(N571="sníž. přenesená",J571,0)</f>
        <v>0</v>
      </c>
      <c r="BI571" s="184">
        <f>IF(N571="nulová",J571,0)</f>
        <v>0</v>
      </c>
      <c r="BJ571" s="18" t="s">
        <v>22</v>
      </c>
      <c r="BK571" s="184">
        <f>ROUND(I571*H571,2)</f>
        <v>0</v>
      </c>
      <c r="BL571" s="18" t="s">
        <v>131</v>
      </c>
      <c r="BM571" s="183" t="s">
        <v>994</v>
      </c>
    </row>
    <row r="572" spans="1:65" s="2" customFormat="1" ht="19.5">
      <c r="A572" s="35"/>
      <c r="B572" s="36"/>
      <c r="C572" s="37"/>
      <c r="D572" s="185" t="s">
        <v>133</v>
      </c>
      <c r="E572" s="37"/>
      <c r="F572" s="186" t="s">
        <v>995</v>
      </c>
      <c r="G572" s="37"/>
      <c r="H572" s="37"/>
      <c r="I572" s="187"/>
      <c r="J572" s="37"/>
      <c r="K572" s="37"/>
      <c r="L572" s="40"/>
      <c r="M572" s="188"/>
      <c r="N572" s="189"/>
      <c r="O572" s="65"/>
      <c r="P572" s="65"/>
      <c r="Q572" s="65"/>
      <c r="R572" s="65"/>
      <c r="S572" s="65"/>
      <c r="T572" s="66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T572" s="18" t="s">
        <v>133</v>
      </c>
      <c r="AU572" s="18" t="s">
        <v>86</v>
      </c>
    </row>
    <row r="573" spans="1:65" s="2" customFormat="1" ht="11.25">
      <c r="A573" s="35"/>
      <c r="B573" s="36"/>
      <c r="C573" s="37"/>
      <c r="D573" s="190" t="s">
        <v>135</v>
      </c>
      <c r="E573" s="37"/>
      <c r="F573" s="191" t="s">
        <v>996</v>
      </c>
      <c r="G573" s="37"/>
      <c r="H573" s="37"/>
      <c r="I573" s="187"/>
      <c r="J573" s="37"/>
      <c r="K573" s="37"/>
      <c r="L573" s="40"/>
      <c r="M573" s="188"/>
      <c r="N573" s="189"/>
      <c r="O573" s="65"/>
      <c r="P573" s="65"/>
      <c r="Q573" s="65"/>
      <c r="R573" s="65"/>
      <c r="S573" s="65"/>
      <c r="T573" s="66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T573" s="18" t="s">
        <v>135</v>
      </c>
      <c r="AU573" s="18" t="s">
        <v>86</v>
      </c>
    </row>
    <row r="574" spans="1:65" s="13" customFormat="1" ht="11.25">
      <c r="B574" s="201"/>
      <c r="C574" s="202"/>
      <c r="D574" s="185" t="s">
        <v>182</v>
      </c>
      <c r="E574" s="203" t="s">
        <v>20</v>
      </c>
      <c r="F574" s="204" t="s">
        <v>997</v>
      </c>
      <c r="G574" s="202"/>
      <c r="H574" s="205">
        <v>78.792000000000002</v>
      </c>
      <c r="I574" s="206"/>
      <c r="J574" s="202"/>
      <c r="K574" s="202"/>
      <c r="L574" s="207"/>
      <c r="M574" s="208"/>
      <c r="N574" s="209"/>
      <c r="O574" s="209"/>
      <c r="P574" s="209"/>
      <c r="Q574" s="209"/>
      <c r="R574" s="209"/>
      <c r="S574" s="209"/>
      <c r="T574" s="210"/>
      <c r="AT574" s="211" t="s">
        <v>182</v>
      </c>
      <c r="AU574" s="211" t="s">
        <v>86</v>
      </c>
      <c r="AV574" s="13" t="s">
        <v>86</v>
      </c>
      <c r="AW574" s="13" t="s">
        <v>39</v>
      </c>
      <c r="AX574" s="13" t="s">
        <v>22</v>
      </c>
      <c r="AY574" s="211" t="s">
        <v>125</v>
      </c>
    </row>
    <row r="575" spans="1:65" s="2" customFormat="1" ht="16.5" customHeight="1">
      <c r="A575" s="35"/>
      <c r="B575" s="36"/>
      <c r="C575" s="172" t="s">
        <v>998</v>
      </c>
      <c r="D575" s="172" t="s">
        <v>126</v>
      </c>
      <c r="E575" s="173" t="s">
        <v>999</v>
      </c>
      <c r="F575" s="174" t="s">
        <v>1000</v>
      </c>
      <c r="G575" s="175" t="s">
        <v>841</v>
      </c>
      <c r="H575" s="176">
        <v>4.8840000000000003</v>
      </c>
      <c r="I575" s="177"/>
      <c r="J575" s="178">
        <f>ROUND(I575*H575,2)</f>
        <v>0</v>
      </c>
      <c r="K575" s="174" t="s">
        <v>130</v>
      </c>
      <c r="L575" s="40"/>
      <c r="M575" s="179" t="s">
        <v>20</v>
      </c>
      <c r="N575" s="180" t="s">
        <v>49</v>
      </c>
      <c r="O575" s="65"/>
      <c r="P575" s="181">
        <f>O575*H575</f>
        <v>0</v>
      </c>
      <c r="Q575" s="181">
        <v>0</v>
      </c>
      <c r="R575" s="181">
        <f>Q575*H575</f>
        <v>0</v>
      </c>
      <c r="S575" s="181">
        <v>0</v>
      </c>
      <c r="T575" s="182">
        <f>S575*H575</f>
        <v>0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183" t="s">
        <v>131</v>
      </c>
      <c r="AT575" s="183" t="s">
        <v>126</v>
      </c>
      <c r="AU575" s="183" t="s">
        <v>86</v>
      </c>
      <c r="AY575" s="18" t="s">
        <v>125</v>
      </c>
      <c r="BE575" s="184">
        <f>IF(N575="základní",J575,0)</f>
        <v>0</v>
      </c>
      <c r="BF575" s="184">
        <f>IF(N575="snížená",J575,0)</f>
        <v>0</v>
      </c>
      <c r="BG575" s="184">
        <f>IF(N575="zákl. přenesená",J575,0)</f>
        <v>0</v>
      </c>
      <c r="BH575" s="184">
        <f>IF(N575="sníž. přenesená",J575,0)</f>
        <v>0</v>
      </c>
      <c r="BI575" s="184">
        <f>IF(N575="nulová",J575,0)</f>
        <v>0</v>
      </c>
      <c r="BJ575" s="18" t="s">
        <v>22</v>
      </c>
      <c r="BK575" s="184">
        <f>ROUND(I575*H575,2)</f>
        <v>0</v>
      </c>
      <c r="BL575" s="18" t="s">
        <v>131</v>
      </c>
      <c r="BM575" s="183" t="s">
        <v>1001</v>
      </c>
    </row>
    <row r="576" spans="1:65" s="2" customFormat="1" ht="11.25">
      <c r="A576" s="35"/>
      <c r="B576" s="36"/>
      <c r="C576" s="37"/>
      <c r="D576" s="185" t="s">
        <v>133</v>
      </c>
      <c r="E576" s="37"/>
      <c r="F576" s="186" t="s">
        <v>1002</v>
      </c>
      <c r="G576" s="37"/>
      <c r="H576" s="37"/>
      <c r="I576" s="187"/>
      <c r="J576" s="37"/>
      <c r="K576" s="37"/>
      <c r="L576" s="40"/>
      <c r="M576" s="188"/>
      <c r="N576" s="189"/>
      <c r="O576" s="65"/>
      <c r="P576" s="65"/>
      <c r="Q576" s="65"/>
      <c r="R576" s="65"/>
      <c r="S576" s="65"/>
      <c r="T576" s="66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T576" s="18" t="s">
        <v>133</v>
      </c>
      <c r="AU576" s="18" t="s">
        <v>86</v>
      </c>
    </row>
    <row r="577" spans="1:65" s="2" customFormat="1" ht="11.25">
      <c r="A577" s="35"/>
      <c r="B577" s="36"/>
      <c r="C577" s="37"/>
      <c r="D577" s="190" t="s">
        <v>135</v>
      </c>
      <c r="E577" s="37"/>
      <c r="F577" s="191" t="s">
        <v>1003</v>
      </c>
      <c r="G577" s="37"/>
      <c r="H577" s="37"/>
      <c r="I577" s="187"/>
      <c r="J577" s="37"/>
      <c r="K577" s="37"/>
      <c r="L577" s="40"/>
      <c r="M577" s="188"/>
      <c r="N577" s="189"/>
      <c r="O577" s="65"/>
      <c r="P577" s="65"/>
      <c r="Q577" s="65"/>
      <c r="R577" s="65"/>
      <c r="S577" s="65"/>
      <c r="T577" s="66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T577" s="18" t="s">
        <v>135</v>
      </c>
      <c r="AU577" s="18" t="s">
        <v>86</v>
      </c>
    </row>
    <row r="578" spans="1:65" s="13" customFormat="1" ht="11.25">
      <c r="B578" s="201"/>
      <c r="C578" s="202"/>
      <c r="D578" s="185" t="s">
        <v>182</v>
      </c>
      <c r="E578" s="203" t="s">
        <v>20</v>
      </c>
      <c r="F578" s="204" t="s">
        <v>990</v>
      </c>
      <c r="G578" s="202"/>
      <c r="H578" s="205">
        <v>4.8840000000000003</v>
      </c>
      <c r="I578" s="206"/>
      <c r="J578" s="202"/>
      <c r="K578" s="202"/>
      <c r="L578" s="207"/>
      <c r="M578" s="208"/>
      <c r="N578" s="209"/>
      <c r="O578" s="209"/>
      <c r="P578" s="209"/>
      <c r="Q578" s="209"/>
      <c r="R578" s="209"/>
      <c r="S578" s="209"/>
      <c r="T578" s="210"/>
      <c r="AT578" s="211" t="s">
        <v>182</v>
      </c>
      <c r="AU578" s="211" t="s">
        <v>86</v>
      </c>
      <c r="AV578" s="13" t="s">
        <v>86</v>
      </c>
      <c r="AW578" s="13" t="s">
        <v>39</v>
      </c>
      <c r="AX578" s="13" t="s">
        <v>22</v>
      </c>
      <c r="AY578" s="211" t="s">
        <v>125</v>
      </c>
    </row>
    <row r="579" spans="1:65" s="2" customFormat="1" ht="16.5" customHeight="1">
      <c r="A579" s="35"/>
      <c r="B579" s="36"/>
      <c r="C579" s="172" t="s">
        <v>1004</v>
      </c>
      <c r="D579" s="172" t="s">
        <v>126</v>
      </c>
      <c r="E579" s="173" t="s">
        <v>1005</v>
      </c>
      <c r="F579" s="174" t="s">
        <v>1006</v>
      </c>
      <c r="G579" s="175" t="s">
        <v>841</v>
      </c>
      <c r="H579" s="176">
        <v>0.74399999999999999</v>
      </c>
      <c r="I579" s="177"/>
      <c r="J579" s="178">
        <f>ROUND(I579*H579,2)</f>
        <v>0</v>
      </c>
      <c r="K579" s="174" t="s">
        <v>130</v>
      </c>
      <c r="L579" s="40"/>
      <c r="M579" s="179" t="s">
        <v>20</v>
      </c>
      <c r="N579" s="180" t="s">
        <v>49</v>
      </c>
      <c r="O579" s="65"/>
      <c r="P579" s="181">
        <f>O579*H579</f>
        <v>0</v>
      </c>
      <c r="Q579" s="181">
        <v>0</v>
      </c>
      <c r="R579" s="181">
        <f>Q579*H579</f>
        <v>0</v>
      </c>
      <c r="S579" s="181">
        <v>0</v>
      </c>
      <c r="T579" s="182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183" t="s">
        <v>131</v>
      </c>
      <c r="AT579" s="183" t="s">
        <v>126</v>
      </c>
      <c r="AU579" s="183" t="s">
        <v>86</v>
      </c>
      <c r="AY579" s="18" t="s">
        <v>125</v>
      </c>
      <c r="BE579" s="184">
        <f>IF(N579="základní",J579,0)</f>
        <v>0</v>
      </c>
      <c r="BF579" s="184">
        <f>IF(N579="snížená",J579,0)</f>
        <v>0</v>
      </c>
      <c r="BG579" s="184">
        <f>IF(N579="zákl. přenesená",J579,0)</f>
        <v>0</v>
      </c>
      <c r="BH579" s="184">
        <f>IF(N579="sníž. přenesená",J579,0)</f>
        <v>0</v>
      </c>
      <c r="BI579" s="184">
        <f>IF(N579="nulová",J579,0)</f>
        <v>0</v>
      </c>
      <c r="BJ579" s="18" t="s">
        <v>22</v>
      </c>
      <c r="BK579" s="184">
        <f>ROUND(I579*H579,2)</f>
        <v>0</v>
      </c>
      <c r="BL579" s="18" t="s">
        <v>131</v>
      </c>
      <c r="BM579" s="183" t="s">
        <v>1007</v>
      </c>
    </row>
    <row r="580" spans="1:65" s="2" customFormat="1" ht="11.25">
      <c r="A580" s="35"/>
      <c r="B580" s="36"/>
      <c r="C580" s="37"/>
      <c r="D580" s="185" t="s">
        <v>133</v>
      </c>
      <c r="E580" s="37"/>
      <c r="F580" s="186" t="s">
        <v>1008</v>
      </c>
      <c r="G580" s="37"/>
      <c r="H580" s="37"/>
      <c r="I580" s="187"/>
      <c r="J580" s="37"/>
      <c r="K580" s="37"/>
      <c r="L580" s="40"/>
      <c r="M580" s="188"/>
      <c r="N580" s="189"/>
      <c r="O580" s="65"/>
      <c r="P580" s="65"/>
      <c r="Q580" s="65"/>
      <c r="R580" s="65"/>
      <c r="S580" s="65"/>
      <c r="T580" s="66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T580" s="18" t="s">
        <v>133</v>
      </c>
      <c r="AU580" s="18" t="s">
        <v>86</v>
      </c>
    </row>
    <row r="581" spans="1:65" s="2" customFormat="1" ht="11.25">
      <c r="A581" s="35"/>
      <c r="B581" s="36"/>
      <c r="C581" s="37"/>
      <c r="D581" s="190" t="s">
        <v>135</v>
      </c>
      <c r="E581" s="37"/>
      <c r="F581" s="191" t="s">
        <v>1009</v>
      </c>
      <c r="G581" s="37"/>
      <c r="H581" s="37"/>
      <c r="I581" s="187"/>
      <c r="J581" s="37"/>
      <c r="K581" s="37"/>
      <c r="L581" s="40"/>
      <c r="M581" s="188"/>
      <c r="N581" s="189"/>
      <c r="O581" s="65"/>
      <c r="P581" s="65"/>
      <c r="Q581" s="65"/>
      <c r="R581" s="65"/>
      <c r="S581" s="65"/>
      <c r="T581" s="66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T581" s="18" t="s">
        <v>135</v>
      </c>
      <c r="AU581" s="18" t="s">
        <v>86</v>
      </c>
    </row>
    <row r="582" spans="1:65" s="13" customFormat="1" ht="11.25">
      <c r="B582" s="201"/>
      <c r="C582" s="202"/>
      <c r="D582" s="185" t="s">
        <v>182</v>
      </c>
      <c r="E582" s="203" t="s">
        <v>20</v>
      </c>
      <c r="F582" s="204" t="s">
        <v>989</v>
      </c>
      <c r="G582" s="202"/>
      <c r="H582" s="205">
        <v>0.74399999999999999</v>
      </c>
      <c r="I582" s="206"/>
      <c r="J582" s="202"/>
      <c r="K582" s="202"/>
      <c r="L582" s="207"/>
      <c r="M582" s="208"/>
      <c r="N582" s="209"/>
      <c r="O582" s="209"/>
      <c r="P582" s="209"/>
      <c r="Q582" s="209"/>
      <c r="R582" s="209"/>
      <c r="S582" s="209"/>
      <c r="T582" s="210"/>
      <c r="AT582" s="211" t="s">
        <v>182</v>
      </c>
      <c r="AU582" s="211" t="s">
        <v>86</v>
      </c>
      <c r="AV582" s="13" t="s">
        <v>86</v>
      </c>
      <c r="AW582" s="13" t="s">
        <v>39</v>
      </c>
      <c r="AX582" s="13" t="s">
        <v>22</v>
      </c>
      <c r="AY582" s="211" t="s">
        <v>125</v>
      </c>
    </row>
    <row r="583" spans="1:65" s="2" customFormat="1" ht="16.5" customHeight="1">
      <c r="A583" s="35"/>
      <c r="B583" s="36"/>
      <c r="C583" s="172" t="s">
        <v>1010</v>
      </c>
      <c r="D583" s="172" t="s">
        <v>126</v>
      </c>
      <c r="E583" s="173" t="s">
        <v>1011</v>
      </c>
      <c r="F583" s="174" t="s">
        <v>1012</v>
      </c>
      <c r="G583" s="175" t="s">
        <v>841</v>
      </c>
      <c r="H583" s="176">
        <v>185.4</v>
      </c>
      <c r="I583" s="177"/>
      <c r="J583" s="178">
        <f>ROUND(I583*H583,2)</f>
        <v>0</v>
      </c>
      <c r="K583" s="174" t="s">
        <v>130</v>
      </c>
      <c r="L583" s="40"/>
      <c r="M583" s="179" t="s">
        <v>20</v>
      </c>
      <c r="N583" s="180" t="s">
        <v>49</v>
      </c>
      <c r="O583" s="65"/>
      <c r="P583" s="181">
        <f>O583*H583</f>
        <v>0</v>
      </c>
      <c r="Q583" s="181">
        <v>0</v>
      </c>
      <c r="R583" s="181">
        <f>Q583*H583</f>
        <v>0</v>
      </c>
      <c r="S583" s="181">
        <v>0</v>
      </c>
      <c r="T583" s="182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183" t="s">
        <v>131</v>
      </c>
      <c r="AT583" s="183" t="s">
        <v>126</v>
      </c>
      <c r="AU583" s="183" t="s">
        <v>86</v>
      </c>
      <c r="AY583" s="18" t="s">
        <v>125</v>
      </c>
      <c r="BE583" s="184">
        <f>IF(N583="základní",J583,0)</f>
        <v>0</v>
      </c>
      <c r="BF583" s="184">
        <f>IF(N583="snížená",J583,0)</f>
        <v>0</v>
      </c>
      <c r="BG583" s="184">
        <f>IF(N583="zákl. přenesená",J583,0)</f>
        <v>0</v>
      </c>
      <c r="BH583" s="184">
        <f>IF(N583="sníž. přenesená",J583,0)</f>
        <v>0</v>
      </c>
      <c r="BI583" s="184">
        <f>IF(N583="nulová",J583,0)</f>
        <v>0</v>
      </c>
      <c r="BJ583" s="18" t="s">
        <v>22</v>
      </c>
      <c r="BK583" s="184">
        <f>ROUND(I583*H583,2)</f>
        <v>0</v>
      </c>
      <c r="BL583" s="18" t="s">
        <v>131</v>
      </c>
      <c r="BM583" s="183" t="s">
        <v>1013</v>
      </c>
    </row>
    <row r="584" spans="1:65" s="2" customFormat="1" ht="11.25">
      <c r="A584" s="35"/>
      <c r="B584" s="36"/>
      <c r="C584" s="37"/>
      <c r="D584" s="185" t="s">
        <v>133</v>
      </c>
      <c r="E584" s="37"/>
      <c r="F584" s="186" t="s">
        <v>1014</v>
      </c>
      <c r="G584" s="37"/>
      <c r="H584" s="37"/>
      <c r="I584" s="187"/>
      <c r="J584" s="37"/>
      <c r="K584" s="37"/>
      <c r="L584" s="40"/>
      <c r="M584" s="188"/>
      <c r="N584" s="189"/>
      <c r="O584" s="65"/>
      <c r="P584" s="65"/>
      <c r="Q584" s="65"/>
      <c r="R584" s="65"/>
      <c r="S584" s="65"/>
      <c r="T584" s="66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T584" s="18" t="s">
        <v>133</v>
      </c>
      <c r="AU584" s="18" t="s">
        <v>86</v>
      </c>
    </row>
    <row r="585" spans="1:65" s="2" customFormat="1" ht="11.25">
      <c r="A585" s="35"/>
      <c r="B585" s="36"/>
      <c r="C585" s="37"/>
      <c r="D585" s="190" t="s">
        <v>135</v>
      </c>
      <c r="E585" s="37"/>
      <c r="F585" s="191" t="s">
        <v>1015</v>
      </c>
      <c r="G585" s="37"/>
      <c r="H585" s="37"/>
      <c r="I585" s="187"/>
      <c r="J585" s="37"/>
      <c r="K585" s="37"/>
      <c r="L585" s="40"/>
      <c r="M585" s="188"/>
      <c r="N585" s="189"/>
      <c r="O585" s="65"/>
      <c r="P585" s="65"/>
      <c r="Q585" s="65"/>
      <c r="R585" s="65"/>
      <c r="S585" s="65"/>
      <c r="T585" s="66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T585" s="18" t="s">
        <v>135</v>
      </c>
      <c r="AU585" s="18" t="s">
        <v>86</v>
      </c>
    </row>
    <row r="586" spans="1:65" s="13" customFormat="1" ht="11.25">
      <c r="B586" s="201"/>
      <c r="C586" s="202"/>
      <c r="D586" s="185" t="s">
        <v>182</v>
      </c>
      <c r="E586" s="203" t="s">
        <v>20</v>
      </c>
      <c r="F586" s="204" t="s">
        <v>1016</v>
      </c>
      <c r="G586" s="202"/>
      <c r="H586" s="205">
        <v>185.4</v>
      </c>
      <c r="I586" s="206"/>
      <c r="J586" s="202"/>
      <c r="K586" s="202"/>
      <c r="L586" s="207"/>
      <c r="M586" s="208"/>
      <c r="N586" s="209"/>
      <c r="O586" s="209"/>
      <c r="P586" s="209"/>
      <c r="Q586" s="209"/>
      <c r="R586" s="209"/>
      <c r="S586" s="209"/>
      <c r="T586" s="210"/>
      <c r="AT586" s="211" t="s">
        <v>182</v>
      </c>
      <c r="AU586" s="211" t="s">
        <v>86</v>
      </c>
      <c r="AV586" s="13" t="s">
        <v>86</v>
      </c>
      <c r="AW586" s="13" t="s">
        <v>39</v>
      </c>
      <c r="AX586" s="13" t="s">
        <v>22</v>
      </c>
      <c r="AY586" s="211" t="s">
        <v>125</v>
      </c>
    </row>
    <row r="587" spans="1:65" s="2" customFormat="1" ht="16.5" customHeight="1">
      <c r="A587" s="35"/>
      <c r="B587" s="36"/>
      <c r="C587" s="172" t="s">
        <v>1017</v>
      </c>
      <c r="D587" s="172" t="s">
        <v>126</v>
      </c>
      <c r="E587" s="173" t="s">
        <v>1018</v>
      </c>
      <c r="F587" s="174" t="s">
        <v>1019</v>
      </c>
      <c r="G587" s="175" t="s">
        <v>841</v>
      </c>
      <c r="H587" s="176">
        <v>2595.6</v>
      </c>
      <c r="I587" s="177"/>
      <c r="J587" s="178">
        <f>ROUND(I587*H587,2)</f>
        <v>0</v>
      </c>
      <c r="K587" s="174" t="s">
        <v>130</v>
      </c>
      <c r="L587" s="40"/>
      <c r="M587" s="179" t="s">
        <v>20</v>
      </c>
      <c r="N587" s="180" t="s">
        <v>49</v>
      </c>
      <c r="O587" s="65"/>
      <c r="P587" s="181">
        <f>O587*H587</f>
        <v>0</v>
      </c>
      <c r="Q587" s="181">
        <v>0</v>
      </c>
      <c r="R587" s="181">
        <f>Q587*H587</f>
        <v>0</v>
      </c>
      <c r="S587" s="181">
        <v>0</v>
      </c>
      <c r="T587" s="182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183" t="s">
        <v>131</v>
      </c>
      <c r="AT587" s="183" t="s">
        <v>126</v>
      </c>
      <c r="AU587" s="183" t="s">
        <v>86</v>
      </c>
      <c r="AY587" s="18" t="s">
        <v>125</v>
      </c>
      <c r="BE587" s="184">
        <f>IF(N587="základní",J587,0)</f>
        <v>0</v>
      </c>
      <c r="BF587" s="184">
        <f>IF(N587="snížená",J587,0)</f>
        <v>0</v>
      </c>
      <c r="BG587" s="184">
        <f>IF(N587="zákl. přenesená",J587,0)</f>
        <v>0</v>
      </c>
      <c r="BH587" s="184">
        <f>IF(N587="sníž. přenesená",J587,0)</f>
        <v>0</v>
      </c>
      <c r="BI587" s="184">
        <f>IF(N587="nulová",J587,0)</f>
        <v>0</v>
      </c>
      <c r="BJ587" s="18" t="s">
        <v>22</v>
      </c>
      <c r="BK587" s="184">
        <f>ROUND(I587*H587,2)</f>
        <v>0</v>
      </c>
      <c r="BL587" s="18" t="s">
        <v>131</v>
      </c>
      <c r="BM587" s="183" t="s">
        <v>1020</v>
      </c>
    </row>
    <row r="588" spans="1:65" s="2" customFormat="1" ht="11.25">
      <c r="A588" s="35"/>
      <c r="B588" s="36"/>
      <c r="C588" s="37"/>
      <c r="D588" s="185" t="s">
        <v>133</v>
      </c>
      <c r="E588" s="37"/>
      <c r="F588" s="186" t="s">
        <v>1021</v>
      </c>
      <c r="G588" s="37"/>
      <c r="H588" s="37"/>
      <c r="I588" s="187"/>
      <c r="J588" s="37"/>
      <c r="K588" s="37"/>
      <c r="L588" s="40"/>
      <c r="M588" s="188"/>
      <c r="N588" s="189"/>
      <c r="O588" s="65"/>
      <c r="P588" s="65"/>
      <c r="Q588" s="65"/>
      <c r="R588" s="65"/>
      <c r="S588" s="65"/>
      <c r="T588" s="66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T588" s="18" t="s">
        <v>133</v>
      </c>
      <c r="AU588" s="18" t="s">
        <v>86</v>
      </c>
    </row>
    <row r="589" spans="1:65" s="2" customFormat="1" ht="11.25">
      <c r="A589" s="35"/>
      <c r="B589" s="36"/>
      <c r="C589" s="37"/>
      <c r="D589" s="190" t="s">
        <v>135</v>
      </c>
      <c r="E589" s="37"/>
      <c r="F589" s="191" t="s">
        <v>1022</v>
      </c>
      <c r="G589" s="37"/>
      <c r="H589" s="37"/>
      <c r="I589" s="187"/>
      <c r="J589" s="37"/>
      <c r="K589" s="37"/>
      <c r="L589" s="40"/>
      <c r="M589" s="188"/>
      <c r="N589" s="189"/>
      <c r="O589" s="65"/>
      <c r="P589" s="65"/>
      <c r="Q589" s="65"/>
      <c r="R589" s="65"/>
      <c r="S589" s="65"/>
      <c r="T589" s="66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T589" s="18" t="s">
        <v>135</v>
      </c>
      <c r="AU589" s="18" t="s">
        <v>86</v>
      </c>
    </row>
    <row r="590" spans="1:65" s="13" customFormat="1" ht="11.25">
      <c r="B590" s="201"/>
      <c r="C590" s="202"/>
      <c r="D590" s="185" t="s">
        <v>182</v>
      </c>
      <c r="E590" s="203" t="s">
        <v>20</v>
      </c>
      <c r="F590" s="204" t="s">
        <v>1023</v>
      </c>
      <c r="G590" s="202"/>
      <c r="H590" s="205">
        <v>2595.6</v>
      </c>
      <c r="I590" s="206"/>
      <c r="J590" s="202"/>
      <c r="K590" s="202"/>
      <c r="L590" s="207"/>
      <c r="M590" s="208"/>
      <c r="N590" s="209"/>
      <c r="O590" s="209"/>
      <c r="P590" s="209"/>
      <c r="Q590" s="209"/>
      <c r="R590" s="209"/>
      <c r="S590" s="209"/>
      <c r="T590" s="210"/>
      <c r="AT590" s="211" t="s">
        <v>182</v>
      </c>
      <c r="AU590" s="211" t="s">
        <v>86</v>
      </c>
      <c r="AV590" s="13" t="s">
        <v>86</v>
      </c>
      <c r="AW590" s="13" t="s">
        <v>39</v>
      </c>
      <c r="AX590" s="13" t="s">
        <v>22</v>
      </c>
      <c r="AY590" s="211" t="s">
        <v>125</v>
      </c>
    </row>
    <row r="591" spans="1:65" s="2" customFormat="1" ht="16.5" customHeight="1">
      <c r="A591" s="35"/>
      <c r="B591" s="36"/>
      <c r="C591" s="172" t="s">
        <v>1024</v>
      </c>
      <c r="D591" s="172" t="s">
        <v>126</v>
      </c>
      <c r="E591" s="173" t="s">
        <v>1025</v>
      </c>
      <c r="F591" s="174" t="s">
        <v>1026</v>
      </c>
      <c r="G591" s="175" t="s">
        <v>841</v>
      </c>
      <c r="H591" s="176">
        <v>666.17899999999997</v>
      </c>
      <c r="I591" s="177"/>
      <c r="J591" s="178">
        <f>ROUND(I591*H591,2)</f>
        <v>0</v>
      </c>
      <c r="K591" s="174" t="s">
        <v>130</v>
      </c>
      <c r="L591" s="40"/>
      <c r="M591" s="179" t="s">
        <v>20</v>
      </c>
      <c r="N591" s="180" t="s">
        <v>49</v>
      </c>
      <c r="O591" s="65"/>
      <c r="P591" s="181">
        <f>O591*H591</f>
        <v>0</v>
      </c>
      <c r="Q591" s="181">
        <v>0</v>
      </c>
      <c r="R591" s="181">
        <f>Q591*H591</f>
        <v>0</v>
      </c>
      <c r="S591" s="181">
        <v>0</v>
      </c>
      <c r="T591" s="182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83" t="s">
        <v>131</v>
      </c>
      <c r="AT591" s="183" t="s">
        <v>126</v>
      </c>
      <c r="AU591" s="183" t="s">
        <v>86</v>
      </c>
      <c r="AY591" s="18" t="s">
        <v>125</v>
      </c>
      <c r="BE591" s="184">
        <f>IF(N591="základní",J591,0)</f>
        <v>0</v>
      </c>
      <c r="BF591" s="184">
        <f>IF(N591="snížená",J591,0)</f>
        <v>0</v>
      </c>
      <c r="BG591" s="184">
        <f>IF(N591="zákl. přenesená",J591,0)</f>
        <v>0</v>
      </c>
      <c r="BH591" s="184">
        <f>IF(N591="sníž. přenesená",J591,0)</f>
        <v>0</v>
      </c>
      <c r="BI591" s="184">
        <f>IF(N591="nulová",J591,0)</f>
        <v>0</v>
      </c>
      <c r="BJ591" s="18" t="s">
        <v>22</v>
      </c>
      <c r="BK591" s="184">
        <f>ROUND(I591*H591,2)</f>
        <v>0</v>
      </c>
      <c r="BL591" s="18" t="s">
        <v>131</v>
      </c>
      <c r="BM591" s="183" t="s">
        <v>1027</v>
      </c>
    </row>
    <row r="592" spans="1:65" s="2" customFormat="1" ht="11.25">
      <c r="A592" s="35"/>
      <c r="B592" s="36"/>
      <c r="C592" s="37"/>
      <c r="D592" s="185" t="s">
        <v>133</v>
      </c>
      <c r="E592" s="37"/>
      <c r="F592" s="186" t="s">
        <v>1028</v>
      </c>
      <c r="G592" s="37"/>
      <c r="H592" s="37"/>
      <c r="I592" s="187"/>
      <c r="J592" s="37"/>
      <c r="K592" s="37"/>
      <c r="L592" s="40"/>
      <c r="M592" s="188"/>
      <c r="N592" s="189"/>
      <c r="O592" s="65"/>
      <c r="P592" s="65"/>
      <c r="Q592" s="65"/>
      <c r="R592" s="65"/>
      <c r="S592" s="65"/>
      <c r="T592" s="66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T592" s="18" t="s">
        <v>133</v>
      </c>
      <c r="AU592" s="18" t="s">
        <v>86</v>
      </c>
    </row>
    <row r="593" spans="1:65" s="2" customFormat="1" ht="11.25">
      <c r="A593" s="35"/>
      <c r="B593" s="36"/>
      <c r="C593" s="37"/>
      <c r="D593" s="190" t="s">
        <v>135</v>
      </c>
      <c r="E593" s="37"/>
      <c r="F593" s="191" t="s">
        <v>1029</v>
      </c>
      <c r="G593" s="37"/>
      <c r="H593" s="37"/>
      <c r="I593" s="187"/>
      <c r="J593" s="37"/>
      <c r="K593" s="37"/>
      <c r="L593" s="40"/>
      <c r="M593" s="188"/>
      <c r="N593" s="189"/>
      <c r="O593" s="65"/>
      <c r="P593" s="65"/>
      <c r="Q593" s="65"/>
      <c r="R593" s="65"/>
      <c r="S593" s="65"/>
      <c r="T593" s="66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T593" s="18" t="s">
        <v>135</v>
      </c>
      <c r="AU593" s="18" t="s">
        <v>86</v>
      </c>
    </row>
    <row r="594" spans="1:65" s="13" customFormat="1" ht="11.25">
      <c r="B594" s="201"/>
      <c r="C594" s="202"/>
      <c r="D594" s="185" t="s">
        <v>182</v>
      </c>
      <c r="E594" s="203" t="s">
        <v>20</v>
      </c>
      <c r="F594" s="204" t="s">
        <v>1030</v>
      </c>
      <c r="G594" s="202"/>
      <c r="H594" s="205">
        <v>485.82799999999997</v>
      </c>
      <c r="I594" s="206"/>
      <c r="J594" s="202"/>
      <c r="K594" s="202"/>
      <c r="L594" s="207"/>
      <c r="M594" s="208"/>
      <c r="N594" s="209"/>
      <c r="O594" s="209"/>
      <c r="P594" s="209"/>
      <c r="Q594" s="209"/>
      <c r="R594" s="209"/>
      <c r="S594" s="209"/>
      <c r="T594" s="210"/>
      <c r="AT594" s="211" t="s">
        <v>182</v>
      </c>
      <c r="AU594" s="211" t="s">
        <v>86</v>
      </c>
      <c r="AV594" s="13" t="s">
        <v>86</v>
      </c>
      <c r="AW594" s="13" t="s">
        <v>39</v>
      </c>
      <c r="AX594" s="13" t="s">
        <v>78</v>
      </c>
      <c r="AY594" s="211" t="s">
        <v>125</v>
      </c>
    </row>
    <row r="595" spans="1:65" s="13" customFormat="1" ht="11.25">
      <c r="B595" s="201"/>
      <c r="C595" s="202"/>
      <c r="D595" s="185" t="s">
        <v>182</v>
      </c>
      <c r="E595" s="203" t="s">
        <v>20</v>
      </c>
      <c r="F595" s="204" t="s">
        <v>1031</v>
      </c>
      <c r="G595" s="202"/>
      <c r="H595" s="205">
        <v>180.351</v>
      </c>
      <c r="I595" s="206"/>
      <c r="J595" s="202"/>
      <c r="K595" s="202"/>
      <c r="L595" s="207"/>
      <c r="M595" s="208"/>
      <c r="N595" s="209"/>
      <c r="O595" s="209"/>
      <c r="P595" s="209"/>
      <c r="Q595" s="209"/>
      <c r="R595" s="209"/>
      <c r="S595" s="209"/>
      <c r="T595" s="210"/>
      <c r="AT595" s="211" t="s">
        <v>182</v>
      </c>
      <c r="AU595" s="211" t="s">
        <v>86</v>
      </c>
      <c r="AV595" s="13" t="s">
        <v>86</v>
      </c>
      <c r="AW595" s="13" t="s">
        <v>39</v>
      </c>
      <c r="AX595" s="13" t="s">
        <v>78</v>
      </c>
      <c r="AY595" s="211" t="s">
        <v>125</v>
      </c>
    </row>
    <row r="596" spans="1:65" s="15" customFormat="1" ht="11.25">
      <c r="B596" s="222"/>
      <c r="C596" s="223"/>
      <c r="D596" s="185" t="s">
        <v>182</v>
      </c>
      <c r="E596" s="224" t="s">
        <v>20</v>
      </c>
      <c r="F596" s="225" t="s">
        <v>261</v>
      </c>
      <c r="G596" s="223"/>
      <c r="H596" s="226">
        <v>666.17899999999997</v>
      </c>
      <c r="I596" s="227"/>
      <c r="J596" s="223"/>
      <c r="K596" s="223"/>
      <c r="L596" s="228"/>
      <c r="M596" s="229"/>
      <c r="N596" s="230"/>
      <c r="O596" s="230"/>
      <c r="P596" s="230"/>
      <c r="Q596" s="230"/>
      <c r="R596" s="230"/>
      <c r="S596" s="230"/>
      <c r="T596" s="231"/>
      <c r="AT596" s="232" t="s">
        <v>182</v>
      </c>
      <c r="AU596" s="232" t="s">
        <v>86</v>
      </c>
      <c r="AV596" s="15" t="s">
        <v>131</v>
      </c>
      <c r="AW596" s="15" t="s">
        <v>39</v>
      </c>
      <c r="AX596" s="15" t="s">
        <v>22</v>
      </c>
      <c r="AY596" s="232" t="s">
        <v>125</v>
      </c>
    </row>
    <row r="597" spans="1:65" s="2" customFormat="1" ht="16.5" customHeight="1">
      <c r="A597" s="35"/>
      <c r="B597" s="36"/>
      <c r="C597" s="172" t="s">
        <v>1032</v>
      </c>
      <c r="D597" s="172" t="s">
        <v>126</v>
      </c>
      <c r="E597" s="173" t="s">
        <v>1033</v>
      </c>
      <c r="F597" s="174" t="s">
        <v>1034</v>
      </c>
      <c r="G597" s="175" t="s">
        <v>841</v>
      </c>
      <c r="H597" s="176">
        <v>9326.5059999999994</v>
      </c>
      <c r="I597" s="177"/>
      <c r="J597" s="178">
        <f>ROUND(I597*H597,2)</f>
        <v>0</v>
      </c>
      <c r="K597" s="174" t="s">
        <v>130</v>
      </c>
      <c r="L597" s="40"/>
      <c r="M597" s="179" t="s">
        <v>20</v>
      </c>
      <c r="N597" s="180" t="s">
        <v>49</v>
      </c>
      <c r="O597" s="65"/>
      <c r="P597" s="181">
        <f>O597*H597</f>
        <v>0</v>
      </c>
      <c r="Q597" s="181">
        <v>0</v>
      </c>
      <c r="R597" s="181">
        <f>Q597*H597</f>
        <v>0</v>
      </c>
      <c r="S597" s="181">
        <v>0</v>
      </c>
      <c r="T597" s="182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183" t="s">
        <v>131</v>
      </c>
      <c r="AT597" s="183" t="s">
        <v>126</v>
      </c>
      <c r="AU597" s="183" t="s">
        <v>86</v>
      </c>
      <c r="AY597" s="18" t="s">
        <v>125</v>
      </c>
      <c r="BE597" s="184">
        <f>IF(N597="základní",J597,0)</f>
        <v>0</v>
      </c>
      <c r="BF597" s="184">
        <f>IF(N597="snížená",J597,0)</f>
        <v>0</v>
      </c>
      <c r="BG597" s="184">
        <f>IF(N597="zákl. přenesená",J597,0)</f>
        <v>0</v>
      </c>
      <c r="BH597" s="184">
        <f>IF(N597="sníž. přenesená",J597,0)</f>
        <v>0</v>
      </c>
      <c r="BI597" s="184">
        <f>IF(N597="nulová",J597,0)</f>
        <v>0</v>
      </c>
      <c r="BJ597" s="18" t="s">
        <v>22</v>
      </c>
      <c r="BK597" s="184">
        <f>ROUND(I597*H597,2)</f>
        <v>0</v>
      </c>
      <c r="BL597" s="18" t="s">
        <v>131</v>
      </c>
      <c r="BM597" s="183" t="s">
        <v>1035</v>
      </c>
    </row>
    <row r="598" spans="1:65" s="2" customFormat="1" ht="19.5">
      <c r="A598" s="35"/>
      <c r="B598" s="36"/>
      <c r="C598" s="37"/>
      <c r="D598" s="185" t="s">
        <v>133</v>
      </c>
      <c r="E598" s="37"/>
      <c r="F598" s="186" t="s">
        <v>1036</v>
      </c>
      <c r="G598" s="37"/>
      <c r="H598" s="37"/>
      <c r="I598" s="187"/>
      <c r="J598" s="37"/>
      <c r="K598" s="37"/>
      <c r="L598" s="40"/>
      <c r="M598" s="188"/>
      <c r="N598" s="189"/>
      <c r="O598" s="65"/>
      <c r="P598" s="65"/>
      <c r="Q598" s="65"/>
      <c r="R598" s="65"/>
      <c r="S598" s="65"/>
      <c r="T598" s="66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T598" s="18" t="s">
        <v>133</v>
      </c>
      <c r="AU598" s="18" t="s">
        <v>86</v>
      </c>
    </row>
    <row r="599" spans="1:65" s="2" customFormat="1" ht="11.25">
      <c r="A599" s="35"/>
      <c r="B599" s="36"/>
      <c r="C599" s="37"/>
      <c r="D599" s="190" t="s">
        <v>135</v>
      </c>
      <c r="E599" s="37"/>
      <c r="F599" s="191" t="s">
        <v>1037</v>
      </c>
      <c r="G599" s="37"/>
      <c r="H599" s="37"/>
      <c r="I599" s="187"/>
      <c r="J599" s="37"/>
      <c r="K599" s="37"/>
      <c r="L599" s="40"/>
      <c r="M599" s="188"/>
      <c r="N599" s="189"/>
      <c r="O599" s="65"/>
      <c r="P599" s="65"/>
      <c r="Q599" s="65"/>
      <c r="R599" s="65"/>
      <c r="S599" s="65"/>
      <c r="T599" s="66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T599" s="18" t="s">
        <v>135</v>
      </c>
      <c r="AU599" s="18" t="s">
        <v>86</v>
      </c>
    </row>
    <row r="600" spans="1:65" s="14" customFormat="1" ht="11.25">
      <c r="B600" s="212"/>
      <c r="C600" s="213"/>
      <c r="D600" s="185" t="s">
        <v>182</v>
      </c>
      <c r="E600" s="214" t="s">
        <v>20</v>
      </c>
      <c r="F600" s="215" t="s">
        <v>1038</v>
      </c>
      <c r="G600" s="213"/>
      <c r="H600" s="214" t="s">
        <v>20</v>
      </c>
      <c r="I600" s="216"/>
      <c r="J600" s="213"/>
      <c r="K600" s="213"/>
      <c r="L600" s="217"/>
      <c r="M600" s="218"/>
      <c r="N600" s="219"/>
      <c r="O600" s="219"/>
      <c r="P600" s="219"/>
      <c r="Q600" s="219"/>
      <c r="R600" s="219"/>
      <c r="S600" s="219"/>
      <c r="T600" s="220"/>
      <c r="AT600" s="221" t="s">
        <v>182</v>
      </c>
      <c r="AU600" s="221" t="s">
        <v>86</v>
      </c>
      <c r="AV600" s="14" t="s">
        <v>22</v>
      </c>
      <c r="AW600" s="14" t="s">
        <v>39</v>
      </c>
      <c r="AX600" s="14" t="s">
        <v>78</v>
      </c>
      <c r="AY600" s="221" t="s">
        <v>125</v>
      </c>
    </row>
    <row r="601" spans="1:65" s="13" customFormat="1" ht="11.25">
      <c r="B601" s="201"/>
      <c r="C601" s="202"/>
      <c r="D601" s="185" t="s">
        <v>182</v>
      </c>
      <c r="E601" s="203" t="s">
        <v>20</v>
      </c>
      <c r="F601" s="204" t="s">
        <v>1039</v>
      </c>
      <c r="G601" s="202"/>
      <c r="H601" s="205">
        <v>9326.5059999999994</v>
      </c>
      <c r="I601" s="206"/>
      <c r="J601" s="202"/>
      <c r="K601" s="202"/>
      <c r="L601" s="207"/>
      <c r="M601" s="208"/>
      <c r="N601" s="209"/>
      <c r="O601" s="209"/>
      <c r="P601" s="209"/>
      <c r="Q601" s="209"/>
      <c r="R601" s="209"/>
      <c r="S601" s="209"/>
      <c r="T601" s="210"/>
      <c r="AT601" s="211" t="s">
        <v>182</v>
      </c>
      <c r="AU601" s="211" t="s">
        <v>86</v>
      </c>
      <c r="AV601" s="13" t="s">
        <v>86</v>
      </c>
      <c r="AW601" s="13" t="s">
        <v>39</v>
      </c>
      <c r="AX601" s="13" t="s">
        <v>22</v>
      </c>
      <c r="AY601" s="211" t="s">
        <v>125</v>
      </c>
    </row>
    <row r="602" spans="1:65" s="2" customFormat="1" ht="16.5" customHeight="1">
      <c r="A602" s="35"/>
      <c r="B602" s="36"/>
      <c r="C602" s="172" t="s">
        <v>1040</v>
      </c>
      <c r="D602" s="172" t="s">
        <v>126</v>
      </c>
      <c r="E602" s="173" t="s">
        <v>1041</v>
      </c>
      <c r="F602" s="174" t="s">
        <v>1042</v>
      </c>
      <c r="G602" s="175" t="s">
        <v>841</v>
      </c>
      <c r="H602" s="176">
        <v>485.82799999999997</v>
      </c>
      <c r="I602" s="177"/>
      <c r="J602" s="178">
        <f>ROUND(I602*H602,2)</f>
        <v>0</v>
      </c>
      <c r="K602" s="174" t="s">
        <v>130</v>
      </c>
      <c r="L602" s="40"/>
      <c r="M602" s="179" t="s">
        <v>20</v>
      </c>
      <c r="N602" s="180" t="s">
        <v>49</v>
      </c>
      <c r="O602" s="65"/>
      <c r="P602" s="181">
        <f>O602*H602</f>
        <v>0</v>
      </c>
      <c r="Q602" s="181">
        <v>0</v>
      </c>
      <c r="R602" s="181">
        <f>Q602*H602</f>
        <v>0</v>
      </c>
      <c r="S602" s="181">
        <v>0</v>
      </c>
      <c r="T602" s="182">
        <f>S602*H602</f>
        <v>0</v>
      </c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R602" s="183" t="s">
        <v>131</v>
      </c>
      <c r="AT602" s="183" t="s">
        <v>126</v>
      </c>
      <c r="AU602" s="183" t="s">
        <v>86</v>
      </c>
      <c r="AY602" s="18" t="s">
        <v>125</v>
      </c>
      <c r="BE602" s="184">
        <f>IF(N602="základní",J602,0)</f>
        <v>0</v>
      </c>
      <c r="BF602" s="184">
        <f>IF(N602="snížená",J602,0)</f>
        <v>0</v>
      </c>
      <c r="BG602" s="184">
        <f>IF(N602="zákl. přenesená",J602,0)</f>
        <v>0</v>
      </c>
      <c r="BH602" s="184">
        <f>IF(N602="sníž. přenesená",J602,0)</f>
        <v>0</v>
      </c>
      <c r="BI602" s="184">
        <f>IF(N602="nulová",J602,0)</f>
        <v>0</v>
      </c>
      <c r="BJ602" s="18" t="s">
        <v>22</v>
      </c>
      <c r="BK602" s="184">
        <f>ROUND(I602*H602,2)</f>
        <v>0</v>
      </c>
      <c r="BL602" s="18" t="s">
        <v>131</v>
      </c>
      <c r="BM602" s="183" t="s">
        <v>1043</v>
      </c>
    </row>
    <row r="603" spans="1:65" s="2" customFormat="1" ht="11.25">
      <c r="A603" s="35"/>
      <c r="B603" s="36"/>
      <c r="C603" s="37"/>
      <c r="D603" s="185" t="s">
        <v>133</v>
      </c>
      <c r="E603" s="37"/>
      <c r="F603" s="186" t="s">
        <v>1044</v>
      </c>
      <c r="G603" s="37"/>
      <c r="H603" s="37"/>
      <c r="I603" s="187"/>
      <c r="J603" s="37"/>
      <c r="K603" s="37"/>
      <c r="L603" s="40"/>
      <c r="M603" s="188"/>
      <c r="N603" s="189"/>
      <c r="O603" s="65"/>
      <c r="P603" s="65"/>
      <c r="Q603" s="65"/>
      <c r="R603" s="65"/>
      <c r="S603" s="65"/>
      <c r="T603" s="66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T603" s="18" t="s">
        <v>133</v>
      </c>
      <c r="AU603" s="18" t="s">
        <v>86</v>
      </c>
    </row>
    <row r="604" spans="1:65" s="2" customFormat="1" ht="11.25">
      <c r="A604" s="35"/>
      <c r="B604" s="36"/>
      <c r="C604" s="37"/>
      <c r="D604" s="190" t="s">
        <v>135</v>
      </c>
      <c r="E604" s="37"/>
      <c r="F604" s="191" t="s">
        <v>1045</v>
      </c>
      <c r="G604" s="37"/>
      <c r="H604" s="37"/>
      <c r="I604" s="187"/>
      <c r="J604" s="37"/>
      <c r="K604" s="37"/>
      <c r="L604" s="40"/>
      <c r="M604" s="188"/>
      <c r="N604" s="189"/>
      <c r="O604" s="65"/>
      <c r="P604" s="65"/>
      <c r="Q604" s="65"/>
      <c r="R604" s="65"/>
      <c r="S604" s="65"/>
      <c r="T604" s="66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T604" s="18" t="s">
        <v>135</v>
      </c>
      <c r="AU604" s="18" t="s">
        <v>86</v>
      </c>
    </row>
    <row r="605" spans="1:65" s="13" customFormat="1" ht="11.25">
      <c r="B605" s="201"/>
      <c r="C605" s="202"/>
      <c r="D605" s="185" t="s">
        <v>182</v>
      </c>
      <c r="E605" s="203" t="s">
        <v>20</v>
      </c>
      <c r="F605" s="204" t="s">
        <v>1030</v>
      </c>
      <c r="G605" s="202"/>
      <c r="H605" s="205">
        <v>485.82799999999997</v>
      </c>
      <c r="I605" s="206"/>
      <c r="J605" s="202"/>
      <c r="K605" s="202"/>
      <c r="L605" s="207"/>
      <c r="M605" s="208"/>
      <c r="N605" s="209"/>
      <c r="O605" s="209"/>
      <c r="P605" s="209"/>
      <c r="Q605" s="209"/>
      <c r="R605" s="209"/>
      <c r="S605" s="209"/>
      <c r="T605" s="210"/>
      <c r="AT605" s="211" t="s">
        <v>182</v>
      </c>
      <c r="AU605" s="211" t="s">
        <v>86</v>
      </c>
      <c r="AV605" s="13" t="s">
        <v>86</v>
      </c>
      <c r="AW605" s="13" t="s">
        <v>39</v>
      </c>
      <c r="AX605" s="13" t="s">
        <v>22</v>
      </c>
      <c r="AY605" s="211" t="s">
        <v>125</v>
      </c>
    </row>
    <row r="606" spans="1:65" s="2" customFormat="1" ht="16.5" customHeight="1">
      <c r="A606" s="35"/>
      <c r="B606" s="36"/>
      <c r="C606" s="172" t="s">
        <v>555</v>
      </c>
      <c r="D606" s="172" t="s">
        <v>126</v>
      </c>
      <c r="E606" s="173" t="s">
        <v>1046</v>
      </c>
      <c r="F606" s="174" t="s">
        <v>1047</v>
      </c>
      <c r="G606" s="175" t="s">
        <v>841</v>
      </c>
      <c r="H606" s="176">
        <v>204.501</v>
      </c>
      <c r="I606" s="177"/>
      <c r="J606" s="178">
        <f>ROUND(I606*H606,2)</f>
        <v>0</v>
      </c>
      <c r="K606" s="174" t="s">
        <v>130</v>
      </c>
      <c r="L606" s="40"/>
      <c r="M606" s="179" t="s">
        <v>20</v>
      </c>
      <c r="N606" s="180" t="s">
        <v>49</v>
      </c>
      <c r="O606" s="65"/>
      <c r="P606" s="181">
        <f>O606*H606</f>
        <v>0</v>
      </c>
      <c r="Q606" s="181">
        <v>0</v>
      </c>
      <c r="R606" s="181">
        <f>Q606*H606</f>
        <v>0</v>
      </c>
      <c r="S606" s="181">
        <v>0</v>
      </c>
      <c r="T606" s="182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183" t="s">
        <v>131</v>
      </c>
      <c r="AT606" s="183" t="s">
        <v>126</v>
      </c>
      <c r="AU606" s="183" t="s">
        <v>86</v>
      </c>
      <c r="AY606" s="18" t="s">
        <v>125</v>
      </c>
      <c r="BE606" s="184">
        <f>IF(N606="základní",J606,0)</f>
        <v>0</v>
      </c>
      <c r="BF606" s="184">
        <f>IF(N606="snížená",J606,0)</f>
        <v>0</v>
      </c>
      <c r="BG606" s="184">
        <f>IF(N606="zákl. přenesená",J606,0)</f>
        <v>0</v>
      </c>
      <c r="BH606" s="184">
        <f>IF(N606="sníž. přenesená",J606,0)</f>
        <v>0</v>
      </c>
      <c r="BI606" s="184">
        <f>IF(N606="nulová",J606,0)</f>
        <v>0</v>
      </c>
      <c r="BJ606" s="18" t="s">
        <v>22</v>
      </c>
      <c r="BK606" s="184">
        <f>ROUND(I606*H606,2)</f>
        <v>0</v>
      </c>
      <c r="BL606" s="18" t="s">
        <v>131</v>
      </c>
      <c r="BM606" s="183" t="s">
        <v>1048</v>
      </c>
    </row>
    <row r="607" spans="1:65" s="2" customFormat="1" ht="11.25">
      <c r="A607" s="35"/>
      <c r="B607" s="36"/>
      <c r="C607" s="37"/>
      <c r="D607" s="185" t="s">
        <v>133</v>
      </c>
      <c r="E607" s="37"/>
      <c r="F607" s="186" t="s">
        <v>1049</v>
      </c>
      <c r="G607" s="37"/>
      <c r="H607" s="37"/>
      <c r="I607" s="187"/>
      <c r="J607" s="37"/>
      <c r="K607" s="37"/>
      <c r="L607" s="40"/>
      <c r="M607" s="188"/>
      <c r="N607" s="189"/>
      <c r="O607" s="65"/>
      <c r="P607" s="65"/>
      <c r="Q607" s="65"/>
      <c r="R607" s="65"/>
      <c r="S607" s="65"/>
      <c r="T607" s="66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T607" s="18" t="s">
        <v>133</v>
      </c>
      <c r="AU607" s="18" t="s">
        <v>86</v>
      </c>
    </row>
    <row r="608" spans="1:65" s="2" customFormat="1" ht="11.25">
      <c r="A608" s="35"/>
      <c r="B608" s="36"/>
      <c r="C608" s="37"/>
      <c r="D608" s="190" t="s">
        <v>135</v>
      </c>
      <c r="E608" s="37"/>
      <c r="F608" s="191" t="s">
        <v>1050</v>
      </c>
      <c r="G608" s="37"/>
      <c r="H608" s="37"/>
      <c r="I608" s="187"/>
      <c r="J608" s="37"/>
      <c r="K608" s="37"/>
      <c r="L608" s="40"/>
      <c r="M608" s="188"/>
      <c r="N608" s="189"/>
      <c r="O608" s="65"/>
      <c r="P608" s="65"/>
      <c r="Q608" s="65"/>
      <c r="R608" s="65"/>
      <c r="S608" s="65"/>
      <c r="T608" s="66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T608" s="18" t="s">
        <v>135</v>
      </c>
      <c r="AU608" s="18" t="s">
        <v>86</v>
      </c>
    </row>
    <row r="609" spans="1:65" s="13" customFormat="1" ht="11.25">
      <c r="B609" s="201"/>
      <c r="C609" s="202"/>
      <c r="D609" s="185" t="s">
        <v>182</v>
      </c>
      <c r="E609" s="203" t="s">
        <v>20</v>
      </c>
      <c r="F609" s="204" t="s">
        <v>1051</v>
      </c>
      <c r="G609" s="202"/>
      <c r="H609" s="205">
        <v>204.501</v>
      </c>
      <c r="I609" s="206"/>
      <c r="J609" s="202"/>
      <c r="K609" s="202"/>
      <c r="L609" s="207"/>
      <c r="M609" s="208"/>
      <c r="N609" s="209"/>
      <c r="O609" s="209"/>
      <c r="P609" s="209"/>
      <c r="Q609" s="209"/>
      <c r="R609" s="209"/>
      <c r="S609" s="209"/>
      <c r="T609" s="210"/>
      <c r="AT609" s="211" t="s">
        <v>182</v>
      </c>
      <c r="AU609" s="211" t="s">
        <v>86</v>
      </c>
      <c r="AV609" s="13" t="s">
        <v>86</v>
      </c>
      <c r="AW609" s="13" t="s">
        <v>39</v>
      </c>
      <c r="AX609" s="13" t="s">
        <v>22</v>
      </c>
      <c r="AY609" s="211" t="s">
        <v>125</v>
      </c>
    </row>
    <row r="610" spans="1:65" s="2" customFormat="1" ht="16.5" customHeight="1">
      <c r="A610" s="35"/>
      <c r="B610" s="36"/>
      <c r="C610" s="172" t="s">
        <v>1052</v>
      </c>
      <c r="D610" s="172" t="s">
        <v>126</v>
      </c>
      <c r="E610" s="173" t="s">
        <v>1053</v>
      </c>
      <c r="F610" s="174" t="s">
        <v>1054</v>
      </c>
      <c r="G610" s="175" t="s">
        <v>841</v>
      </c>
      <c r="H610" s="176">
        <v>185.4</v>
      </c>
      <c r="I610" s="177"/>
      <c r="J610" s="178">
        <f>ROUND(I610*H610,2)</f>
        <v>0</v>
      </c>
      <c r="K610" s="174" t="s">
        <v>130</v>
      </c>
      <c r="L610" s="40"/>
      <c r="M610" s="179" t="s">
        <v>20</v>
      </c>
      <c r="N610" s="180" t="s">
        <v>49</v>
      </c>
      <c r="O610" s="65"/>
      <c r="P610" s="181">
        <f>O610*H610</f>
        <v>0</v>
      </c>
      <c r="Q610" s="181">
        <v>0</v>
      </c>
      <c r="R610" s="181">
        <f>Q610*H610</f>
        <v>0</v>
      </c>
      <c r="S610" s="181">
        <v>0</v>
      </c>
      <c r="T610" s="182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183" t="s">
        <v>131</v>
      </c>
      <c r="AT610" s="183" t="s">
        <v>126</v>
      </c>
      <c r="AU610" s="183" t="s">
        <v>86</v>
      </c>
      <c r="AY610" s="18" t="s">
        <v>125</v>
      </c>
      <c r="BE610" s="184">
        <f>IF(N610="základní",J610,0)</f>
        <v>0</v>
      </c>
      <c r="BF610" s="184">
        <f>IF(N610="snížená",J610,0)</f>
        <v>0</v>
      </c>
      <c r="BG610" s="184">
        <f>IF(N610="zákl. přenesená",J610,0)</f>
        <v>0</v>
      </c>
      <c r="BH610" s="184">
        <f>IF(N610="sníž. přenesená",J610,0)</f>
        <v>0</v>
      </c>
      <c r="BI610" s="184">
        <f>IF(N610="nulová",J610,0)</f>
        <v>0</v>
      </c>
      <c r="BJ610" s="18" t="s">
        <v>22</v>
      </c>
      <c r="BK610" s="184">
        <f>ROUND(I610*H610,2)</f>
        <v>0</v>
      </c>
      <c r="BL610" s="18" t="s">
        <v>131</v>
      </c>
      <c r="BM610" s="183" t="s">
        <v>1055</v>
      </c>
    </row>
    <row r="611" spans="1:65" s="2" customFormat="1" ht="11.25">
      <c r="A611" s="35"/>
      <c r="B611" s="36"/>
      <c r="C611" s="37"/>
      <c r="D611" s="185" t="s">
        <v>133</v>
      </c>
      <c r="E611" s="37"/>
      <c r="F611" s="186" t="s">
        <v>1056</v>
      </c>
      <c r="G611" s="37"/>
      <c r="H611" s="37"/>
      <c r="I611" s="187"/>
      <c r="J611" s="37"/>
      <c r="K611" s="37"/>
      <c r="L611" s="40"/>
      <c r="M611" s="188"/>
      <c r="N611" s="189"/>
      <c r="O611" s="65"/>
      <c r="P611" s="65"/>
      <c r="Q611" s="65"/>
      <c r="R611" s="65"/>
      <c r="S611" s="65"/>
      <c r="T611" s="66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T611" s="18" t="s">
        <v>133</v>
      </c>
      <c r="AU611" s="18" t="s">
        <v>86</v>
      </c>
    </row>
    <row r="612" spans="1:65" s="2" customFormat="1" ht="11.25">
      <c r="A612" s="35"/>
      <c r="B612" s="36"/>
      <c r="C612" s="37"/>
      <c r="D612" s="190" t="s">
        <v>135</v>
      </c>
      <c r="E612" s="37"/>
      <c r="F612" s="191" t="s">
        <v>1057</v>
      </c>
      <c r="G612" s="37"/>
      <c r="H612" s="37"/>
      <c r="I612" s="187"/>
      <c r="J612" s="37"/>
      <c r="K612" s="37"/>
      <c r="L612" s="40"/>
      <c r="M612" s="188"/>
      <c r="N612" s="189"/>
      <c r="O612" s="65"/>
      <c r="P612" s="65"/>
      <c r="Q612" s="65"/>
      <c r="R612" s="65"/>
      <c r="S612" s="65"/>
      <c r="T612" s="66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T612" s="18" t="s">
        <v>135</v>
      </c>
      <c r="AU612" s="18" t="s">
        <v>86</v>
      </c>
    </row>
    <row r="613" spans="1:65" s="13" customFormat="1" ht="11.25">
      <c r="B613" s="201"/>
      <c r="C613" s="202"/>
      <c r="D613" s="185" t="s">
        <v>182</v>
      </c>
      <c r="E613" s="203" t="s">
        <v>20</v>
      </c>
      <c r="F613" s="204" t="s">
        <v>1016</v>
      </c>
      <c r="G613" s="202"/>
      <c r="H613" s="205">
        <v>185.4</v>
      </c>
      <c r="I613" s="206"/>
      <c r="J613" s="202"/>
      <c r="K613" s="202"/>
      <c r="L613" s="207"/>
      <c r="M613" s="208"/>
      <c r="N613" s="209"/>
      <c r="O613" s="209"/>
      <c r="P613" s="209"/>
      <c r="Q613" s="209"/>
      <c r="R613" s="209"/>
      <c r="S613" s="209"/>
      <c r="T613" s="210"/>
      <c r="AT613" s="211" t="s">
        <v>182</v>
      </c>
      <c r="AU613" s="211" t="s">
        <v>86</v>
      </c>
      <c r="AV613" s="13" t="s">
        <v>86</v>
      </c>
      <c r="AW613" s="13" t="s">
        <v>39</v>
      </c>
      <c r="AX613" s="13" t="s">
        <v>22</v>
      </c>
      <c r="AY613" s="211" t="s">
        <v>125</v>
      </c>
    </row>
    <row r="614" spans="1:65" s="11" customFormat="1" ht="22.9" customHeight="1">
      <c r="B614" s="158"/>
      <c r="C614" s="159"/>
      <c r="D614" s="160" t="s">
        <v>77</v>
      </c>
      <c r="E614" s="244" t="s">
        <v>1058</v>
      </c>
      <c r="F614" s="244" t="s">
        <v>1059</v>
      </c>
      <c r="G614" s="159"/>
      <c r="H614" s="159"/>
      <c r="I614" s="162"/>
      <c r="J614" s="245">
        <f>BK614</f>
        <v>0</v>
      </c>
      <c r="K614" s="159"/>
      <c r="L614" s="164"/>
      <c r="M614" s="165"/>
      <c r="N614" s="166"/>
      <c r="O614" s="166"/>
      <c r="P614" s="167">
        <f>SUM(P615:P634)</f>
        <v>0</v>
      </c>
      <c r="Q614" s="166"/>
      <c r="R614" s="167">
        <f>SUM(R615:R634)</f>
        <v>0</v>
      </c>
      <c r="S614" s="166"/>
      <c r="T614" s="168">
        <f>SUM(T615:T634)</f>
        <v>0</v>
      </c>
      <c r="AR614" s="169" t="s">
        <v>22</v>
      </c>
      <c r="AT614" s="170" t="s">
        <v>77</v>
      </c>
      <c r="AU614" s="170" t="s">
        <v>22</v>
      </c>
      <c r="AY614" s="169" t="s">
        <v>125</v>
      </c>
      <c r="BK614" s="171">
        <f>SUM(BK615:BK634)</f>
        <v>0</v>
      </c>
    </row>
    <row r="615" spans="1:65" s="2" customFormat="1" ht="21.75" customHeight="1">
      <c r="A615" s="35"/>
      <c r="B615" s="36"/>
      <c r="C615" s="172" t="s">
        <v>1060</v>
      </c>
      <c r="D615" s="172" t="s">
        <v>126</v>
      </c>
      <c r="E615" s="173" t="s">
        <v>1061</v>
      </c>
      <c r="F615" s="174" t="s">
        <v>1062</v>
      </c>
      <c r="G615" s="175" t="s">
        <v>841</v>
      </c>
      <c r="H615" s="176">
        <v>173.08</v>
      </c>
      <c r="I615" s="177"/>
      <c r="J615" s="178">
        <f>ROUND(I615*H615,2)</f>
        <v>0</v>
      </c>
      <c r="K615" s="174" t="s">
        <v>130</v>
      </c>
      <c r="L615" s="40"/>
      <c r="M615" s="179" t="s">
        <v>20</v>
      </c>
      <c r="N615" s="180" t="s">
        <v>49</v>
      </c>
      <c r="O615" s="65"/>
      <c r="P615" s="181">
        <f>O615*H615</f>
        <v>0</v>
      </c>
      <c r="Q615" s="181">
        <v>0</v>
      </c>
      <c r="R615" s="181">
        <f>Q615*H615</f>
        <v>0</v>
      </c>
      <c r="S615" s="181">
        <v>0</v>
      </c>
      <c r="T615" s="182">
        <f>S615*H615</f>
        <v>0</v>
      </c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R615" s="183" t="s">
        <v>131</v>
      </c>
      <c r="AT615" s="183" t="s">
        <v>126</v>
      </c>
      <c r="AU615" s="183" t="s">
        <v>86</v>
      </c>
      <c r="AY615" s="18" t="s">
        <v>125</v>
      </c>
      <c r="BE615" s="184">
        <f>IF(N615="základní",J615,0)</f>
        <v>0</v>
      </c>
      <c r="BF615" s="184">
        <f>IF(N615="snížená",J615,0)</f>
        <v>0</v>
      </c>
      <c r="BG615" s="184">
        <f>IF(N615="zákl. přenesená",J615,0)</f>
        <v>0</v>
      </c>
      <c r="BH615" s="184">
        <f>IF(N615="sníž. přenesená",J615,0)</f>
        <v>0</v>
      </c>
      <c r="BI615" s="184">
        <f>IF(N615="nulová",J615,0)</f>
        <v>0</v>
      </c>
      <c r="BJ615" s="18" t="s">
        <v>22</v>
      </c>
      <c r="BK615" s="184">
        <f>ROUND(I615*H615,2)</f>
        <v>0</v>
      </c>
      <c r="BL615" s="18" t="s">
        <v>131</v>
      </c>
      <c r="BM615" s="183" t="s">
        <v>1063</v>
      </c>
    </row>
    <row r="616" spans="1:65" s="2" customFormat="1" ht="19.5">
      <c r="A616" s="35"/>
      <c r="B616" s="36"/>
      <c r="C616" s="37"/>
      <c r="D616" s="185" t="s">
        <v>133</v>
      </c>
      <c r="E616" s="37"/>
      <c r="F616" s="186" t="s">
        <v>1064</v>
      </c>
      <c r="G616" s="37"/>
      <c r="H616" s="37"/>
      <c r="I616" s="187"/>
      <c r="J616" s="37"/>
      <c r="K616" s="37"/>
      <c r="L616" s="40"/>
      <c r="M616" s="188"/>
      <c r="N616" s="189"/>
      <c r="O616" s="65"/>
      <c r="P616" s="65"/>
      <c r="Q616" s="65"/>
      <c r="R616" s="65"/>
      <c r="S616" s="65"/>
      <c r="T616" s="66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T616" s="18" t="s">
        <v>133</v>
      </c>
      <c r="AU616" s="18" t="s">
        <v>86</v>
      </c>
    </row>
    <row r="617" spans="1:65" s="2" customFormat="1" ht="11.25">
      <c r="A617" s="35"/>
      <c r="B617" s="36"/>
      <c r="C617" s="37"/>
      <c r="D617" s="190" t="s">
        <v>135</v>
      </c>
      <c r="E617" s="37"/>
      <c r="F617" s="191" t="s">
        <v>1065</v>
      </c>
      <c r="G617" s="37"/>
      <c r="H617" s="37"/>
      <c r="I617" s="187"/>
      <c r="J617" s="37"/>
      <c r="K617" s="37"/>
      <c r="L617" s="40"/>
      <c r="M617" s="188"/>
      <c r="N617" s="189"/>
      <c r="O617" s="65"/>
      <c r="P617" s="65"/>
      <c r="Q617" s="65"/>
      <c r="R617" s="65"/>
      <c r="S617" s="65"/>
      <c r="T617" s="66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T617" s="18" t="s">
        <v>135</v>
      </c>
      <c r="AU617" s="18" t="s">
        <v>86</v>
      </c>
    </row>
    <row r="618" spans="1:65" s="13" customFormat="1" ht="11.25">
      <c r="B618" s="201"/>
      <c r="C618" s="202"/>
      <c r="D618" s="185" t="s">
        <v>182</v>
      </c>
      <c r="E618" s="203" t="s">
        <v>20</v>
      </c>
      <c r="F618" s="204" t="s">
        <v>1066</v>
      </c>
      <c r="G618" s="202"/>
      <c r="H618" s="205">
        <v>173.08</v>
      </c>
      <c r="I618" s="206"/>
      <c r="J618" s="202"/>
      <c r="K618" s="202"/>
      <c r="L618" s="207"/>
      <c r="M618" s="208"/>
      <c r="N618" s="209"/>
      <c r="O618" s="209"/>
      <c r="P618" s="209"/>
      <c r="Q618" s="209"/>
      <c r="R618" s="209"/>
      <c r="S618" s="209"/>
      <c r="T618" s="210"/>
      <c r="AT618" s="211" t="s">
        <v>182</v>
      </c>
      <c r="AU618" s="211" t="s">
        <v>86</v>
      </c>
      <c r="AV618" s="13" t="s">
        <v>86</v>
      </c>
      <c r="AW618" s="13" t="s">
        <v>39</v>
      </c>
      <c r="AX618" s="13" t="s">
        <v>22</v>
      </c>
      <c r="AY618" s="211" t="s">
        <v>125</v>
      </c>
    </row>
    <row r="619" spans="1:65" s="2" customFormat="1" ht="21.75" customHeight="1">
      <c r="A619" s="35"/>
      <c r="B619" s="36"/>
      <c r="C619" s="172" t="s">
        <v>1067</v>
      </c>
      <c r="D619" s="172" t="s">
        <v>126</v>
      </c>
      <c r="E619" s="173" t="s">
        <v>1068</v>
      </c>
      <c r="F619" s="174" t="s">
        <v>1069</v>
      </c>
      <c r="G619" s="175" t="s">
        <v>841</v>
      </c>
      <c r="H619" s="176">
        <v>173.08</v>
      </c>
      <c r="I619" s="177"/>
      <c r="J619" s="178">
        <f>ROUND(I619*H619,2)</f>
        <v>0</v>
      </c>
      <c r="K619" s="174" t="s">
        <v>130</v>
      </c>
      <c r="L619" s="40"/>
      <c r="M619" s="179" t="s">
        <v>20</v>
      </c>
      <c r="N619" s="180" t="s">
        <v>49</v>
      </c>
      <c r="O619" s="65"/>
      <c r="P619" s="181">
        <f>O619*H619</f>
        <v>0</v>
      </c>
      <c r="Q619" s="181">
        <v>0</v>
      </c>
      <c r="R619" s="181">
        <f>Q619*H619</f>
        <v>0</v>
      </c>
      <c r="S619" s="181">
        <v>0</v>
      </c>
      <c r="T619" s="182">
        <f>S619*H619</f>
        <v>0</v>
      </c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R619" s="183" t="s">
        <v>131</v>
      </c>
      <c r="AT619" s="183" t="s">
        <v>126</v>
      </c>
      <c r="AU619" s="183" t="s">
        <v>86</v>
      </c>
      <c r="AY619" s="18" t="s">
        <v>125</v>
      </c>
      <c r="BE619" s="184">
        <f>IF(N619="základní",J619,0)</f>
        <v>0</v>
      </c>
      <c r="BF619" s="184">
        <f>IF(N619="snížená",J619,0)</f>
        <v>0</v>
      </c>
      <c r="BG619" s="184">
        <f>IF(N619="zákl. přenesená",J619,0)</f>
        <v>0</v>
      </c>
      <c r="BH619" s="184">
        <f>IF(N619="sníž. přenesená",J619,0)</f>
        <v>0</v>
      </c>
      <c r="BI619" s="184">
        <f>IF(N619="nulová",J619,0)</f>
        <v>0</v>
      </c>
      <c r="BJ619" s="18" t="s">
        <v>22</v>
      </c>
      <c r="BK619" s="184">
        <f>ROUND(I619*H619,2)</f>
        <v>0</v>
      </c>
      <c r="BL619" s="18" t="s">
        <v>131</v>
      </c>
      <c r="BM619" s="183" t="s">
        <v>1070</v>
      </c>
    </row>
    <row r="620" spans="1:65" s="2" customFormat="1" ht="19.5">
      <c r="A620" s="35"/>
      <c r="B620" s="36"/>
      <c r="C620" s="37"/>
      <c r="D620" s="185" t="s">
        <v>133</v>
      </c>
      <c r="E620" s="37"/>
      <c r="F620" s="186" t="s">
        <v>1071</v>
      </c>
      <c r="G620" s="37"/>
      <c r="H620" s="37"/>
      <c r="I620" s="187"/>
      <c r="J620" s="37"/>
      <c r="K620" s="37"/>
      <c r="L620" s="40"/>
      <c r="M620" s="188"/>
      <c r="N620" s="189"/>
      <c r="O620" s="65"/>
      <c r="P620" s="65"/>
      <c r="Q620" s="65"/>
      <c r="R620" s="65"/>
      <c r="S620" s="65"/>
      <c r="T620" s="66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T620" s="18" t="s">
        <v>133</v>
      </c>
      <c r="AU620" s="18" t="s">
        <v>86</v>
      </c>
    </row>
    <row r="621" spans="1:65" s="2" customFormat="1" ht="11.25">
      <c r="A621" s="35"/>
      <c r="B621" s="36"/>
      <c r="C621" s="37"/>
      <c r="D621" s="190" t="s">
        <v>135</v>
      </c>
      <c r="E621" s="37"/>
      <c r="F621" s="191" t="s">
        <v>1072</v>
      </c>
      <c r="G621" s="37"/>
      <c r="H621" s="37"/>
      <c r="I621" s="187"/>
      <c r="J621" s="37"/>
      <c r="K621" s="37"/>
      <c r="L621" s="40"/>
      <c r="M621" s="188"/>
      <c r="N621" s="189"/>
      <c r="O621" s="65"/>
      <c r="P621" s="65"/>
      <c r="Q621" s="65"/>
      <c r="R621" s="65"/>
      <c r="S621" s="65"/>
      <c r="T621" s="66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T621" s="18" t="s">
        <v>135</v>
      </c>
      <c r="AU621" s="18" t="s">
        <v>86</v>
      </c>
    </row>
    <row r="622" spans="1:65" s="13" customFormat="1" ht="11.25">
      <c r="B622" s="201"/>
      <c r="C622" s="202"/>
      <c r="D622" s="185" t="s">
        <v>182</v>
      </c>
      <c r="E622" s="203" t="s">
        <v>20</v>
      </c>
      <c r="F622" s="204" t="s">
        <v>1066</v>
      </c>
      <c r="G622" s="202"/>
      <c r="H622" s="205">
        <v>173.08</v>
      </c>
      <c r="I622" s="206"/>
      <c r="J622" s="202"/>
      <c r="K622" s="202"/>
      <c r="L622" s="207"/>
      <c r="M622" s="208"/>
      <c r="N622" s="209"/>
      <c r="O622" s="209"/>
      <c r="P622" s="209"/>
      <c r="Q622" s="209"/>
      <c r="R622" s="209"/>
      <c r="S622" s="209"/>
      <c r="T622" s="210"/>
      <c r="AT622" s="211" t="s">
        <v>182</v>
      </c>
      <c r="AU622" s="211" t="s">
        <v>86</v>
      </c>
      <c r="AV622" s="13" t="s">
        <v>86</v>
      </c>
      <c r="AW622" s="13" t="s">
        <v>39</v>
      </c>
      <c r="AX622" s="13" t="s">
        <v>22</v>
      </c>
      <c r="AY622" s="211" t="s">
        <v>125</v>
      </c>
    </row>
    <row r="623" spans="1:65" s="2" customFormat="1" ht="21.75" customHeight="1">
      <c r="A623" s="35"/>
      <c r="B623" s="36"/>
      <c r="C623" s="172" t="s">
        <v>1073</v>
      </c>
      <c r="D623" s="172" t="s">
        <v>126</v>
      </c>
      <c r="E623" s="173" t="s">
        <v>1074</v>
      </c>
      <c r="F623" s="174" t="s">
        <v>1075</v>
      </c>
      <c r="G623" s="175" t="s">
        <v>841</v>
      </c>
      <c r="H623" s="176">
        <v>173.08</v>
      </c>
      <c r="I623" s="177"/>
      <c r="J623" s="178">
        <f>ROUND(I623*H623,2)</f>
        <v>0</v>
      </c>
      <c r="K623" s="174" t="s">
        <v>130</v>
      </c>
      <c r="L623" s="40"/>
      <c r="M623" s="179" t="s">
        <v>20</v>
      </c>
      <c r="N623" s="180" t="s">
        <v>49</v>
      </c>
      <c r="O623" s="65"/>
      <c r="P623" s="181">
        <f>O623*H623</f>
        <v>0</v>
      </c>
      <c r="Q623" s="181">
        <v>0</v>
      </c>
      <c r="R623" s="181">
        <f>Q623*H623</f>
        <v>0</v>
      </c>
      <c r="S623" s="181">
        <v>0</v>
      </c>
      <c r="T623" s="182">
        <f>S623*H623</f>
        <v>0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R623" s="183" t="s">
        <v>131</v>
      </c>
      <c r="AT623" s="183" t="s">
        <v>126</v>
      </c>
      <c r="AU623" s="183" t="s">
        <v>86</v>
      </c>
      <c r="AY623" s="18" t="s">
        <v>125</v>
      </c>
      <c r="BE623" s="184">
        <f>IF(N623="základní",J623,0)</f>
        <v>0</v>
      </c>
      <c r="BF623" s="184">
        <f>IF(N623="snížená",J623,0)</f>
        <v>0</v>
      </c>
      <c r="BG623" s="184">
        <f>IF(N623="zákl. přenesená",J623,0)</f>
        <v>0</v>
      </c>
      <c r="BH623" s="184">
        <f>IF(N623="sníž. přenesená",J623,0)</f>
        <v>0</v>
      </c>
      <c r="BI623" s="184">
        <f>IF(N623="nulová",J623,0)</f>
        <v>0</v>
      </c>
      <c r="BJ623" s="18" t="s">
        <v>22</v>
      </c>
      <c r="BK623" s="184">
        <f>ROUND(I623*H623,2)</f>
        <v>0</v>
      </c>
      <c r="BL623" s="18" t="s">
        <v>131</v>
      </c>
      <c r="BM623" s="183" t="s">
        <v>1076</v>
      </c>
    </row>
    <row r="624" spans="1:65" s="2" customFormat="1" ht="19.5">
      <c r="A624" s="35"/>
      <c r="B624" s="36"/>
      <c r="C624" s="37"/>
      <c r="D624" s="185" t="s">
        <v>133</v>
      </c>
      <c r="E624" s="37"/>
      <c r="F624" s="186" t="s">
        <v>1077</v>
      </c>
      <c r="G624" s="37"/>
      <c r="H624" s="37"/>
      <c r="I624" s="187"/>
      <c r="J624" s="37"/>
      <c r="K624" s="37"/>
      <c r="L624" s="40"/>
      <c r="M624" s="188"/>
      <c r="N624" s="189"/>
      <c r="O624" s="65"/>
      <c r="P624" s="65"/>
      <c r="Q624" s="65"/>
      <c r="R624" s="65"/>
      <c r="S624" s="65"/>
      <c r="T624" s="66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T624" s="18" t="s">
        <v>133</v>
      </c>
      <c r="AU624" s="18" t="s">
        <v>86</v>
      </c>
    </row>
    <row r="625" spans="1:65" s="2" customFormat="1" ht="11.25">
      <c r="A625" s="35"/>
      <c r="B625" s="36"/>
      <c r="C625" s="37"/>
      <c r="D625" s="190" t="s">
        <v>135</v>
      </c>
      <c r="E625" s="37"/>
      <c r="F625" s="191" t="s">
        <v>1078</v>
      </c>
      <c r="G625" s="37"/>
      <c r="H625" s="37"/>
      <c r="I625" s="187"/>
      <c r="J625" s="37"/>
      <c r="K625" s="37"/>
      <c r="L625" s="40"/>
      <c r="M625" s="188"/>
      <c r="N625" s="189"/>
      <c r="O625" s="65"/>
      <c r="P625" s="65"/>
      <c r="Q625" s="65"/>
      <c r="R625" s="65"/>
      <c r="S625" s="65"/>
      <c r="T625" s="66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T625" s="18" t="s">
        <v>135</v>
      </c>
      <c r="AU625" s="18" t="s">
        <v>86</v>
      </c>
    </row>
    <row r="626" spans="1:65" s="13" customFormat="1" ht="11.25">
      <c r="B626" s="201"/>
      <c r="C626" s="202"/>
      <c r="D626" s="185" t="s">
        <v>182</v>
      </c>
      <c r="E626" s="203" t="s">
        <v>20</v>
      </c>
      <c r="F626" s="204" t="s">
        <v>1066</v>
      </c>
      <c r="G626" s="202"/>
      <c r="H626" s="205">
        <v>173.08</v>
      </c>
      <c r="I626" s="206"/>
      <c r="J626" s="202"/>
      <c r="K626" s="202"/>
      <c r="L626" s="207"/>
      <c r="M626" s="208"/>
      <c r="N626" s="209"/>
      <c r="O626" s="209"/>
      <c r="P626" s="209"/>
      <c r="Q626" s="209"/>
      <c r="R626" s="209"/>
      <c r="S626" s="209"/>
      <c r="T626" s="210"/>
      <c r="AT626" s="211" t="s">
        <v>182</v>
      </c>
      <c r="AU626" s="211" t="s">
        <v>86</v>
      </c>
      <c r="AV626" s="13" t="s">
        <v>86</v>
      </c>
      <c r="AW626" s="13" t="s">
        <v>39</v>
      </c>
      <c r="AX626" s="13" t="s">
        <v>22</v>
      </c>
      <c r="AY626" s="211" t="s">
        <v>125</v>
      </c>
    </row>
    <row r="627" spans="1:65" s="2" customFormat="1" ht="16.5" customHeight="1">
      <c r="A627" s="35"/>
      <c r="B627" s="36"/>
      <c r="C627" s="172" t="s">
        <v>1079</v>
      </c>
      <c r="D627" s="172" t="s">
        <v>126</v>
      </c>
      <c r="E627" s="173" t="s">
        <v>1080</v>
      </c>
      <c r="F627" s="174" t="s">
        <v>1081</v>
      </c>
      <c r="G627" s="175" t="s">
        <v>841</v>
      </c>
      <c r="H627" s="176">
        <v>1.5620000000000001</v>
      </c>
      <c r="I627" s="177"/>
      <c r="J627" s="178">
        <f>ROUND(I627*H627,2)</f>
        <v>0</v>
      </c>
      <c r="K627" s="174" t="s">
        <v>130</v>
      </c>
      <c r="L627" s="40"/>
      <c r="M627" s="179" t="s">
        <v>20</v>
      </c>
      <c r="N627" s="180" t="s">
        <v>49</v>
      </c>
      <c r="O627" s="65"/>
      <c r="P627" s="181">
        <f>O627*H627</f>
        <v>0</v>
      </c>
      <c r="Q627" s="181">
        <v>0</v>
      </c>
      <c r="R627" s="181">
        <f>Q627*H627</f>
        <v>0</v>
      </c>
      <c r="S627" s="181">
        <v>0</v>
      </c>
      <c r="T627" s="182">
        <f>S627*H627</f>
        <v>0</v>
      </c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R627" s="183" t="s">
        <v>131</v>
      </c>
      <c r="AT627" s="183" t="s">
        <v>126</v>
      </c>
      <c r="AU627" s="183" t="s">
        <v>86</v>
      </c>
      <c r="AY627" s="18" t="s">
        <v>125</v>
      </c>
      <c r="BE627" s="184">
        <f>IF(N627="základní",J627,0)</f>
        <v>0</v>
      </c>
      <c r="BF627" s="184">
        <f>IF(N627="snížená",J627,0)</f>
        <v>0</v>
      </c>
      <c r="BG627" s="184">
        <f>IF(N627="zákl. přenesená",J627,0)</f>
        <v>0</v>
      </c>
      <c r="BH627" s="184">
        <f>IF(N627="sníž. přenesená",J627,0)</f>
        <v>0</v>
      </c>
      <c r="BI627" s="184">
        <f>IF(N627="nulová",J627,0)</f>
        <v>0</v>
      </c>
      <c r="BJ627" s="18" t="s">
        <v>22</v>
      </c>
      <c r="BK627" s="184">
        <f>ROUND(I627*H627,2)</f>
        <v>0</v>
      </c>
      <c r="BL627" s="18" t="s">
        <v>131</v>
      </c>
      <c r="BM627" s="183" t="s">
        <v>1082</v>
      </c>
    </row>
    <row r="628" spans="1:65" s="2" customFormat="1" ht="19.5">
      <c r="A628" s="35"/>
      <c r="B628" s="36"/>
      <c r="C628" s="37"/>
      <c r="D628" s="185" t="s">
        <v>133</v>
      </c>
      <c r="E628" s="37"/>
      <c r="F628" s="186" t="s">
        <v>1083</v>
      </c>
      <c r="G628" s="37"/>
      <c r="H628" s="37"/>
      <c r="I628" s="187"/>
      <c r="J628" s="37"/>
      <c r="K628" s="37"/>
      <c r="L628" s="40"/>
      <c r="M628" s="188"/>
      <c r="N628" s="189"/>
      <c r="O628" s="65"/>
      <c r="P628" s="65"/>
      <c r="Q628" s="65"/>
      <c r="R628" s="65"/>
      <c r="S628" s="65"/>
      <c r="T628" s="66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T628" s="18" t="s">
        <v>133</v>
      </c>
      <c r="AU628" s="18" t="s">
        <v>86</v>
      </c>
    </row>
    <row r="629" spans="1:65" s="2" customFormat="1" ht="11.25">
      <c r="A629" s="35"/>
      <c r="B629" s="36"/>
      <c r="C629" s="37"/>
      <c r="D629" s="190" t="s">
        <v>135</v>
      </c>
      <c r="E629" s="37"/>
      <c r="F629" s="191" t="s">
        <v>1084</v>
      </c>
      <c r="G629" s="37"/>
      <c r="H629" s="37"/>
      <c r="I629" s="187"/>
      <c r="J629" s="37"/>
      <c r="K629" s="37"/>
      <c r="L629" s="40"/>
      <c r="M629" s="188"/>
      <c r="N629" s="189"/>
      <c r="O629" s="65"/>
      <c r="P629" s="65"/>
      <c r="Q629" s="65"/>
      <c r="R629" s="65"/>
      <c r="S629" s="65"/>
      <c r="T629" s="66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T629" s="18" t="s">
        <v>135</v>
      </c>
      <c r="AU629" s="18" t="s">
        <v>86</v>
      </c>
    </row>
    <row r="630" spans="1:65" s="13" customFormat="1" ht="11.25">
      <c r="B630" s="201"/>
      <c r="C630" s="202"/>
      <c r="D630" s="185" t="s">
        <v>182</v>
      </c>
      <c r="E630" s="203" t="s">
        <v>20</v>
      </c>
      <c r="F630" s="204" t="s">
        <v>1085</v>
      </c>
      <c r="G630" s="202"/>
      <c r="H630" s="205">
        <v>1.5620000000000001</v>
      </c>
      <c r="I630" s="206"/>
      <c r="J630" s="202"/>
      <c r="K630" s="202"/>
      <c r="L630" s="207"/>
      <c r="M630" s="208"/>
      <c r="N630" s="209"/>
      <c r="O630" s="209"/>
      <c r="P630" s="209"/>
      <c r="Q630" s="209"/>
      <c r="R630" s="209"/>
      <c r="S630" s="209"/>
      <c r="T630" s="210"/>
      <c r="AT630" s="211" t="s">
        <v>182</v>
      </c>
      <c r="AU630" s="211" t="s">
        <v>86</v>
      </c>
      <c r="AV630" s="13" t="s">
        <v>86</v>
      </c>
      <c r="AW630" s="13" t="s">
        <v>39</v>
      </c>
      <c r="AX630" s="13" t="s">
        <v>22</v>
      </c>
      <c r="AY630" s="211" t="s">
        <v>125</v>
      </c>
    </row>
    <row r="631" spans="1:65" s="2" customFormat="1" ht="21.75" customHeight="1">
      <c r="A631" s="35"/>
      <c r="B631" s="36"/>
      <c r="C631" s="172" t="s">
        <v>1086</v>
      </c>
      <c r="D631" s="172" t="s">
        <v>126</v>
      </c>
      <c r="E631" s="173" t="s">
        <v>1087</v>
      </c>
      <c r="F631" s="174" t="s">
        <v>1088</v>
      </c>
      <c r="G631" s="175" t="s">
        <v>841</v>
      </c>
      <c r="H631" s="176">
        <v>1.5620000000000001</v>
      </c>
      <c r="I631" s="177"/>
      <c r="J631" s="178">
        <f>ROUND(I631*H631,2)</f>
        <v>0</v>
      </c>
      <c r="K631" s="174" t="s">
        <v>130</v>
      </c>
      <c r="L631" s="40"/>
      <c r="M631" s="179" t="s">
        <v>20</v>
      </c>
      <c r="N631" s="180" t="s">
        <v>49</v>
      </c>
      <c r="O631" s="65"/>
      <c r="P631" s="181">
        <f>O631*H631</f>
        <v>0</v>
      </c>
      <c r="Q631" s="181">
        <v>0</v>
      </c>
      <c r="R631" s="181">
        <f>Q631*H631</f>
        <v>0</v>
      </c>
      <c r="S631" s="181">
        <v>0</v>
      </c>
      <c r="T631" s="182">
        <f>S631*H631</f>
        <v>0</v>
      </c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R631" s="183" t="s">
        <v>131</v>
      </c>
      <c r="AT631" s="183" t="s">
        <v>126</v>
      </c>
      <c r="AU631" s="183" t="s">
        <v>86</v>
      </c>
      <c r="AY631" s="18" t="s">
        <v>125</v>
      </c>
      <c r="BE631" s="184">
        <f>IF(N631="základní",J631,0)</f>
        <v>0</v>
      </c>
      <c r="BF631" s="184">
        <f>IF(N631="snížená",J631,0)</f>
        <v>0</v>
      </c>
      <c r="BG631" s="184">
        <f>IF(N631="zákl. přenesená",J631,0)</f>
        <v>0</v>
      </c>
      <c r="BH631" s="184">
        <f>IF(N631="sníž. přenesená",J631,0)</f>
        <v>0</v>
      </c>
      <c r="BI631" s="184">
        <f>IF(N631="nulová",J631,0)</f>
        <v>0</v>
      </c>
      <c r="BJ631" s="18" t="s">
        <v>22</v>
      </c>
      <c r="BK631" s="184">
        <f>ROUND(I631*H631,2)</f>
        <v>0</v>
      </c>
      <c r="BL631" s="18" t="s">
        <v>131</v>
      </c>
      <c r="BM631" s="183" t="s">
        <v>1089</v>
      </c>
    </row>
    <row r="632" spans="1:65" s="2" customFormat="1" ht="19.5">
      <c r="A632" s="35"/>
      <c r="B632" s="36"/>
      <c r="C632" s="37"/>
      <c r="D632" s="185" t="s">
        <v>133</v>
      </c>
      <c r="E632" s="37"/>
      <c r="F632" s="186" t="s">
        <v>1090</v>
      </c>
      <c r="G632" s="37"/>
      <c r="H632" s="37"/>
      <c r="I632" s="187"/>
      <c r="J632" s="37"/>
      <c r="K632" s="37"/>
      <c r="L632" s="40"/>
      <c r="M632" s="188"/>
      <c r="N632" s="189"/>
      <c r="O632" s="65"/>
      <c r="P632" s="65"/>
      <c r="Q632" s="65"/>
      <c r="R632" s="65"/>
      <c r="S632" s="65"/>
      <c r="T632" s="66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T632" s="18" t="s">
        <v>133</v>
      </c>
      <c r="AU632" s="18" t="s">
        <v>86</v>
      </c>
    </row>
    <row r="633" spans="1:65" s="2" customFormat="1" ht="11.25">
      <c r="A633" s="35"/>
      <c r="B633" s="36"/>
      <c r="C633" s="37"/>
      <c r="D633" s="190" t="s">
        <v>135</v>
      </c>
      <c r="E633" s="37"/>
      <c r="F633" s="191" t="s">
        <v>1091</v>
      </c>
      <c r="G633" s="37"/>
      <c r="H633" s="37"/>
      <c r="I633" s="187"/>
      <c r="J633" s="37"/>
      <c r="K633" s="37"/>
      <c r="L633" s="40"/>
      <c r="M633" s="188"/>
      <c r="N633" s="189"/>
      <c r="O633" s="65"/>
      <c r="P633" s="65"/>
      <c r="Q633" s="65"/>
      <c r="R633" s="65"/>
      <c r="S633" s="65"/>
      <c r="T633" s="66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T633" s="18" t="s">
        <v>135</v>
      </c>
      <c r="AU633" s="18" t="s">
        <v>86</v>
      </c>
    </row>
    <row r="634" spans="1:65" s="13" customFormat="1" ht="11.25">
      <c r="B634" s="201"/>
      <c r="C634" s="202"/>
      <c r="D634" s="185" t="s">
        <v>182</v>
      </c>
      <c r="E634" s="203" t="s">
        <v>20</v>
      </c>
      <c r="F634" s="204" t="s">
        <v>1085</v>
      </c>
      <c r="G634" s="202"/>
      <c r="H634" s="205">
        <v>1.5620000000000001</v>
      </c>
      <c r="I634" s="206"/>
      <c r="J634" s="202"/>
      <c r="K634" s="202"/>
      <c r="L634" s="207"/>
      <c r="M634" s="246"/>
      <c r="N634" s="247"/>
      <c r="O634" s="247"/>
      <c r="P634" s="247"/>
      <c r="Q634" s="247"/>
      <c r="R634" s="247"/>
      <c r="S634" s="247"/>
      <c r="T634" s="248"/>
      <c r="AT634" s="211" t="s">
        <v>182</v>
      </c>
      <c r="AU634" s="211" t="s">
        <v>86</v>
      </c>
      <c r="AV634" s="13" t="s">
        <v>86</v>
      </c>
      <c r="AW634" s="13" t="s">
        <v>39</v>
      </c>
      <c r="AX634" s="13" t="s">
        <v>22</v>
      </c>
      <c r="AY634" s="211" t="s">
        <v>125</v>
      </c>
    </row>
    <row r="635" spans="1:65" s="2" customFormat="1" ht="6.95" customHeight="1">
      <c r="A635" s="35"/>
      <c r="B635" s="48"/>
      <c r="C635" s="49"/>
      <c r="D635" s="49"/>
      <c r="E635" s="49"/>
      <c r="F635" s="49"/>
      <c r="G635" s="49"/>
      <c r="H635" s="49"/>
      <c r="I635" s="49"/>
      <c r="J635" s="49"/>
      <c r="K635" s="49"/>
      <c r="L635" s="40"/>
      <c r="M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</row>
  </sheetData>
  <sheetProtection algorithmName="SHA-512" hashValue="aTanGnJ+AR1ujqz2UmQAsP/4KYML/q/2PiX0TozBC99BICt0//8x3jHISqafnvKN3hcZOgP0c2eNEAVzB/fyjA==" saltValue="+oyRtfzqNsvlJ7OOoyKzM8CxAoP3d2KdyqADNXB4xkXSvmXddbDVom7phpkD4Ek6bJYu1+1Kv2YW7Kib21O8Lg==" spinCount="100000" sheet="1" objects="1" scenarios="1" formatColumns="0" formatRows="0" autoFilter="0"/>
  <autoFilter ref="C92:K634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7" r:id="rId1"/>
    <hyperlink ref="F101" r:id="rId2"/>
    <hyperlink ref="F105" r:id="rId3"/>
    <hyperlink ref="F109" r:id="rId4"/>
    <hyperlink ref="F112" r:id="rId5"/>
    <hyperlink ref="F115" r:id="rId6"/>
    <hyperlink ref="F120" r:id="rId7"/>
    <hyperlink ref="F123" r:id="rId8"/>
    <hyperlink ref="F127" r:id="rId9"/>
    <hyperlink ref="F130" r:id="rId10"/>
    <hyperlink ref="F134" r:id="rId11"/>
    <hyperlink ref="F138" r:id="rId12"/>
    <hyperlink ref="F143" r:id="rId13"/>
    <hyperlink ref="F148" r:id="rId14"/>
    <hyperlink ref="F151" r:id="rId15"/>
    <hyperlink ref="F154" r:id="rId16"/>
    <hyperlink ref="F157" r:id="rId17"/>
    <hyperlink ref="F160" r:id="rId18"/>
    <hyperlink ref="F163" r:id="rId19"/>
    <hyperlink ref="F167" r:id="rId20"/>
    <hyperlink ref="F170" r:id="rId21"/>
    <hyperlink ref="F173" r:id="rId22"/>
    <hyperlink ref="F177" r:id="rId23"/>
    <hyperlink ref="F181" r:id="rId24"/>
    <hyperlink ref="F185" r:id="rId25"/>
    <hyperlink ref="F189" r:id="rId26"/>
    <hyperlink ref="F192" r:id="rId27"/>
    <hyperlink ref="F197" r:id="rId28"/>
    <hyperlink ref="F201" r:id="rId29"/>
    <hyperlink ref="F205" r:id="rId30"/>
    <hyperlink ref="F209" r:id="rId31"/>
    <hyperlink ref="F213" r:id="rId32"/>
    <hyperlink ref="F218" r:id="rId33"/>
    <hyperlink ref="F222" r:id="rId34"/>
    <hyperlink ref="F225" r:id="rId35"/>
    <hyperlink ref="F228" r:id="rId36"/>
    <hyperlink ref="F231" r:id="rId37"/>
    <hyperlink ref="F235" r:id="rId38"/>
    <hyperlink ref="F238" r:id="rId39"/>
    <hyperlink ref="F244" r:id="rId40"/>
    <hyperlink ref="F250" r:id="rId41"/>
    <hyperlink ref="F253" r:id="rId42"/>
    <hyperlink ref="F259" r:id="rId43"/>
    <hyperlink ref="F265" r:id="rId44"/>
    <hyperlink ref="F268" r:id="rId45"/>
    <hyperlink ref="F272" r:id="rId46"/>
    <hyperlink ref="F276" r:id="rId47"/>
    <hyperlink ref="F280" r:id="rId48"/>
    <hyperlink ref="F284" r:id="rId49"/>
    <hyperlink ref="F288" r:id="rId50"/>
    <hyperlink ref="F291" r:id="rId51"/>
    <hyperlink ref="F295" r:id="rId52"/>
    <hyperlink ref="F299" r:id="rId53"/>
    <hyperlink ref="F302" r:id="rId54"/>
    <hyperlink ref="F305" r:id="rId55"/>
    <hyperlink ref="F309" r:id="rId56"/>
    <hyperlink ref="F313" r:id="rId57"/>
    <hyperlink ref="F317" r:id="rId58"/>
    <hyperlink ref="F321" r:id="rId59"/>
    <hyperlink ref="F325" r:id="rId60"/>
    <hyperlink ref="F328" r:id="rId61"/>
    <hyperlink ref="F332" r:id="rId62"/>
    <hyperlink ref="F336" r:id="rId63"/>
    <hyperlink ref="F340" r:id="rId64"/>
    <hyperlink ref="F349" r:id="rId65"/>
    <hyperlink ref="F353" r:id="rId66"/>
    <hyperlink ref="F357" r:id="rId67"/>
    <hyperlink ref="F364" r:id="rId68"/>
    <hyperlink ref="F368" r:id="rId69"/>
    <hyperlink ref="F372" r:id="rId70"/>
    <hyperlink ref="F376" r:id="rId71"/>
    <hyperlink ref="F380" r:id="rId72"/>
    <hyperlink ref="F393" r:id="rId73"/>
    <hyperlink ref="F397" r:id="rId74"/>
    <hyperlink ref="F401" r:id="rId75"/>
    <hyperlink ref="F404" r:id="rId76"/>
    <hyperlink ref="F407" r:id="rId77"/>
    <hyperlink ref="F418" r:id="rId78"/>
    <hyperlink ref="F422" r:id="rId79"/>
    <hyperlink ref="F426" r:id="rId80"/>
    <hyperlink ref="F431" r:id="rId81"/>
    <hyperlink ref="F434" r:id="rId82"/>
    <hyperlink ref="F437" r:id="rId83"/>
    <hyperlink ref="F441" r:id="rId84"/>
    <hyperlink ref="F445" r:id="rId85"/>
    <hyperlink ref="F452" r:id="rId86"/>
    <hyperlink ref="F457" r:id="rId87"/>
    <hyperlink ref="F464" r:id="rId88"/>
    <hyperlink ref="F471" r:id="rId89"/>
    <hyperlink ref="F478" r:id="rId90"/>
    <hyperlink ref="F482" r:id="rId91"/>
    <hyperlink ref="F487" r:id="rId92"/>
    <hyperlink ref="F493" r:id="rId93"/>
    <hyperlink ref="F500" r:id="rId94"/>
    <hyperlink ref="F506" r:id="rId95"/>
    <hyperlink ref="F509" r:id="rId96"/>
    <hyperlink ref="F513" r:id="rId97"/>
    <hyperlink ref="F517" r:id="rId98"/>
    <hyperlink ref="F521" r:id="rId99"/>
    <hyperlink ref="F526" r:id="rId100"/>
    <hyperlink ref="F529" r:id="rId101"/>
    <hyperlink ref="F532" r:id="rId102"/>
    <hyperlink ref="F535" r:id="rId103"/>
    <hyperlink ref="F538" r:id="rId104"/>
    <hyperlink ref="F541" r:id="rId105"/>
    <hyperlink ref="F544" r:id="rId106"/>
    <hyperlink ref="F548" r:id="rId107"/>
    <hyperlink ref="F552" r:id="rId108"/>
    <hyperlink ref="F556" r:id="rId109"/>
    <hyperlink ref="F560" r:id="rId110"/>
    <hyperlink ref="F566" r:id="rId111"/>
    <hyperlink ref="F573" r:id="rId112"/>
    <hyperlink ref="F577" r:id="rId113"/>
    <hyperlink ref="F581" r:id="rId114"/>
    <hyperlink ref="F585" r:id="rId115"/>
    <hyperlink ref="F589" r:id="rId116"/>
    <hyperlink ref="F593" r:id="rId117"/>
    <hyperlink ref="F599" r:id="rId118"/>
    <hyperlink ref="F604" r:id="rId119"/>
    <hyperlink ref="F608" r:id="rId120"/>
    <hyperlink ref="F612" r:id="rId121"/>
    <hyperlink ref="F617" r:id="rId122"/>
    <hyperlink ref="F621" r:id="rId123"/>
    <hyperlink ref="F625" r:id="rId124"/>
    <hyperlink ref="F629" r:id="rId125"/>
    <hyperlink ref="F633" r:id="rId126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2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8" t="s">
        <v>100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1:46" s="1" customFormat="1" ht="24.95" customHeight="1">
      <c r="B4" s="21"/>
      <c r="D4" s="111" t="s">
        <v>101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87" t="str">
        <f>'Rekapitulace stavby'!K6</f>
        <v>Revitalizace ulice Nová, Ústí nad Labem Střekov, 2. etapa</v>
      </c>
      <c r="F7" s="388"/>
      <c r="G7" s="388"/>
      <c r="H7" s="388"/>
      <c r="L7" s="21"/>
    </row>
    <row r="8" spans="1:46" s="1" customFormat="1" ht="12" customHeight="1">
      <c r="B8" s="21"/>
      <c r="D8" s="113" t="s">
        <v>102</v>
      </c>
      <c r="L8" s="21"/>
    </row>
    <row r="9" spans="1:46" s="2" customFormat="1" ht="16.5" customHeight="1">
      <c r="A9" s="35"/>
      <c r="B9" s="40"/>
      <c r="C9" s="35"/>
      <c r="D9" s="35"/>
      <c r="E9" s="387" t="s">
        <v>1092</v>
      </c>
      <c r="F9" s="389"/>
      <c r="G9" s="389"/>
      <c r="H9" s="389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13" t="s">
        <v>104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90" t="s">
        <v>1093</v>
      </c>
      <c r="F11" s="389"/>
      <c r="G11" s="389"/>
      <c r="H11" s="389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13" t="s">
        <v>19</v>
      </c>
      <c r="E13" s="35"/>
      <c r="F13" s="104" t="s">
        <v>20</v>
      </c>
      <c r="G13" s="35"/>
      <c r="H13" s="35"/>
      <c r="I13" s="113" t="s">
        <v>21</v>
      </c>
      <c r="J13" s="104" t="s">
        <v>20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23</v>
      </c>
      <c r="E14" s="35"/>
      <c r="F14" s="104" t="s">
        <v>24</v>
      </c>
      <c r="G14" s="35"/>
      <c r="H14" s="35"/>
      <c r="I14" s="113" t="s">
        <v>25</v>
      </c>
      <c r="J14" s="115" t="str">
        <f>'Rekapitulace stavby'!AN8</f>
        <v>14. 9. 2021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13" t="s">
        <v>29</v>
      </c>
      <c r="E16" s="35"/>
      <c r="F16" s="35"/>
      <c r="G16" s="35"/>
      <c r="H16" s="35"/>
      <c r="I16" s="113" t="s">
        <v>30</v>
      </c>
      <c r="J16" s="104" t="s">
        <v>31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32</v>
      </c>
      <c r="F17" s="35"/>
      <c r="G17" s="35"/>
      <c r="H17" s="35"/>
      <c r="I17" s="113" t="s">
        <v>33</v>
      </c>
      <c r="J17" s="104" t="s">
        <v>34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35</v>
      </c>
      <c r="E19" s="35"/>
      <c r="F19" s="35"/>
      <c r="G19" s="35"/>
      <c r="H19" s="35"/>
      <c r="I19" s="113" t="s">
        <v>30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91" t="str">
        <f>'Rekapitulace stavby'!E14</f>
        <v>Vyplň údaj</v>
      </c>
      <c r="F20" s="392"/>
      <c r="G20" s="392"/>
      <c r="H20" s="392"/>
      <c r="I20" s="113" t="s">
        <v>33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37</v>
      </c>
      <c r="E22" s="35"/>
      <c r="F22" s="35"/>
      <c r="G22" s="35"/>
      <c r="H22" s="35"/>
      <c r="I22" s="113" t="s">
        <v>30</v>
      </c>
      <c r="J22" s="104" t="s">
        <v>20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38</v>
      </c>
      <c r="F23" s="35"/>
      <c r="G23" s="35"/>
      <c r="H23" s="35"/>
      <c r="I23" s="113" t="s">
        <v>33</v>
      </c>
      <c r="J23" s="104" t="s">
        <v>20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40</v>
      </c>
      <c r="E25" s="35"/>
      <c r="F25" s="35"/>
      <c r="G25" s="35"/>
      <c r="H25" s="35"/>
      <c r="I25" s="113" t="s">
        <v>30</v>
      </c>
      <c r="J25" s="104" t="str">
        <f>IF('Rekapitulace stavby'!AN19="","",'Rekapitulace stavby'!AN19)</f>
        <v/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tr">
        <f>IF('Rekapitulace stavby'!E20="","",'Rekapitulace stavby'!E20)</f>
        <v xml:space="preserve"> </v>
      </c>
      <c r="F26" s="35"/>
      <c r="G26" s="35"/>
      <c r="H26" s="35"/>
      <c r="I26" s="113" t="s">
        <v>33</v>
      </c>
      <c r="J26" s="104" t="str">
        <f>IF('Rekapitulace stavby'!AN20="","",'Rekapitulace stavby'!AN20)</f>
        <v/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42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47.25" customHeight="1">
      <c r="A29" s="116"/>
      <c r="B29" s="117"/>
      <c r="C29" s="116"/>
      <c r="D29" s="116"/>
      <c r="E29" s="393" t="s">
        <v>43</v>
      </c>
      <c r="F29" s="393"/>
      <c r="G29" s="393"/>
      <c r="H29" s="393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44</v>
      </c>
      <c r="E32" s="35"/>
      <c r="F32" s="35"/>
      <c r="G32" s="35"/>
      <c r="H32" s="35"/>
      <c r="I32" s="35"/>
      <c r="J32" s="121">
        <f>ROUND(J98, 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46</v>
      </c>
      <c r="G34" s="35"/>
      <c r="H34" s="35"/>
      <c r="I34" s="122" t="s">
        <v>45</v>
      </c>
      <c r="J34" s="122" t="s">
        <v>47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48</v>
      </c>
      <c r="E35" s="113" t="s">
        <v>49</v>
      </c>
      <c r="F35" s="124">
        <f>ROUND((SUM(BE98:BE278)),  2)</f>
        <v>0</v>
      </c>
      <c r="G35" s="35"/>
      <c r="H35" s="35"/>
      <c r="I35" s="125">
        <v>0.21</v>
      </c>
      <c r="J35" s="124">
        <f>ROUND(((SUM(BE98:BE278))*I35),  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50</v>
      </c>
      <c r="F36" s="124">
        <f>ROUND((SUM(BF98:BF278)),  2)</f>
        <v>0</v>
      </c>
      <c r="G36" s="35"/>
      <c r="H36" s="35"/>
      <c r="I36" s="125">
        <v>0.15</v>
      </c>
      <c r="J36" s="124">
        <f>ROUND(((SUM(BF98:BF278))*I36),  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51</v>
      </c>
      <c r="F37" s="124">
        <f>ROUND((SUM(BG98:BG278)),  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13" t="s">
        <v>52</v>
      </c>
      <c r="F38" s="124">
        <f>ROUND((SUM(BH98:BH278)),  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13" t="s">
        <v>53</v>
      </c>
      <c r="F39" s="124">
        <f>ROUND((SUM(BI98:BI278)),  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54</v>
      </c>
      <c r="E41" s="128"/>
      <c r="F41" s="128"/>
      <c r="G41" s="129" t="s">
        <v>55</v>
      </c>
      <c r="H41" s="130" t="s">
        <v>56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106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94" t="str">
        <f>E7</f>
        <v>Revitalizace ulice Nová, Ústí nad Labem Střekov, 2. etapa</v>
      </c>
      <c r="F50" s="395"/>
      <c r="G50" s="395"/>
      <c r="H50" s="395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1" customFormat="1" ht="12" customHeight="1">
      <c r="B51" s="22"/>
      <c r="C51" s="30" t="s">
        <v>102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47" s="2" customFormat="1" ht="16.5" customHeight="1">
      <c r="A52" s="35"/>
      <c r="B52" s="36"/>
      <c r="C52" s="37"/>
      <c r="D52" s="37"/>
      <c r="E52" s="394" t="s">
        <v>1092</v>
      </c>
      <c r="F52" s="396"/>
      <c r="G52" s="396"/>
      <c r="H52" s="396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12" customHeight="1">
      <c r="A53" s="35"/>
      <c r="B53" s="36"/>
      <c r="C53" s="30" t="s">
        <v>104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6.5" customHeight="1">
      <c r="A54" s="35"/>
      <c r="B54" s="36"/>
      <c r="C54" s="37"/>
      <c r="D54" s="37"/>
      <c r="E54" s="343" t="str">
        <f>E11</f>
        <v>401 - VEŘEJNÉ OSVĚTLENÍ</v>
      </c>
      <c r="F54" s="396"/>
      <c r="G54" s="396"/>
      <c r="H54" s="396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2" customHeight="1">
      <c r="A56" s="35"/>
      <c r="B56" s="36"/>
      <c r="C56" s="30" t="s">
        <v>23</v>
      </c>
      <c r="D56" s="37"/>
      <c r="E56" s="37"/>
      <c r="F56" s="28" t="str">
        <f>F14</f>
        <v>ulice Nová</v>
      </c>
      <c r="G56" s="37"/>
      <c r="H56" s="37"/>
      <c r="I56" s="30" t="s">
        <v>25</v>
      </c>
      <c r="J56" s="60" t="str">
        <f>IF(J14="","",J14)</f>
        <v>14. 9. 2021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5.2" customHeight="1">
      <c r="A58" s="35"/>
      <c r="B58" s="36"/>
      <c r="C58" s="30" t="s">
        <v>29</v>
      </c>
      <c r="D58" s="37"/>
      <c r="E58" s="37"/>
      <c r="F58" s="28" t="str">
        <f>E17</f>
        <v>Statutární město Ústí nad Labem</v>
      </c>
      <c r="G58" s="37"/>
      <c r="H58" s="37"/>
      <c r="I58" s="30" t="s">
        <v>37</v>
      </c>
      <c r="J58" s="33" t="str">
        <f>E23</f>
        <v>Valbek, spol. s 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15.2" customHeight="1">
      <c r="A59" s="35"/>
      <c r="B59" s="36"/>
      <c r="C59" s="30" t="s">
        <v>35</v>
      </c>
      <c r="D59" s="37"/>
      <c r="E59" s="37"/>
      <c r="F59" s="28" t="str">
        <f>IF(E20="","",E20)</f>
        <v>Vyplň údaj</v>
      </c>
      <c r="G59" s="37"/>
      <c r="H59" s="37"/>
      <c r="I59" s="30" t="s">
        <v>40</v>
      </c>
      <c r="J59" s="33" t="str">
        <f>E26</f>
        <v xml:space="preserve"> 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47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9.25" customHeight="1">
      <c r="A61" s="35"/>
      <c r="B61" s="36"/>
      <c r="C61" s="137" t="s">
        <v>107</v>
      </c>
      <c r="D61" s="138"/>
      <c r="E61" s="138"/>
      <c r="F61" s="138"/>
      <c r="G61" s="138"/>
      <c r="H61" s="138"/>
      <c r="I61" s="138"/>
      <c r="J61" s="139" t="s">
        <v>108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47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76</v>
      </c>
      <c r="D63" s="37"/>
      <c r="E63" s="37"/>
      <c r="F63" s="37"/>
      <c r="G63" s="37"/>
      <c r="H63" s="37"/>
      <c r="I63" s="37"/>
      <c r="J63" s="78">
        <f>J98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109</v>
      </c>
    </row>
    <row r="64" spans="1:47" s="9" customFormat="1" ht="24.95" customHeight="1">
      <c r="B64" s="141"/>
      <c r="C64" s="142"/>
      <c r="D64" s="143" t="s">
        <v>110</v>
      </c>
      <c r="E64" s="144"/>
      <c r="F64" s="144"/>
      <c r="G64" s="144"/>
      <c r="H64" s="144"/>
      <c r="I64" s="144"/>
      <c r="J64" s="145">
        <f>J99</f>
        <v>0</v>
      </c>
      <c r="K64" s="142"/>
      <c r="L64" s="146"/>
    </row>
    <row r="65" spans="1:31" s="9" customFormat="1" ht="24.95" customHeight="1">
      <c r="B65" s="141"/>
      <c r="C65" s="142"/>
      <c r="D65" s="143" t="s">
        <v>167</v>
      </c>
      <c r="E65" s="144"/>
      <c r="F65" s="144"/>
      <c r="G65" s="144"/>
      <c r="H65" s="144"/>
      <c r="I65" s="144"/>
      <c r="J65" s="145">
        <f>J104</f>
        <v>0</v>
      </c>
      <c r="K65" s="142"/>
      <c r="L65" s="146"/>
    </row>
    <row r="66" spans="1:31" s="9" customFormat="1" ht="24.95" customHeight="1">
      <c r="B66" s="141"/>
      <c r="C66" s="142"/>
      <c r="D66" s="143" t="s">
        <v>1094</v>
      </c>
      <c r="E66" s="144"/>
      <c r="F66" s="144"/>
      <c r="G66" s="144"/>
      <c r="H66" s="144"/>
      <c r="I66" s="144"/>
      <c r="J66" s="145">
        <f>J146</f>
        <v>0</v>
      </c>
      <c r="K66" s="142"/>
      <c r="L66" s="146"/>
    </row>
    <row r="67" spans="1:31" s="9" customFormat="1" ht="24.95" customHeight="1">
      <c r="B67" s="141"/>
      <c r="C67" s="142"/>
      <c r="D67" s="143" t="s">
        <v>1095</v>
      </c>
      <c r="E67" s="144"/>
      <c r="F67" s="144"/>
      <c r="G67" s="144"/>
      <c r="H67" s="144"/>
      <c r="I67" s="144"/>
      <c r="J67" s="145">
        <f>J151</f>
        <v>0</v>
      </c>
      <c r="K67" s="142"/>
      <c r="L67" s="146"/>
    </row>
    <row r="68" spans="1:31" s="9" customFormat="1" ht="24.95" customHeight="1">
      <c r="B68" s="141"/>
      <c r="C68" s="142"/>
      <c r="D68" s="143" t="s">
        <v>1096</v>
      </c>
      <c r="E68" s="144"/>
      <c r="F68" s="144"/>
      <c r="G68" s="144"/>
      <c r="H68" s="144"/>
      <c r="I68" s="144"/>
      <c r="J68" s="145">
        <f>J160</f>
        <v>0</v>
      </c>
      <c r="K68" s="142"/>
      <c r="L68" s="146"/>
    </row>
    <row r="69" spans="1:31" s="9" customFormat="1" ht="24.95" customHeight="1">
      <c r="B69" s="141"/>
      <c r="C69" s="142"/>
      <c r="D69" s="143" t="s">
        <v>169</v>
      </c>
      <c r="E69" s="144"/>
      <c r="F69" s="144"/>
      <c r="G69" s="144"/>
      <c r="H69" s="144"/>
      <c r="I69" s="144"/>
      <c r="J69" s="145">
        <f>J176</f>
        <v>0</v>
      </c>
      <c r="K69" s="142"/>
      <c r="L69" s="146"/>
    </row>
    <row r="70" spans="1:31" s="9" customFormat="1" ht="24.95" customHeight="1">
      <c r="B70" s="141"/>
      <c r="C70" s="142"/>
      <c r="D70" s="143" t="s">
        <v>172</v>
      </c>
      <c r="E70" s="144"/>
      <c r="F70" s="144"/>
      <c r="G70" s="144"/>
      <c r="H70" s="144"/>
      <c r="I70" s="144"/>
      <c r="J70" s="145">
        <f>J185</f>
        <v>0</v>
      </c>
      <c r="K70" s="142"/>
      <c r="L70" s="146"/>
    </row>
    <row r="71" spans="1:31" s="12" customFormat="1" ht="19.899999999999999" customHeight="1">
      <c r="B71" s="196"/>
      <c r="C71" s="98"/>
      <c r="D71" s="197" t="s">
        <v>173</v>
      </c>
      <c r="E71" s="198"/>
      <c r="F71" s="198"/>
      <c r="G71" s="198"/>
      <c r="H71" s="198"/>
      <c r="I71" s="198"/>
      <c r="J71" s="199">
        <f>J186</f>
        <v>0</v>
      </c>
      <c r="K71" s="98"/>
      <c r="L71" s="200"/>
    </row>
    <row r="72" spans="1:31" s="9" customFormat="1" ht="24.95" customHeight="1">
      <c r="B72" s="141"/>
      <c r="C72" s="142"/>
      <c r="D72" s="143" t="s">
        <v>1097</v>
      </c>
      <c r="E72" s="144"/>
      <c r="F72" s="144"/>
      <c r="G72" s="144"/>
      <c r="H72" s="144"/>
      <c r="I72" s="144"/>
      <c r="J72" s="145">
        <f>J205</f>
        <v>0</v>
      </c>
      <c r="K72" s="142"/>
      <c r="L72" s="146"/>
    </row>
    <row r="73" spans="1:31" s="9" customFormat="1" ht="24.95" customHeight="1">
      <c r="B73" s="141"/>
      <c r="C73" s="142"/>
      <c r="D73" s="143" t="s">
        <v>171</v>
      </c>
      <c r="E73" s="144"/>
      <c r="F73" s="144"/>
      <c r="G73" s="144"/>
      <c r="H73" s="144"/>
      <c r="I73" s="144"/>
      <c r="J73" s="145">
        <f>J260</f>
        <v>0</v>
      </c>
      <c r="K73" s="142"/>
      <c r="L73" s="146"/>
    </row>
    <row r="74" spans="1:31" s="9" customFormat="1" ht="24.95" customHeight="1">
      <c r="B74" s="141"/>
      <c r="C74" s="142"/>
      <c r="D74" s="143" t="s">
        <v>1098</v>
      </c>
      <c r="E74" s="144"/>
      <c r="F74" s="144"/>
      <c r="G74" s="144"/>
      <c r="H74" s="144"/>
      <c r="I74" s="144"/>
      <c r="J74" s="145">
        <f>J264</f>
        <v>0</v>
      </c>
      <c r="K74" s="142"/>
      <c r="L74" s="146"/>
    </row>
    <row r="75" spans="1:31" s="12" customFormat="1" ht="19.899999999999999" customHeight="1">
      <c r="B75" s="196"/>
      <c r="C75" s="98"/>
      <c r="D75" s="197" t="s">
        <v>1099</v>
      </c>
      <c r="E75" s="198"/>
      <c r="F75" s="198"/>
      <c r="G75" s="198"/>
      <c r="H75" s="198"/>
      <c r="I75" s="198"/>
      <c r="J75" s="199">
        <f>J265</f>
        <v>0</v>
      </c>
      <c r="K75" s="98"/>
      <c r="L75" s="200"/>
    </row>
    <row r="76" spans="1:31" s="12" customFormat="1" ht="14.85" customHeight="1">
      <c r="B76" s="196"/>
      <c r="C76" s="98"/>
      <c r="D76" s="197" t="s">
        <v>1100</v>
      </c>
      <c r="E76" s="198"/>
      <c r="F76" s="198"/>
      <c r="G76" s="198"/>
      <c r="H76" s="198"/>
      <c r="I76" s="198"/>
      <c r="J76" s="199">
        <f>J272</f>
        <v>0</v>
      </c>
      <c r="K76" s="98"/>
      <c r="L76" s="200"/>
    </row>
    <row r="77" spans="1:31" s="2" customFormat="1" ht="21.7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5" customHeight="1">
      <c r="A82" s="35"/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4" t="s">
        <v>111</v>
      </c>
      <c r="D83" s="37"/>
      <c r="E83" s="37"/>
      <c r="F83" s="37"/>
      <c r="G83" s="37"/>
      <c r="H83" s="37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16</v>
      </c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7"/>
      <c r="D86" s="37"/>
      <c r="E86" s="394" t="str">
        <f>E7</f>
        <v>Revitalizace ulice Nová, Ústí nad Labem Střekov, 2. etapa</v>
      </c>
      <c r="F86" s="395"/>
      <c r="G86" s="395"/>
      <c r="H86" s="395"/>
      <c r="I86" s="37"/>
      <c r="J86" s="37"/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" customFormat="1" ht="12" customHeight="1">
      <c r="B87" s="22"/>
      <c r="C87" s="30" t="s">
        <v>102</v>
      </c>
      <c r="D87" s="23"/>
      <c r="E87" s="23"/>
      <c r="F87" s="23"/>
      <c r="G87" s="23"/>
      <c r="H87" s="23"/>
      <c r="I87" s="23"/>
      <c r="J87" s="23"/>
      <c r="K87" s="23"/>
      <c r="L87" s="21"/>
    </row>
    <row r="88" spans="1:31" s="2" customFormat="1" ht="16.5" customHeight="1">
      <c r="A88" s="35"/>
      <c r="B88" s="36"/>
      <c r="C88" s="37"/>
      <c r="D88" s="37"/>
      <c r="E88" s="394" t="s">
        <v>1092</v>
      </c>
      <c r="F88" s="396"/>
      <c r="G88" s="396"/>
      <c r="H88" s="396"/>
      <c r="I88" s="37"/>
      <c r="J88" s="37"/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104</v>
      </c>
      <c r="D89" s="37"/>
      <c r="E89" s="37"/>
      <c r="F89" s="37"/>
      <c r="G89" s="37"/>
      <c r="H89" s="37"/>
      <c r="I89" s="37"/>
      <c r="J89" s="37"/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6.5" customHeight="1">
      <c r="A90" s="35"/>
      <c r="B90" s="36"/>
      <c r="C90" s="37"/>
      <c r="D90" s="37"/>
      <c r="E90" s="343" t="str">
        <f>E11</f>
        <v>401 - VEŘEJNÉ OSVĚTLENÍ</v>
      </c>
      <c r="F90" s="396"/>
      <c r="G90" s="396"/>
      <c r="H90" s="396"/>
      <c r="I90" s="37"/>
      <c r="J90" s="37"/>
      <c r="K90" s="37"/>
      <c r="L90" s="114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114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2" customHeight="1">
      <c r="A92" s="35"/>
      <c r="B92" s="36"/>
      <c r="C92" s="30" t="s">
        <v>23</v>
      </c>
      <c r="D92" s="37"/>
      <c r="E92" s="37"/>
      <c r="F92" s="28" t="str">
        <f>F14</f>
        <v>ulice Nová</v>
      </c>
      <c r="G92" s="37"/>
      <c r="H92" s="37"/>
      <c r="I92" s="30" t="s">
        <v>25</v>
      </c>
      <c r="J92" s="60" t="str">
        <f>IF(J14="","",J14)</f>
        <v>14. 9. 2021</v>
      </c>
      <c r="K92" s="37"/>
      <c r="L92" s="114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114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29</v>
      </c>
      <c r="D94" s="37"/>
      <c r="E94" s="37"/>
      <c r="F94" s="28" t="str">
        <f>E17</f>
        <v>Statutární město Ústí nad Labem</v>
      </c>
      <c r="G94" s="37"/>
      <c r="H94" s="37"/>
      <c r="I94" s="30" t="s">
        <v>37</v>
      </c>
      <c r="J94" s="33" t="str">
        <f>E23</f>
        <v>Valbek, spol. s r.o.</v>
      </c>
      <c r="K94" s="37"/>
      <c r="L94" s="114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35</v>
      </c>
      <c r="D95" s="37"/>
      <c r="E95" s="37"/>
      <c r="F95" s="28" t="str">
        <f>IF(E20="","",E20)</f>
        <v>Vyplň údaj</v>
      </c>
      <c r="G95" s="37"/>
      <c r="H95" s="37"/>
      <c r="I95" s="30" t="s">
        <v>40</v>
      </c>
      <c r="J95" s="33" t="str">
        <f>E26</f>
        <v xml:space="preserve"> </v>
      </c>
      <c r="K95" s="37"/>
      <c r="L95" s="114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35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114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10" customFormat="1" ht="29.25" customHeight="1">
      <c r="A97" s="147"/>
      <c r="B97" s="148"/>
      <c r="C97" s="149" t="s">
        <v>112</v>
      </c>
      <c r="D97" s="150" t="s">
        <v>63</v>
      </c>
      <c r="E97" s="150" t="s">
        <v>59</v>
      </c>
      <c r="F97" s="150" t="s">
        <v>60</v>
      </c>
      <c r="G97" s="150" t="s">
        <v>113</v>
      </c>
      <c r="H97" s="150" t="s">
        <v>114</v>
      </c>
      <c r="I97" s="150" t="s">
        <v>115</v>
      </c>
      <c r="J97" s="150" t="s">
        <v>108</v>
      </c>
      <c r="K97" s="151" t="s">
        <v>116</v>
      </c>
      <c r="L97" s="152"/>
      <c r="M97" s="69" t="s">
        <v>20</v>
      </c>
      <c r="N97" s="70" t="s">
        <v>48</v>
      </c>
      <c r="O97" s="70" t="s">
        <v>117</v>
      </c>
      <c r="P97" s="70" t="s">
        <v>118</v>
      </c>
      <c r="Q97" s="70" t="s">
        <v>119</v>
      </c>
      <c r="R97" s="70" t="s">
        <v>120</v>
      </c>
      <c r="S97" s="70" t="s">
        <v>121</v>
      </c>
      <c r="T97" s="71" t="s">
        <v>122</v>
      </c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</row>
    <row r="98" spans="1:65" s="2" customFormat="1" ht="22.9" customHeight="1">
      <c r="A98" s="35"/>
      <c r="B98" s="36"/>
      <c r="C98" s="76" t="s">
        <v>123</v>
      </c>
      <c r="D98" s="37"/>
      <c r="E98" s="37"/>
      <c r="F98" s="37"/>
      <c r="G98" s="37"/>
      <c r="H98" s="37"/>
      <c r="I98" s="37"/>
      <c r="J98" s="153">
        <f>BK98</f>
        <v>0</v>
      </c>
      <c r="K98" s="37"/>
      <c r="L98" s="40"/>
      <c r="M98" s="72"/>
      <c r="N98" s="154"/>
      <c r="O98" s="73"/>
      <c r="P98" s="155">
        <f>P99+P104+P146+P151+P160+P176+P185+P205+P260+P264</f>
        <v>0</v>
      </c>
      <c r="Q98" s="73"/>
      <c r="R98" s="155">
        <f>R99+R104+R146+R151+R160+R176+R185+R205+R260+R264</f>
        <v>16.181310999999997</v>
      </c>
      <c r="S98" s="73"/>
      <c r="T98" s="156">
        <f>T99+T104+T146+T151+T160+T176+T185+T205+T260+T264</f>
        <v>0.67500000000000004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77</v>
      </c>
      <c r="AU98" s="18" t="s">
        <v>109</v>
      </c>
      <c r="BK98" s="157">
        <f>BK99+BK104+BK146+BK151+BK160+BK176+BK185+BK205+BK260+BK264</f>
        <v>0</v>
      </c>
    </row>
    <row r="99" spans="1:65" s="11" customFormat="1" ht="25.9" customHeight="1">
      <c r="B99" s="158"/>
      <c r="C99" s="159"/>
      <c r="D99" s="160" t="s">
        <v>77</v>
      </c>
      <c r="E99" s="161" t="s">
        <v>78</v>
      </c>
      <c r="F99" s="161" t="s">
        <v>124</v>
      </c>
      <c r="G99" s="159"/>
      <c r="H99" s="159"/>
      <c r="I99" s="162"/>
      <c r="J99" s="163">
        <f>BK99</f>
        <v>0</v>
      </c>
      <c r="K99" s="159"/>
      <c r="L99" s="164"/>
      <c r="M99" s="165"/>
      <c r="N99" s="166"/>
      <c r="O99" s="166"/>
      <c r="P99" s="167">
        <f>SUM(P100:P103)</f>
        <v>0</v>
      </c>
      <c r="Q99" s="166"/>
      <c r="R99" s="167">
        <f>SUM(R100:R103)</f>
        <v>0</v>
      </c>
      <c r="S99" s="166"/>
      <c r="T99" s="168">
        <f>SUM(T100:T103)</f>
        <v>0</v>
      </c>
      <c r="AR99" s="169" t="s">
        <v>22</v>
      </c>
      <c r="AT99" s="170" t="s">
        <v>77</v>
      </c>
      <c r="AU99" s="170" t="s">
        <v>78</v>
      </c>
      <c r="AY99" s="169" t="s">
        <v>125</v>
      </c>
      <c r="BK99" s="171">
        <f>SUM(BK100:BK103)</f>
        <v>0</v>
      </c>
    </row>
    <row r="100" spans="1:65" s="2" customFormat="1" ht="16.5" customHeight="1">
      <c r="A100" s="35"/>
      <c r="B100" s="36"/>
      <c r="C100" s="172" t="s">
        <v>22</v>
      </c>
      <c r="D100" s="172" t="s">
        <v>126</v>
      </c>
      <c r="E100" s="173" t="s">
        <v>1101</v>
      </c>
      <c r="F100" s="174" t="s">
        <v>1102</v>
      </c>
      <c r="G100" s="175" t="s">
        <v>178</v>
      </c>
      <c r="H100" s="176">
        <v>1</v>
      </c>
      <c r="I100" s="177"/>
      <c r="J100" s="178">
        <f>ROUND(I100*H100,2)</f>
        <v>0</v>
      </c>
      <c r="K100" s="174" t="s">
        <v>130</v>
      </c>
      <c r="L100" s="40"/>
      <c r="M100" s="179" t="s">
        <v>20</v>
      </c>
      <c r="N100" s="180" t="s">
        <v>49</v>
      </c>
      <c r="O100" s="65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3" t="s">
        <v>131</v>
      </c>
      <c r="AT100" s="183" t="s">
        <v>126</v>
      </c>
      <c r="AU100" s="183" t="s">
        <v>22</v>
      </c>
      <c r="AY100" s="18" t="s">
        <v>125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8" t="s">
        <v>22</v>
      </c>
      <c r="BK100" s="184">
        <f>ROUND(I100*H100,2)</f>
        <v>0</v>
      </c>
      <c r="BL100" s="18" t="s">
        <v>131</v>
      </c>
      <c r="BM100" s="183" t="s">
        <v>1103</v>
      </c>
    </row>
    <row r="101" spans="1:65" s="2" customFormat="1" ht="19.5">
      <c r="A101" s="35"/>
      <c r="B101" s="36"/>
      <c r="C101" s="37"/>
      <c r="D101" s="185" t="s">
        <v>133</v>
      </c>
      <c r="E101" s="37"/>
      <c r="F101" s="186" t="s">
        <v>1104</v>
      </c>
      <c r="G101" s="37"/>
      <c r="H101" s="37"/>
      <c r="I101" s="187"/>
      <c r="J101" s="37"/>
      <c r="K101" s="37"/>
      <c r="L101" s="40"/>
      <c r="M101" s="188"/>
      <c r="N101" s="189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133</v>
      </c>
      <c r="AU101" s="18" t="s">
        <v>22</v>
      </c>
    </row>
    <row r="102" spans="1:65" s="2" customFormat="1" ht="11.25">
      <c r="A102" s="35"/>
      <c r="B102" s="36"/>
      <c r="C102" s="37"/>
      <c r="D102" s="190" t="s">
        <v>135</v>
      </c>
      <c r="E102" s="37"/>
      <c r="F102" s="191" t="s">
        <v>1105</v>
      </c>
      <c r="G102" s="37"/>
      <c r="H102" s="37"/>
      <c r="I102" s="187"/>
      <c r="J102" s="37"/>
      <c r="K102" s="37"/>
      <c r="L102" s="40"/>
      <c r="M102" s="188"/>
      <c r="N102" s="189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135</v>
      </c>
      <c r="AU102" s="18" t="s">
        <v>22</v>
      </c>
    </row>
    <row r="103" spans="1:65" s="13" customFormat="1" ht="11.25">
      <c r="B103" s="201"/>
      <c r="C103" s="202"/>
      <c r="D103" s="185" t="s">
        <v>182</v>
      </c>
      <c r="E103" s="203" t="s">
        <v>1106</v>
      </c>
      <c r="F103" s="204" t="s">
        <v>400</v>
      </c>
      <c r="G103" s="202"/>
      <c r="H103" s="205">
        <v>1</v>
      </c>
      <c r="I103" s="206"/>
      <c r="J103" s="202"/>
      <c r="K103" s="202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182</v>
      </c>
      <c r="AU103" s="211" t="s">
        <v>22</v>
      </c>
      <c r="AV103" s="13" t="s">
        <v>86</v>
      </c>
      <c r="AW103" s="13" t="s">
        <v>39</v>
      </c>
      <c r="AX103" s="13" t="s">
        <v>22</v>
      </c>
      <c r="AY103" s="211" t="s">
        <v>125</v>
      </c>
    </row>
    <row r="104" spans="1:65" s="11" customFormat="1" ht="25.9" customHeight="1">
      <c r="B104" s="158"/>
      <c r="C104" s="159"/>
      <c r="D104" s="160" t="s">
        <v>77</v>
      </c>
      <c r="E104" s="161" t="s">
        <v>22</v>
      </c>
      <c r="F104" s="161" t="s">
        <v>175</v>
      </c>
      <c r="G104" s="159"/>
      <c r="H104" s="159"/>
      <c r="I104" s="162"/>
      <c r="J104" s="163">
        <f>BK104</f>
        <v>0</v>
      </c>
      <c r="K104" s="159"/>
      <c r="L104" s="164"/>
      <c r="M104" s="165"/>
      <c r="N104" s="166"/>
      <c r="O104" s="166"/>
      <c r="P104" s="167">
        <f>SUM(P105:P145)</f>
        <v>0</v>
      </c>
      <c r="Q104" s="166"/>
      <c r="R104" s="167">
        <f>SUM(R105:R145)</f>
        <v>0</v>
      </c>
      <c r="S104" s="166"/>
      <c r="T104" s="168">
        <f>SUM(T105:T145)</f>
        <v>0.67500000000000004</v>
      </c>
      <c r="AR104" s="169" t="s">
        <v>22</v>
      </c>
      <c r="AT104" s="170" t="s">
        <v>77</v>
      </c>
      <c r="AU104" s="170" t="s">
        <v>78</v>
      </c>
      <c r="AY104" s="169" t="s">
        <v>125</v>
      </c>
      <c r="BK104" s="171">
        <f>SUM(BK105:BK145)</f>
        <v>0</v>
      </c>
    </row>
    <row r="105" spans="1:65" s="2" customFormat="1" ht="16.5" customHeight="1">
      <c r="A105" s="35"/>
      <c r="B105" s="36"/>
      <c r="C105" s="172" t="s">
        <v>86</v>
      </c>
      <c r="D105" s="172" t="s">
        <v>126</v>
      </c>
      <c r="E105" s="173" t="s">
        <v>1107</v>
      </c>
      <c r="F105" s="174" t="s">
        <v>1108</v>
      </c>
      <c r="G105" s="175" t="s">
        <v>187</v>
      </c>
      <c r="H105" s="176">
        <v>3</v>
      </c>
      <c r="I105" s="177"/>
      <c r="J105" s="178">
        <f>ROUND(I105*H105,2)</f>
        <v>0</v>
      </c>
      <c r="K105" s="174" t="s">
        <v>130</v>
      </c>
      <c r="L105" s="40"/>
      <c r="M105" s="179" t="s">
        <v>20</v>
      </c>
      <c r="N105" s="180" t="s">
        <v>49</v>
      </c>
      <c r="O105" s="65"/>
      <c r="P105" s="181">
        <f>O105*H105</f>
        <v>0</v>
      </c>
      <c r="Q105" s="181">
        <v>0</v>
      </c>
      <c r="R105" s="181">
        <f>Q105*H105</f>
        <v>0</v>
      </c>
      <c r="S105" s="181">
        <v>0.22500000000000001</v>
      </c>
      <c r="T105" s="182">
        <f>S105*H105</f>
        <v>0.67500000000000004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3" t="s">
        <v>131</v>
      </c>
      <c r="AT105" s="183" t="s">
        <v>126</v>
      </c>
      <c r="AU105" s="183" t="s">
        <v>22</v>
      </c>
      <c r="AY105" s="18" t="s">
        <v>125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8" t="s">
        <v>22</v>
      </c>
      <c r="BK105" s="184">
        <f>ROUND(I105*H105,2)</f>
        <v>0</v>
      </c>
      <c r="BL105" s="18" t="s">
        <v>131</v>
      </c>
      <c r="BM105" s="183" t="s">
        <v>1109</v>
      </c>
    </row>
    <row r="106" spans="1:65" s="2" customFormat="1" ht="19.5">
      <c r="A106" s="35"/>
      <c r="B106" s="36"/>
      <c r="C106" s="37"/>
      <c r="D106" s="185" t="s">
        <v>133</v>
      </c>
      <c r="E106" s="37"/>
      <c r="F106" s="186" t="s">
        <v>1110</v>
      </c>
      <c r="G106" s="37"/>
      <c r="H106" s="37"/>
      <c r="I106" s="187"/>
      <c r="J106" s="37"/>
      <c r="K106" s="37"/>
      <c r="L106" s="40"/>
      <c r="M106" s="188"/>
      <c r="N106" s="189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133</v>
      </c>
      <c r="AU106" s="18" t="s">
        <v>22</v>
      </c>
    </row>
    <row r="107" spans="1:65" s="2" customFormat="1" ht="11.25">
      <c r="A107" s="35"/>
      <c r="B107" s="36"/>
      <c r="C107" s="37"/>
      <c r="D107" s="190" t="s">
        <v>135</v>
      </c>
      <c r="E107" s="37"/>
      <c r="F107" s="191" t="s">
        <v>1111</v>
      </c>
      <c r="G107" s="37"/>
      <c r="H107" s="37"/>
      <c r="I107" s="187"/>
      <c r="J107" s="37"/>
      <c r="K107" s="37"/>
      <c r="L107" s="40"/>
      <c r="M107" s="188"/>
      <c r="N107" s="189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135</v>
      </c>
      <c r="AU107" s="18" t="s">
        <v>22</v>
      </c>
    </row>
    <row r="108" spans="1:65" s="13" customFormat="1" ht="11.25">
      <c r="B108" s="201"/>
      <c r="C108" s="202"/>
      <c r="D108" s="185" t="s">
        <v>182</v>
      </c>
      <c r="E108" s="203" t="s">
        <v>1112</v>
      </c>
      <c r="F108" s="204" t="s">
        <v>1113</v>
      </c>
      <c r="G108" s="202"/>
      <c r="H108" s="205">
        <v>3</v>
      </c>
      <c r="I108" s="206"/>
      <c r="J108" s="202"/>
      <c r="K108" s="202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182</v>
      </c>
      <c r="AU108" s="211" t="s">
        <v>22</v>
      </c>
      <c r="AV108" s="13" t="s">
        <v>86</v>
      </c>
      <c r="AW108" s="13" t="s">
        <v>39</v>
      </c>
      <c r="AX108" s="13" t="s">
        <v>22</v>
      </c>
      <c r="AY108" s="211" t="s">
        <v>125</v>
      </c>
    </row>
    <row r="109" spans="1:65" s="2" customFormat="1" ht="16.5" customHeight="1">
      <c r="A109" s="35"/>
      <c r="B109" s="36"/>
      <c r="C109" s="172" t="s">
        <v>142</v>
      </c>
      <c r="D109" s="172" t="s">
        <v>126</v>
      </c>
      <c r="E109" s="173" t="s">
        <v>1114</v>
      </c>
      <c r="F109" s="174" t="s">
        <v>1115</v>
      </c>
      <c r="G109" s="175" t="s">
        <v>220</v>
      </c>
      <c r="H109" s="176">
        <v>6</v>
      </c>
      <c r="I109" s="177"/>
      <c r="J109" s="178">
        <f>ROUND(I109*H109,2)</f>
        <v>0</v>
      </c>
      <c r="K109" s="174" t="s">
        <v>130</v>
      </c>
      <c r="L109" s="40"/>
      <c r="M109" s="179" t="s">
        <v>20</v>
      </c>
      <c r="N109" s="180" t="s">
        <v>49</v>
      </c>
      <c r="O109" s="65"/>
      <c r="P109" s="181">
        <f>O109*H109</f>
        <v>0</v>
      </c>
      <c r="Q109" s="181">
        <v>0</v>
      </c>
      <c r="R109" s="181">
        <f>Q109*H109</f>
        <v>0</v>
      </c>
      <c r="S109" s="181">
        <v>0</v>
      </c>
      <c r="T109" s="182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3" t="s">
        <v>131</v>
      </c>
      <c r="AT109" s="183" t="s">
        <v>126</v>
      </c>
      <c r="AU109" s="183" t="s">
        <v>22</v>
      </c>
      <c r="AY109" s="18" t="s">
        <v>125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18" t="s">
        <v>22</v>
      </c>
      <c r="BK109" s="184">
        <f>ROUND(I109*H109,2)</f>
        <v>0</v>
      </c>
      <c r="BL109" s="18" t="s">
        <v>131</v>
      </c>
      <c r="BM109" s="183" t="s">
        <v>1116</v>
      </c>
    </row>
    <row r="110" spans="1:65" s="2" customFormat="1" ht="11.25">
      <c r="A110" s="35"/>
      <c r="B110" s="36"/>
      <c r="C110" s="37"/>
      <c r="D110" s="185" t="s">
        <v>133</v>
      </c>
      <c r="E110" s="37"/>
      <c r="F110" s="186" t="s">
        <v>1117</v>
      </c>
      <c r="G110" s="37"/>
      <c r="H110" s="37"/>
      <c r="I110" s="187"/>
      <c r="J110" s="37"/>
      <c r="K110" s="37"/>
      <c r="L110" s="40"/>
      <c r="M110" s="188"/>
      <c r="N110" s="189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133</v>
      </c>
      <c r="AU110" s="18" t="s">
        <v>22</v>
      </c>
    </row>
    <row r="111" spans="1:65" s="2" customFormat="1" ht="11.25">
      <c r="A111" s="35"/>
      <c r="B111" s="36"/>
      <c r="C111" s="37"/>
      <c r="D111" s="190" t="s">
        <v>135</v>
      </c>
      <c r="E111" s="37"/>
      <c r="F111" s="191" t="s">
        <v>1118</v>
      </c>
      <c r="G111" s="37"/>
      <c r="H111" s="37"/>
      <c r="I111" s="187"/>
      <c r="J111" s="37"/>
      <c r="K111" s="37"/>
      <c r="L111" s="40"/>
      <c r="M111" s="188"/>
      <c r="N111" s="189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135</v>
      </c>
      <c r="AU111" s="18" t="s">
        <v>22</v>
      </c>
    </row>
    <row r="112" spans="1:65" s="13" customFormat="1" ht="11.25">
      <c r="B112" s="201"/>
      <c r="C112" s="202"/>
      <c r="D112" s="185" t="s">
        <v>182</v>
      </c>
      <c r="E112" s="203" t="s">
        <v>1119</v>
      </c>
      <c r="F112" s="204" t="s">
        <v>1120</v>
      </c>
      <c r="G112" s="202"/>
      <c r="H112" s="205">
        <v>6</v>
      </c>
      <c r="I112" s="206"/>
      <c r="J112" s="202"/>
      <c r="K112" s="202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182</v>
      </c>
      <c r="AU112" s="211" t="s">
        <v>22</v>
      </c>
      <c r="AV112" s="13" t="s">
        <v>86</v>
      </c>
      <c r="AW112" s="13" t="s">
        <v>39</v>
      </c>
      <c r="AX112" s="13" t="s">
        <v>22</v>
      </c>
      <c r="AY112" s="211" t="s">
        <v>125</v>
      </c>
    </row>
    <row r="113" spans="1:65" s="2" customFormat="1" ht="16.5" customHeight="1">
      <c r="A113" s="35"/>
      <c r="B113" s="36"/>
      <c r="C113" s="172" t="s">
        <v>131</v>
      </c>
      <c r="D113" s="172" t="s">
        <v>126</v>
      </c>
      <c r="E113" s="173" t="s">
        <v>225</v>
      </c>
      <c r="F113" s="174" t="s">
        <v>226</v>
      </c>
      <c r="G113" s="175" t="s">
        <v>220</v>
      </c>
      <c r="H113" s="176">
        <v>23.17</v>
      </c>
      <c r="I113" s="177"/>
      <c r="J113" s="178">
        <f>ROUND(I113*H113,2)</f>
        <v>0</v>
      </c>
      <c r="K113" s="174" t="s">
        <v>130</v>
      </c>
      <c r="L113" s="40"/>
      <c r="M113" s="179" t="s">
        <v>20</v>
      </c>
      <c r="N113" s="180" t="s">
        <v>49</v>
      </c>
      <c r="O113" s="65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3" t="s">
        <v>131</v>
      </c>
      <c r="AT113" s="183" t="s">
        <v>126</v>
      </c>
      <c r="AU113" s="183" t="s">
        <v>22</v>
      </c>
      <c r="AY113" s="18" t="s">
        <v>125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18" t="s">
        <v>22</v>
      </c>
      <c r="BK113" s="184">
        <f>ROUND(I113*H113,2)</f>
        <v>0</v>
      </c>
      <c r="BL113" s="18" t="s">
        <v>131</v>
      </c>
      <c r="BM113" s="183" t="s">
        <v>1121</v>
      </c>
    </row>
    <row r="114" spans="1:65" s="2" customFormat="1" ht="19.5">
      <c r="A114" s="35"/>
      <c r="B114" s="36"/>
      <c r="C114" s="37"/>
      <c r="D114" s="185" t="s">
        <v>133</v>
      </c>
      <c r="E114" s="37"/>
      <c r="F114" s="186" t="s">
        <v>228</v>
      </c>
      <c r="G114" s="37"/>
      <c r="H114" s="37"/>
      <c r="I114" s="187"/>
      <c r="J114" s="37"/>
      <c r="K114" s="37"/>
      <c r="L114" s="40"/>
      <c r="M114" s="188"/>
      <c r="N114" s="189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133</v>
      </c>
      <c r="AU114" s="18" t="s">
        <v>22</v>
      </c>
    </row>
    <row r="115" spans="1:65" s="2" customFormat="1" ht="11.25">
      <c r="A115" s="35"/>
      <c r="B115" s="36"/>
      <c r="C115" s="37"/>
      <c r="D115" s="190" t="s">
        <v>135</v>
      </c>
      <c r="E115" s="37"/>
      <c r="F115" s="191" t="s">
        <v>229</v>
      </c>
      <c r="G115" s="37"/>
      <c r="H115" s="37"/>
      <c r="I115" s="187"/>
      <c r="J115" s="37"/>
      <c r="K115" s="37"/>
      <c r="L115" s="40"/>
      <c r="M115" s="188"/>
      <c r="N115" s="189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135</v>
      </c>
      <c r="AU115" s="18" t="s">
        <v>22</v>
      </c>
    </row>
    <row r="116" spans="1:65" s="2" customFormat="1" ht="16.5" customHeight="1">
      <c r="A116" s="35"/>
      <c r="B116" s="36"/>
      <c r="C116" s="172" t="s">
        <v>153</v>
      </c>
      <c r="D116" s="172" t="s">
        <v>126</v>
      </c>
      <c r="E116" s="173" t="s">
        <v>1122</v>
      </c>
      <c r="F116" s="174" t="s">
        <v>1123</v>
      </c>
      <c r="G116" s="175" t="s">
        <v>220</v>
      </c>
      <c r="H116" s="176">
        <v>12.65</v>
      </c>
      <c r="I116" s="177"/>
      <c r="J116" s="178">
        <f>ROUND(I116*H116,2)</f>
        <v>0</v>
      </c>
      <c r="K116" s="174" t="s">
        <v>130</v>
      </c>
      <c r="L116" s="40"/>
      <c r="M116" s="179" t="s">
        <v>20</v>
      </c>
      <c r="N116" s="180" t="s">
        <v>49</v>
      </c>
      <c r="O116" s="65"/>
      <c r="P116" s="181">
        <f>O116*H116</f>
        <v>0</v>
      </c>
      <c r="Q116" s="181">
        <v>0</v>
      </c>
      <c r="R116" s="181">
        <f>Q116*H116</f>
        <v>0</v>
      </c>
      <c r="S116" s="181">
        <v>0</v>
      </c>
      <c r="T116" s="182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3" t="s">
        <v>131</v>
      </c>
      <c r="AT116" s="183" t="s">
        <v>126</v>
      </c>
      <c r="AU116" s="183" t="s">
        <v>22</v>
      </c>
      <c r="AY116" s="18" t="s">
        <v>125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18" t="s">
        <v>22</v>
      </c>
      <c r="BK116" s="184">
        <f>ROUND(I116*H116,2)</f>
        <v>0</v>
      </c>
      <c r="BL116" s="18" t="s">
        <v>131</v>
      </c>
      <c r="BM116" s="183" t="s">
        <v>1124</v>
      </c>
    </row>
    <row r="117" spans="1:65" s="2" customFormat="1" ht="19.5">
      <c r="A117" s="35"/>
      <c r="B117" s="36"/>
      <c r="C117" s="37"/>
      <c r="D117" s="185" t="s">
        <v>133</v>
      </c>
      <c r="E117" s="37"/>
      <c r="F117" s="186" t="s">
        <v>1125</v>
      </c>
      <c r="G117" s="37"/>
      <c r="H117" s="37"/>
      <c r="I117" s="187"/>
      <c r="J117" s="37"/>
      <c r="K117" s="37"/>
      <c r="L117" s="40"/>
      <c r="M117" s="188"/>
      <c r="N117" s="189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133</v>
      </c>
      <c r="AU117" s="18" t="s">
        <v>22</v>
      </c>
    </row>
    <row r="118" spans="1:65" s="2" customFormat="1" ht="11.25">
      <c r="A118" s="35"/>
      <c r="B118" s="36"/>
      <c r="C118" s="37"/>
      <c r="D118" s="190" t="s">
        <v>135</v>
      </c>
      <c r="E118" s="37"/>
      <c r="F118" s="191" t="s">
        <v>1126</v>
      </c>
      <c r="G118" s="37"/>
      <c r="H118" s="37"/>
      <c r="I118" s="187"/>
      <c r="J118" s="37"/>
      <c r="K118" s="37"/>
      <c r="L118" s="40"/>
      <c r="M118" s="188"/>
      <c r="N118" s="189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135</v>
      </c>
      <c r="AU118" s="18" t="s">
        <v>22</v>
      </c>
    </row>
    <row r="119" spans="1:65" s="14" customFormat="1" ht="11.25">
      <c r="B119" s="212"/>
      <c r="C119" s="213"/>
      <c r="D119" s="185" t="s">
        <v>182</v>
      </c>
      <c r="E119" s="214" t="s">
        <v>20</v>
      </c>
      <c r="F119" s="215" t="s">
        <v>1127</v>
      </c>
      <c r="G119" s="213"/>
      <c r="H119" s="214" t="s">
        <v>20</v>
      </c>
      <c r="I119" s="216"/>
      <c r="J119" s="213"/>
      <c r="K119" s="213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182</v>
      </c>
      <c r="AU119" s="221" t="s">
        <v>22</v>
      </c>
      <c r="AV119" s="14" t="s">
        <v>22</v>
      </c>
      <c r="AW119" s="14" t="s">
        <v>39</v>
      </c>
      <c r="AX119" s="14" t="s">
        <v>78</v>
      </c>
      <c r="AY119" s="221" t="s">
        <v>125</v>
      </c>
    </row>
    <row r="120" spans="1:65" s="13" customFormat="1" ht="11.25">
      <c r="B120" s="201"/>
      <c r="C120" s="202"/>
      <c r="D120" s="185" t="s">
        <v>182</v>
      </c>
      <c r="E120" s="203" t="s">
        <v>20</v>
      </c>
      <c r="F120" s="204" t="s">
        <v>1128</v>
      </c>
      <c r="G120" s="202"/>
      <c r="H120" s="205">
        <v>12.65</v>
      </c>
      <c r="I120" s="206"/>
      <c r="J120" s="202"/>
      <c r="K120" s="202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182</v>
      </c>
      <c r="AU120" s="211" t="s">
        <v>22</v>
      </c>
      <c r="AV120" s="13" t="s">
        <v>86</v>
      </c>
      <c r="AW120" s="13" t="s">
        <v>39</v>
      </c>
      <c r="AX120" s="13" t="s">
        <v>22</v>
      </c>
      <c r="AY120" s="211" t="s">
        <v>125</v>
      </c>
    </row>
    <row r="121" spans="1:65" s="2" customFormat="1" ht="21.75" customHeight="1">
      <c r="A121" s="35"/>
      <c r="B121" s="36"/>
      <c r="C121" s="172" t="s">
        <v>159</v>
      </c>
      <c r="D121" s="172" t="s">
        <v>126</v>
      </c>
      <c r="E121" s="173" t="s">
        <v>1129</v>
      </c>
      <c r="F121" s="174" t="s">
        <v>1130</v>
      </c>
      <c r="G121" s="175" t="s">
        <v>220</v>
      </c>
      <c r="H121" s="176">
        <v>50.6</v>
      </c>
      <c r="I121" s="177"/>
      <c r="J121" s="178">
        <f>ROUND(I121*H121,2)</f>
        <v>0</v>
      </c>
      <c r="K121" s="174" t="s">
        <v>130</v>
      </c>
      <c r="L121" s="40"/>
      <c r="M121" s="179" t="s">
        <v>20</v>
      </c>
      <c r="N121" s="180" t="s">
        <v>49</v>
      </c>
      <c r="O121" s="65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3" t="s">
        <v>131</v>
      </c>
      <c r="AT121" s="183" t="s">
        <v>126</v>
      </c>
      <c r="AU121" s="183" t="s">
        <v>22</v>
      </c>
      <c r="AY121" s="18" t="s">
        <v>125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8" t="s">
        <v>22</v>
      </c>
      <c r="BK121" s="184">
        <f>ROUND(I121*H121,2)</f>
        <v>0</v>
      </c>
      <c r="BL121" s="18" t="s">
        <v>131</v>
      </c>
      <c r="BM121" s="183" t="s">
        <v>1131</v>
      </c>
    </row>
    <row r="122" spans="1:65" s="2" customFormat="1" ht="19.5">
      <c r="A122" s="35"/>
      <c r="B122" s="36"/>
      <c r="C122" s="37"/>
      <c r="D122" s="185" t="s">
        <v>133</v>
      </c>
      <c r="E122" s="37"/>
      <c r="F122" s="186" t="s">
        <v>1132</v>
      </c>
      <c r="G122" s="37"/>
      <c r="H122" s="37"/>
      <c r="I122" s="187"/>
      <c r="J122" s="37"/>
      <c r="K122" s="37"/>
      <c r="L122" s="40"/>
      <c r="M122" s="188"/>
      <c r="N122" s="189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133</v>
      </c>
      <c r="AU122" s="18" t="s">
        <v>22</v>
      </c>
    </row>
    <row r="123" spans="1:65" s="2" customFormat="1" ht="11.25">
      <c r="A123" s="35"/>
      <c r="B123" s="36"/>
      <c r="C123" s="37"/>
      <c r="D123" s="190" t="s">
        <v>135</v>
      </c>
      <c r="E123" s="37"/>
      <c r="F123" s="191" t="s">
        <v>1133</v>
      </c>
      <c r="G123" s="37"/>
      <c r="H123" s="37"/>
      <c r="I123" s="187"/>
      <c r="J123" s="37"/>
      <c r="K123" s="37"/>
      <c r="L123" s="40"/>
      <c r="M123" s="188"/>
      <c r="N123" s="189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135</v>
      </c>
      <c r="AU123" s="18" t="s">
        <v>22</v>
      </c>
    </row>
    <row r="124" spans="1:65" s="13" customFormat="1" ht="11.25">
      <c r="B124" s="201"/>
      <c r="C124" s="202"/>
      <c r="D124" s="185" t="s">
        <v>182</v>
      </c>
      <c r="E124" s="203" t="s">
        <v>20</v>
      </c>
      <c r="F124" s="204" t="s">
        <v>1134</v>
      </c>
      <c r="G124" s="202"/>
      <c r="H124" s="205">
        <v>50.6</v>
      </c>
      <c r="I124" s="206"/>
      <c r="J124" s="202"/>
      <c r="K124" s="202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182</v>
      </c>
      <c r="AU124" s="211" t="s">
        <v>22</v>
      </c>
      <c r="AV124" s="13" t="s">
        <v>86</v>
      </c>
      <c r="AW124" s="13" t="s">
        <v>39</v>
      </c>
      <c r="AX124" s="13" t="s">
        <v>22</v>
      </c>
      <c r="AY124" s="211" t="s">
        <v>125</v>
      </c>
    </row>
    <row r="125" spans="1:65" s="2" customFormat="1" ht="16.5" customHeight="1">
      <c r="A125" s="35"/>
      <c r="B125" s="36"/>
      <c r="C125" s="172" t="s">
        <v>217</v>
      </c>
      <c r="D125" s="172" t="s">
        <v>126</v>
      </c>
      <c r="E125" s="173" t="s">
        <v>1135</v>
      </c>
      <c r="F125" s="174" t="s">
        <v>1136</v>
      </c>
      <c r="G125" s="175" t="s">
        <v>841</v>
      </c>
      <c r="H125" s="176">
        <v>22.77</v>
      </c>
      <c r="I125" s="177"/>
      <c r="J125" s="178">
        <f>ROUND(I125*H125,2)</f>
        <v>0</v>
      </c>
      <c r="K125" s="174" t="s">
        <v>130</v>
      </c>
      <c r="L125" s="40"/>
      <c r="M125" s="179" t="s">
        <v>20</v>
      </c>
      <c r="N125" s="180" t="s">
        <v>49</v>
      </c>
      <c r="O125" s="65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3" t="s">
        <v>131</v>
      </c>
      <c r="AT125" s="183" t="s">
        <v>126</v>
      </c>
      <c r="AU125" s="183" t="s">
        <v>22</v>
      </c>
      <c r="AY125" s="18" t="s">
        <v>125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8" t="s">
        <v>22</v>
      </c>
      <c r="BK125" s="184">
        <f>ROUND(I125*H125,2)</f>
        <v>0</v>
      </c>
      <c r="BL125" s="18" t="s">
        <v>131</v>
      </c>
      <c r="BM125" s="183" t="s">
        <v>1137</v>
      </c>
    </row>
    <row r="126" spans="1:65" s="2" customFormat="1" ht="11.25">
      <c r="A126" s="35"/>
      <c r="B126" s="36"/>
      <c r="C126" s="37"/>
      <c r="D126" s="185" t="s">
        <v>133</v>
      </c>
      <c r="E126" s="37"/>
      <c r="F126" s="186" t="s">
        <v>1138</v>
      </c>
      <c r="G126" s="37"/>
      <c r="H126" s="37"/>
      <c r="I126" s="187"/>
      <c r="J126" s="37"/>
      <c r="K126" s="37"/>
      <c r="L126" s="40"/>
      <c r="M126" s="188"/>
      <c r="N126" s="189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133</v>
      </c>
      <c r="AU126" s="18" t="s">
        <v>22</v>
      </c>
    </row>
    <row r="127" spans="1:65" s="2" customFormat="1" ht="11.25">
      <c r="A127" s="35"/>
      <c r="B127" s="36"/>
      <c r="C127" s="37"/>
      <c r="D127" s="190" t="s">
        <v>135</v>
      </c>
      <c r="E127" s="37"/>
      <c r="F127" s="191" t="s">
        <v>1139</v>
      </c>
      <c r="G127" s="37"/>
      <c r="H127" s="37"/>
      <c r="I127" s="187"/>
      <c r="J127" s="37"/>
      <c r="K127" s="37"/>
      <c r="L127" s="40"/>
      <c r="M127" s="188"/>
      <c r="N127" s="189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135</v>
      </c>
      <c r="AU127" s="18" t="s">
        <v>22</v>
      </c>
    </row>
    <row r="128" spans="1:65" s="13" customFormat="1" ht="11.25">
      <c r="B128" s="201"/>
      <c r="C128" s="202"/>
      <c r="D128" s="185" t="s">
        <v>182</v>
      </c>
      <c r="E128" s="203" t="s">
        <v>20</v>
      </c>
      <c r="F128" s="204" t="s">
        <v>1140</v>
      </c>
      <c r="G128" s="202"/>
      <c r="H128" s="205">
        <v>22.77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182</v>
      </c>
      <c r="AU128" s="211" t="s">
        <v>22</v>
      </c>
      <c r="AV128" s="13" t="s">
        <v>86</v>
      </c>
      <c r="AW128" s="13" t="s">
        <v>39</v>
      </c>
      <c r="AX128" s="13" t="s">
        <v>22</v>
      </c>
      <c r="AY128" s="211" t="s">
        <v>125</v>
      </c>
    </row>
    <row r="129" spans="1:65" s="2" customFormat="1" ht="16.5" customHeight="1">
      <c r="A129" s="35"/>
      <c r="B129" s="36"/>
      <c r="C129" s="172" t="s">
        <v>224</v>
      </c>
      <c r="D129" s="172" t="s">
        <v>126</v>
      </c>
      <c r="E129" s="173" t="s">
        <v>352</v>
      </c>
      <c r="F129" s="174" t="s">
        <v>353</v>
      </c>
      <c r="G129" s="175" t="s">
        <v>220</v>
      </c>
      <c r="H129" s="176">
        <v>16.52</v>
      </c>
      <c r="I129" s="177"/>
      <c r="J129" s="178">
        <f>ROUND(I129*H129,2)</f>
        <v>0</v>
      </c>
      <c r="K129" s="174" t="s">
        <v>130</v>
      </c>
      <c r="L129" s="40"/>
      <c r="M129" s="179" t="s">
        <v>20</v>
      </c>
      <c r="N129" s="180" t="s">
        <v>49</v>
      </c>
      <c r="O129" s="65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3" t="s">
        <v>131</v>
      </c>
      <c r="AT129" s="183" t="s">
        <v>126</v>
      </c>
      <c r="AU129" s="183" t="s">
        <v>22</v>
      </c>
      <c r="AY129" s="18" t="s">
        <v>125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8" t="s">
        <v>22</v>
      </c>
      <c r="BK129" s="184">
        <f>ROUND(I129*H129,2)</f>
        <v>0</v>
      </c>
      <c r="BL129" s="18" t="s">
        <v>131</v>
      </c>
      <c r="BM129" s="183" t="s">
        <v>1141</v>
      </c>
    </row>
    <row r="130" spans="1:65" s="2" customFormat="1" ht="19.5">
      <c r="A130" s="35"/>
      <c r="B130" s="36"/>
      <c r="C130" s="37"/>
      <c r="D130" s="185" t="s">
        <v>133</v>
      </c>
      <c r="E130" s="37"/>
      <c r="F130" s="186" t="s">
        <v>355</v>
      </c>
      <c r="G130" s="37"/>
      <c r="H130" s="37"/>
      <c r="I130" s="187"/>
      <c r="J130" s="37"/>
      <c r="K130" s="37"/>
      <c r="L130" s="40"/>
      <c r="M130" s="188"/>
      <c r="N130" s="189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133</v>
      </c>
      <c r="AU130" s="18" t="s">
        <v>22</v>
      </c>
    </row>
    <row r="131" spans="1:65" s="2" customFormat="1" ht="11.25">
      <c r="A131" s="35"/>
      <c r="B131" s="36"/>
      <c r="C131" s="37"/>
      <c r="D131" s="190" t="s">
        <v>135</v>
      </c>
      <c r="E131" s="37"/>
      <c r="F131" s="191" t="s">
        <v>356</v>
      </c>
      <c r="G131" s="37"/>
      <c r="H131" s="37"/>
      <c r="I131" s="187"/>
      <c r="J131" s="37"/>
      <c r="K131" s="37"/>
      <c r="L131" s="40"/>
      <c r="M131" s="188"/>
      <c r="N131" s="189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135</v>
      </c>
      <c r="AU131" s="18" t="s">
        <v>22</v>
      </c>
    </row>
    <row r="132" spans="1:65" s="13" customFormat="1" ht="11.25">
      <c r="B132" s="201"/>
      <c r="C132" s="202"/>
      <c r="D132" s="185" t="s">
        <v>182</v>
      </c>
      <c r="E132" s="203" t="s">
        <v>198</v>
      </c>
      <c r="F132" s="204" t="s">
        <v>1142</v>
      </c>
      <c r="G132" s="202"/>
      <c r="H132" s="205">
        <v>16.52</v>
      </c>
      <c r="I132" s="206"/>
      <c r="J132" s="202"/>
      <c r="K132" s="202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182</v>
      </c>
      <c r="AU132" s="211" t="s">
        <v>22</v>
      </c>
      <c r="AV132" s="13" t="s">
        <v>86</v>
      </c>
      <c r="AW132" s="13" t="s">
        <v>39</v>
      </c>
      <c r="AX132" s="13" t="s">
        <v>22</v>
      </c>
      <c r="AY132" s="211" t="s">
        <v>125</v>
      </c>
    </row>
    <row r="133" spans="1:65" s="2" customFormat="1" ht="16.5" customHeight="1">
      <c r="A133" s="35"/>
      <c r="B133" s="36"/>
      <c r="C133" s="172" t="s">
        <v>232</v>
      </c>
      <c r="D133" s="172" t="s">
        <v>126</v>
      </c>
      <c r="E133" s="173" t="s">
        <v>1143</v>
      </c>
      <c r="F133" s="174" t="s">
        <v>1144</v>
      </c>
      <c r="G133" s="175" t="s">
        <v>220</v>
      </c>
      <c r="H133" s="176">
        <v>12.65</v>
      </c>
      <c r="I133" s="177"/>
      <c r="J133" s="178">
        <f>ROUND(I133*H133,2)</f>
        <v>0</v>
      </c>
      <c r="K133" s="174" t="s">
        <v>130</v>
      </c>
      <c r="L133" s="40"/>
      <c r="M133" s="179" t="s">
        <v>20</v>
      </c>
      <c r="N133" s="180" t="s">
        <v>49</v>
      </c>
      <c r="O133" s="65"/>
      <c r="P133" s="181">
        <f>O133*H133</f>
        <v>0</v>
      </c>
      <c r="Q133" s="181">
        <v>0</v>
      </c>
      <c r="R133" s="181">
        <f>Q133*H133</f>
        <v>0</v>
      </c>
      <c r="S133" s="181">
        <v>0</v>
      </c>
      <c r="T133" s="18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3" t="s">
        <v>131</v>
      </c>
      <c r="AT133" s="183" t="s">
        <v>126</v>
      </c>
      <c r="AU133" s="183" t="s">
        <v>22</v>
      </c>
      <c r="AY133" s="18" t="s">
        <v>125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18" t="s">
        <v>22</v>
      </c>
      <c r="BK133" s="184">
        <f>ROUND(I133*H133,2)</f>
        <v>0</v>
      </c>
      <c r="BL133" s="18" t="s">
        <v>131</v>
      </c>
      <c r="BM133" s="183" t="s">
        <v>1145</v>
      </c>
    </row>
    <row r="134" spans="1:65" s="2" customFormat="1" ht="11.25">
      <c r="A134" s="35"/>
      <c r="B134" s="36"/>
      <c r="C134" s="37"/>
      <c r="D134" s="185" t="s">
        <v>133</v>
      </c>
      <c r="E134" s="37"/>
      <c r="F134" s="186" t="s">
        <v>1144</v>
      </c>
      <c r="G134" s="37"/>
      <c r="H134" s="37"/>
      <c r="I134" s="187"/>
      <c r="J134" s="37"/>
      <c r="K134" s="37"/>
      <c r="L134" s="40"/>
      <c r="M134" s="188"/>
      <c r="N134" s="189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133</v>
      </c>
      <c r="AU134" s="18" t="s">
        <v>22</v>
      </c>
    </row>
    <row r="135" spans="1:65" s="2" customFormat="1" ht="11.25">
      <c r="A135" s="35"/>
      <c r="B135" s="36"/>
      <c r="C135" s="37"/>
      <c r="D135" s="190" t="s">
        <v>135</v>
      </c>
      <c r="E135" s="37"/>
      <c r="F135" s="191" t="s">
        <v>1146</v>
      </c>
      <c r="G135" s="37"/>
      <c r="H135" s="37"/>
      <c r="I135" s="187"/>
      <c r="J135" s="37"/>
      <c r="K135" s="37"/>
      <c r="L135" s="40"/>
      <c r="M135" s="188"/>
      <c r="N135" s="189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135</v>
      </c>
      <c r="AU135" s="18" t="s">
        <v>22</v>
      </c>
    </row>
    <row r="136" spans="1:65" s="14" customFormat="1" ht="11.25">
      <c r="B136" s="212"/>
      <c r="C136" s="213"/>
      <c r="D136" s="185" t="s">
        <v>182</v>
      </c>
      <c r="E136" s="214" t="s">
        <v>20</v>
      </c>
      <c r="F136" s="215" t="s">
        <v>1127</v>
      </c>
      <c r="G136" s="213"/>
      <c r="H136" s="214" t="s">
        <v>20</v>
      </c>
      <c r="I136" s="216"/>
      <c r="J136" s="213"/>
      <c r="K136" s="213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182</v>
      </c>
      <c r="AU136" s="221" t="s">
        <v>22</v>
      </c>
      <c r="AV136" s="14" t="s">
        <v>22</v>
      </c>
      <c r="AW136" s="14" t="s">
        <v>39</v>
      </c>
      <c r="AX136" s="14" t="s">
        <v>78</v>
      </c>
      <c r="AY136" s="221" t="s">
        <v>125</v>
      </c>
    </row>
    <row r="137" spans="1:65" s="13" customFormat="1" ht="11.25">
      <c r="B137" s="201"/>
      <c r="C137" s="202"/>
      <c r="D137" s="185" t="s">
        <v>182</v>
      </c>
      <c r="E137" s="203" t="s">
        <v>191</v>
      </c>
      <c r="F137" s="204" t="s">
        <v>1128</v>
      </c>
      <c r="G137" s="202"/>
      <c r="H137" s="205">
        <v>12.65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182</v>
      </c>
      <c r="AU137" s="211" t="s">
        <v>22</v>
      </c>
      <c r="AV137" s="13" t="s">
        <v>86</v>
      </c>
      <c r="AW137" s="13" t="s">
        <v>39</v>
      </c>
      <c r="AX137" s="13" t="s">
        <v>22</v>
      </c>
      <c r="AY137" s="211" t="s">
        <v>125</v>
      </c>
    </row>
    <row r="138" spans="1:65" s="2" customFormat="1" ht="16.5" customHeight="1">
      <c r="A138" s="35"/>
      <c r="B138" s="36"/>
      <c r="C138" s="172" t="s">
        <v>27</v>
      </c>
      <c r="D138" s="172" t="s">
        <v>126</v>
      </c>
      <c r="E138" s="173" t="s">
        <v>386</v>
      </c>
      <c r="F138" s="174" t="s">
        <v>387</v>
      </c>
      <c r="G138" s="175" t="s">
        <v>187</v>
      </c>
      <c r="H138" s="176">
        <v>20</v>
      </c>
      <c r="I138" s="177"/>
      <c r="J138" s="178">
        <f>ROUND(I138*H138,2)</f>
        <v>0</v>
      </c>
      <c r="K138" s="174" t="s">
        <v>130</v>
      </c>
      <c r="L138" s="40"/>
      <c r="M138" s="179" t="s">
        <v>20</v>
      </c>
      <c r="N138" s="180" t="s">
        <v>49</v>
      </c>
      <c r="O138" s="65"/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3" t="s">
        <v>131</v>
      </c>
      <c r="AT138" s="183" t="s">
        <v>126</v>
      </c>
      <c r="AU138" s="183" t="s">
        <v>22</v>
      </c>
      <c r="AY138" s="18" t="s">
        <v>125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8" t="s">
        <v>22</v>
      </c>
      <c r="BK138" s="184">
        <f>ROUND(I138*H138,2)</f>
        <v>0</v>
      </c>
      <c r="BL138" s="18" t="s">
        <v>131</v>
      </c>
      <c r="BM138" s="183" t="s">
        <v>1147</v>
      </c>
    </row>
    <row r="139" spans="1:65" s="2" customFormat="1" ht="11.25">
      <c r="A139" s="35"/>
      <c r="B139" s="36"/>
      <c r="C139" s="37"/>
      <c r="D139" s="185" t="s">
        <v>133</v>
      </c>
      <c r="E139" s="37"/>
      <c r="F139" s="186" t="s">
        <v>389</v>
      </c>
      <c r="G139" s="37"/>
      <c r="H139" s="37"/>
      <c r="I139" s="187"/>
      <c r="J139" s="37"/>
      <c r="K139" s="37"/>
      <c r="L139" s="40"/>
      <c r="M139" s="188"/>
      <c r="N139" s="189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133</v>
      </c>
      <c r="AU139" s="18" t="s">
        <v>22</v>
      </c>
    </row>
    <row r="140" spans="1:65" s="2" customFormat="1" ht="11.25">
      <c r="A140" s="35"/>
      <c r="B140" s="36"/>
      <c r="C140" s="37"/>
      <c r="D140" s="190" t="s">
        <v>135</v>
      </c>
      <c r="E140" s="37"/>
      <c r="F140" s="191" t="s">
        <v>390</v>
      </c>
      <c r="G140" s="37"/>
      <c r="H140" s="37"/>
      <c r="I140" s="187"/>
      <c r="J140" s="37"/>
      <c r="K140" s="37"/>
      <c r="L140" s="40"/>
      <c r="M140" s="188"/>
      <c r="N140" s="189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135</v>
      </c>
      <c r="AU140" s="18" t="s">
        <v>22</v>
      </c>
    </row>
    <row r="141" spans="1:65" s="13" customFormat="1" ht="11.25">
      <c r="B141" s="201"/>
      <c r="C141" s="202"/>
      <c r="D141" s="185" t="s">
        <v>182</v>
      </c>
      <c r="E141" s="203" t="s">
        <v>399</v>
      </c>
      <c r="F141" s="204" t="s">
        <v>1148</v>
      </c>
      <c r="G141" s="202"/>
      <c r="H141" s="205">
        <v>20</v>
      </c>
      <c r="I141" s="206"/>
      <c r="J141" s="202"/>
      <c r="K141" s="202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182</v>
      </c>
      <c r="AU141" s="211" t="s">
        <v>22</v>
      </c>
      <c r="AV141" s="13" t="s">
        <v>86</v>
      </c>
      <c r="AW141" s="13" t="s">
        <v>39</v>
      </c>
      <c r="AX141" s="13" t="s">
        <v>22</v>
      </c>
      <c r="AY141" s="211" t="s">
        <v>125</v>
      </c>
    </row>
    <row r="142" spans="1:65" s="2" customFormat="1" ht="16.5" customHeight="1">
      <c r="A142" s="35"/>
      <c r="B142" s="36"/>
      <c r="C142" s="172" t="s">
        <v>245</v>
      </c>
      <c r="D142" s="172" t="s">
        <v>126</v>
      </c>
      <c r="E142" s="173" t="s">
        <v>295</v>
      </c>
      <c r="F142" s="174" t="s">
        <v>296</v>
      </c>
      <c r="G142" s="175" t="s">
        <v>187</v>
      </c>
      <c r="H142" s="176">
        <v>3</v>
      </c>
      <c r="I142" s="177"/>
      <c r="J142" s="178">
        <f>ROUND(I142*H142,2)</f>
        <v>0</v>
      </c>
      <c r="K142" s="174" t="s">
        <v>130</v>
      </c>
      <c r="L142" s="40"/>
      <c r="M142" s="179" t="s">
        <v>20</v>
      </c>
      <c r="N142" s="180" t="s">
        <v>49</v>
      </c>
      <c r="O142" s="65"/>
      <c r="P142" s="181">
        <f>O142*H142</f>
        <v>0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3" t="s">
        <v>131</v>
      </c>
      <c r="AT142" s="183" t="s">
        <v>126</v>
      </c>
      <c r="AU142" s="183" t="s">
        <v>22</v>
      </c>
      <c r="AY142" s="18" t="s">
        <v>125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8" t="s">
        <v>22</v>
      </c>
      <c r="BK142" s="184">
        <f>ROUND(I142*H142,2)</f>
        <v>0</v>
      </c>
      <c r="BL142" s="18" t="s">
        <v>131</v>
      </c>
      <c r="BM142" s="183" t="s">
        <v>1149</v>
      </c>
    </row>
    <row r="143" spans="1:65" s="2" customFormat="1" ht="11.25">
      <c r="A143" s="35"/>
      <c r="B143" s="36"/>
      <c r="C143" s="37"/>
      <c r="D143" s="185" t="s">
        <v>133</v>
      </c>
      <c r="E143" s="37"/>
      <c r="F143" s="186" t="s">
        <v>298</v>
      </c>
      <c r="G143" s="37"/>
      <c r="H143" s="37"/>
      <c r="I143" s="187"/>
      <c r="J143" s="37"/>
      <c r="K143" s="37"/>
      <c r="L143" s="40"/>
      <c r="M143" s="188"/>
      <c r="N143" s="189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133</v>
      </c>
      <c r="AU143" s="18" t="s">
        <v>22</v>
      </c>
    </row>
    <row r="144" spans="1:65" s="2" customFormat="1" ht="11.25">
      <c r="A144" s="35"/>
      <c r="B144" s="36"/>
      <c r="C144" s="37"/>
      <c r="D144" s="190" t="s">
        <v>135</v>
      </c>
      <c r="E144" s="37"/>
      <c r="F144" s="191" t="s">
        <v>299</v>
      </c>
      <c r="G144" s="37"/>
      <c r="H144" s="37"/>
      <c r="I144" s="187"/>
      <c r="J144" s="37"/>
      <c r="K144" s="37"/>
      <c r="L144" s="40"/>
      <c r="M144" s="188"/>
      <c r="N144" s="189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135</v>
      </c>
      <c r="AU144" s="18" t="s">
        <v>22</v>
      </c>
    </row>
    <row r="145" spans="1:65" s="13" customFormat="1" ht="11.25">
      <c r="B145" s="201"/>
      <c r="C145" s="202"/>
      <c r="D145" s="185" t="s">
        <v>182</v>
      </c>
      <c r="E145" s="203" t="s">
        <v>183</v>
      </c>
      <c r="F145" s="204" t="s">
        <v>1113</v>
      </c>
      <c r="G145" s="202"/>
      <c r="H145" s="205">
        <v>3</v>
      </c>
      <c r="I145" s="206"/>
      <c r="J145" s="202"/>
      <c r="K145" s="202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182</v>
      </c>
      <c r="AU145" s="211" t="s">
        <v>22</v>
      </c>
      <c r="AV145" s="13" t="s">
        <v>86</v>
      </c>
      <c r="AW145" s="13" t="s">
        <v>39</v>
      </c>
      <c r="AX145" s="13" t="s">
        <v>22</v>
      </c>
      <c r="AY145" s="211" t="s">
        <v>125</v>
      </c>
    </row>
    <row r="146" spans="1:65" s="11" customFormat="1" ht="25.9" customHeight="1">
      <c r="B146" s="158"/>
      <c r="C146" s="159"/>
      <c r="D146" s="160" t="s">
        <v>77</v>
      </c>
      <c r="E146" s="161" t="s">
        <v>232</v>
      </c>
      <c r="F146" s="161" t="s">
        <v>1150</v>
      </c>
      <c r="G146" s="159"/>
      <c r="H146" s="159"/>
      <c r="I146" s="162"/>
      <c r="J146" s="163">
        <f>BK146</f>
        <v>0</v>
      </c>
      <c r="K146" s="159"/>
      <c r="L146" s="164"/>
      <c r="M146" s="165"/>
      <c r="N146" s="166"/>
      <c r="O146" s="166"/>
      <c r="P146" s="167">
        <f>SUM(P147:P150)</f>
        <v>0</v>
      </c>
      <c r="Q146" s="166"/>
      <c r="R146" s="167">
        <f>SUM(R147:R150)</f>
        <v>3.6000000000000002E-4</v>
      </c>
      <c r="S146" s="166"/>
      <c r="T146" s="168">
        <f>SUM(T147:T150)</f>
        <v>0</v>
      </c>
      <c r="AR146" s="169" t="s">
        <v>22</v>
      </c>
      <c r="AT146" s="170" t="s">
        <v>77</v>
      </c>
      <c r="AU146" s="170" t="s">
        <v>78</v>
      </c>
      <c r="AY146" s="169" t="s">
        <v>125</v>
      </c>
      <c r="BK146" s="171">
        <f>SUM(BK147:BK150)</f>
        <v>0</v>
      </c>
    </row>
    <row r="147" spans="1:65" s="2" customFormat="1" ht="16.5" customHeight="1">
      <c r="A147" s="35"/>
      <c r="B147" s="36"/>
      <c r="C147" s="172" t="s">
        <v>253</v>
      </c>
      <c r="D147" s="172" t="s">
        <v>126</v>
      </c>
      <c r="E147" s="173" t="s">
        <v>1151</v>
      </c>
      <c r="F147" s="174" t="s">
        <v>1152</v>
      </c>
      <c r="G147" s="175" t="s">
        <v>284</v>
      </c>
      <c r="H147" s="176">
        <v>12</v>
      </c>
      <c r="I147" s="177"/>
      <c r="J147" s="178">
        <f>ROUND(I147*H147,2)</f>
        <v>0</v>
      </c>
      <c r="K147" s="174" t="s">
        <v>130</v>
      </c>
      <c r="L147" s="40"/>
      <c r="M147" s="179" t="s">
        <v>20</v>
      </c>
      <c r="N147" s="180" t="s">
        <v>49</v>
      </c>
      <c r="O147" s="65"/>
      <c r="P147" s="181">
        <f>O147*H147</f>
        <v>0</v>
      </c>
      <c r="Q147" s="181">
        <v>3.0000000000000001E-5</v>
      </c>
      <c r="R147" s="181">
        <f>Q147*H147</f>
        <v>3.6000000000000002E-4</v>
      </c>
      <c r="S147" s="181">
        <v>0</v>
      </c>
      <c r="T147" s="18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3" t="s">
        <v>131</v>
      </c>
      <c r="AT147" s="183" t="s">
        <v>126</v>
      </c>
      <c r="AU147" s="183" t="s">
        <v>22</v>
      </c>
      <c r="AY147" s="18" t="s">
        <v>125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8" t="s">
        <v>22</v>
      </c>
      <c r="BK147" s="184">
        <f>ROUND(I147*H147,2)</f>
        <v>0</v>
      </c>
      <c r="BL147" s="18" t="s">
        <v>131</v>
      </c>
      <c r="BM147" s="183" t="s">
        <v>1153</v>
      </c>
    </row>
    <row r="148" spans="1:65" s="2" customFormat="1" ht="11.25">
      <c r="A148" s="35"/>
      <c r="B148" s="36"/>
      <c r="C148" s="37"/>
      <c r="D148" s="185" t="s">
        <v>133</v>
      </c>
      <c r="E148" s="37"/>
      <c r="F148" s="186" t="s">
        <v>1154</v>
      </c>
      <c r="G148" s="37"/>
      <c r="H148" s="37"/>
      <c r="I148" s="187"/>
      <c r="J148" s="37"/>
      <c r="K148" s="37"/>
      <c r="L148" s="40"/>
      <c r="M148" s="188"/>
      <c r="N148" s="189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133</v>
      </c>
      <c r="AU148" s="18" t="s">
        <v>22</v>
      </c>
    </row>
    <row r="149" spans="1:65" s="2" customFormat="1" ht="11.25">
      <c r="A149" s="35"/>
      <c r="B149" s="36"/>
      <c r="C149" s="37"/>
      <c r="D149" s="190" t="s">
        <v>135</v>
      </c>
      <c r="E149" s="37"/>
      <c r="F149" s="191" t="s">
        <v>1155</v>
      </c>
      <c r="G149" s="37"/>
      <c r="H149" s="37"/>
      <c r="I149" s="187"/>
      <c r="J149" s="37"/>
      <c r="K149" s="37"/>
      <c r="L149" s="40"/>
      <c r="M149" s="188"/>
      <c r="N149" s="189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135</v>
      </c>
      <c r="AU149" s="18" t="s">
        <v>22</v>
      </c>
    </row>
    <row r="150" spans="1:65" s="13" customFormat="1" ht="11.25">
      <c r="B150" s="201"/>
      <c r="C150" s="202"/>
      <c r="D150" s="185" t="s">
        <v>182</v>
      </c>
      <c r="E150" s="203" t="s">
        <v>379</v>
      </c>
      <c r="F150" s="204" t="s">
        <v>1156</v>
      </c>
      <c r="G150" s="202"/>
      <c r="H150" s="205">
        <v>12</v>
      </c>
      <c r="I150" s="206"/>
      <c r="J150" s="202"/>
      <c r="K150" s="202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182</v>
      </c>
      <c r="AU150" s="211" t="s">
        <v>22</v>
      </c>
      <c r="AV150" s="13" t="s">
        <v>86</v>
      </c>
      <c r="AW150" s="13" t="s">
        <v>39</v>
      </c>
      <c r="AX150" s="13" t="s">
        <v>22</v>
      </c>
      <c r="AY150" s="211" t="s">
        <v>125</v>
      </c>
    </row>
    <row r="151" spans="1:65" s="11" customFormat="1" ht="25.9" customHeight="1">
      <c r="B151" s="158"/>
      <c r="C151" s="159"/>
      <c r="D151" s="160" t="s">
        <v>77</v>
      </c>
      <c r="E151" s="161" t="s">
        <v>153</v>
      </c>
      <c r="F151" s="161" t="s">
        <v>1157</v>
      </c>
      <c r="G151" s="159"/>
      <c r="H151" s="159"/>
      <c r="I151" s="162"/>
      <c r="J151" s="163">
        <f>BK151</f>
        <v>0</v>
      </c>
      <c r="K151" s="159"/>
      <c r="L151" s="164"/>
      <c r="M151" s="165"/>
      <c r="N151" s="166"/>
      <c r="O151" s="166"/>
      <c r="P151" s="167">
        <f>SUM(P152:P159)</f>
        <v>0</v>
      </c>
      <c r="Q151" s="166"/>
      <c r="R151" s="167">
        <f>SUM(R152:R159)</f>
        <v>0</v>
      </c>
      <c r="S151" s="166"/>
      <c r="T151" s="168">
        <f>SUM(T152:T159)</f>
        <v>0</v>
      </c>
      <c r="AR151" s="169" t="s">
        <v>22</v>
      </c>
      <c r="AT151" s="170" t="s">
        <v>77</v>
      </c>
      <c r="AU151" s="170" t="s">
        <v>78</v>
      </c>
      <c r="AY151" s="169" t="s">
        <v>125</v>
      </c>
      <c r="BK151" s="171">
        <f>SUM(BK152:BK159)</f>
        <v>0</v>
      </c>
    </row>
    <row r="152" spans="1:65" s="2" customFormat="1" ht="16.5" customHeight="1">
      <c r="A152" s="35"/>
      <c r="B152" s="36"/>
      <c r="C152" s="172" t="s">
        <v>262</v>
      </c>
      <c r="D152" s="172" t="s">
        <v>126</v>
      </c>
      <c r="E152" s="173" t="s">
        <v>1158</v>
      </c>
      <c r="F152" s="174" t="s">
        <v>1159</v>
      </c>
      <c r="G152" s="175" t="s">
        <v>187</v>
      </c>
      <c r="H152" s="176">
        <v>0.45</v>
      </c>
      <c r="I152" s="177"/>
      <c r="J152" s="178">
        <f>ROUND(I152*H152,2)</f>
        <v>0</v>
      </c>
      <c r="K152" s="174" t="s">
        <v>130</v>
      </c>
      <c r="L152" s="40"/>
      <c r="M152" s="179" t="s">
        <v>20</v>
      </c>
      <c r="N152" s="180" t="s">
        <v>49</v>
      </c>
      <c r="O152" s="65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3" t="s">
        <v>131</v>
      </c>
      <c r="AT152" s="183" t="s">
        <v>126</v>
      </c>
      <c r="AU152" s="183" t="s">
        <v>22</v>
      </c>
      <c r="AY152" s="18" t="s">
        <v>125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8" t="s">
        <v>22</v>
      </c>
      <c r="BK152" s="184">
        <f>ROUND(I152*H152,2)</f>
        <v>0</v>
      </c>
      <c r="BL152" s="18" t="s">
        <v>131</v>
      </c>
      <c r="BM152" s="183" t="s">
        <v>1160</v>
      </c>
    </row>
    <row r="153" spans="1:65" s="2" customFormat="1" ht="11.25">
      <c r="A153" s="35"/>
      <c r="B153" s="36"/>
      <c r="C153" s="37"/>
      <c r="D153" s="185" t="s">
        <v>133</v>
      </c>
      <c r="E153" s="37"/>
      <c r="F153" s="186" t="s">
        <v>1161</v>
      </c>
      <c r="G153" s="37"/>
      <c r="H153" s="37"/>
      <c r="I153" s="187"/>
      <c r="J153" s="37"/>
      <c r="K153" s="37"/>
      <c r="L153" s="40"/>
      <c r="M153" s="188"/>
      <c r="N153" s="189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133</v>
      </c>
      <c r="AU153" s="18" t="s">
        <v>22</v>
      </c>
    </row>
    <row r="154" spans="1:65" s="2" customFormat="1" ht="11.25">
      <c r="A154" s="35"/>
      <c r="B154" s="36"/>
      <c r="C154" s="37"/>
      <c r="D154" s="190" t="s">
        <v>135</v>
      </c>
      <c r="E154" s="37"/>
      <c r="F154" s="191" t="s">
        <v>1162</v>
      </c>
      <c r="G154" s="37"/>
      <c r="H154" s="37"/>
      <c r="I154" s="187"/>
      <c r="J154" s="37"/>
      <c r="K154" s="37"/>
      <c r="L154" s="40"/>
      <c r="M154" s="188"/>
      <c r="N154" s="189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135</v>
      </c>
      <c r="AU154" s="18" t="s">
        <v>22</v>
      </c>
    </row>
    <row r="155" spans="1:65" s="13" customFormat="1" ht="11.25">
      <c r="B155" s="201"/>
      <c r="C155" s="202"/>
      <c r="D155" s="185" t="s">
        <v>182</v>
      </c>
      <c r="E155" s="203" t="s">
        <v>259</v>
      </c>
      <c r="F155" s="204" t="s">
        <v>1163</v>
      </c>
      <c r="G155" s="202"/>
      <c r="H155" s="205">
        <v>0.45</v>
      </c>
      <c r="I155" s="206"/>
      <c r="J155" s="202"/>
      <c r="K155" s="202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182</v>
      </c>
      <c r="AU155" s="211" t="s">
        <v>22</v>
      </c>
      <c r="AV155" s="13" t="s">
        <v>86</v>
      </c>
      <c r="AW155" s="13" t="s">
        <v>39</v>
      </c>
      <c r="AX155" s="13" t="s">
        <v>22</v>
      </c>
      <c r="AY155" s="211" t="s">
        <v>125</v>
      </c>
    </row>
    <row r="156" spans="1:65" s="2" customFormat="1" ht="16.5" customHeight="1">
      <c r="A156" s="35"/>
      <c r="B156" s="36"/>
      <c r="C156" s="172" t="s">
        <v>270</v>
      </c>
      <c r="D156" s="172" t="s">
        <v>126</v>
      </c>
      <c r="E156" s="173" t="s">
        <v>1164</v>
      </c>
      <c r="F156" s="174" t="s">
        <v>1165</v>
      </c>
      <c r="G156" s="175" t="s">
        <v>187</v>
      </c>
      <c r="H156" s="176">
        <v>0.45</v>
      </c>
      <c r="I156" s="177"/>
      <c r="J156" s="178">
        <f>ROUND(I156*H156,2)</f>
        <v>0</v>
      </c>
      <c r="K156" s="174" t="s">
        <v>130</v>
      </c>
      <c r="L156" s="40"/>
      <c r="M156" s="179" t="s">
        <v>20</v>
      </c>
      <c r="N156" s="180" t="s">
        <v>49</v>
      </c>
      <c r="O156" s="65"/>
      <c r="P156" s="181">
        <f>O156*H156</f>
        <v>0</v>
      </c>
      <c r="Q156" s="181">
        <v>0</v>
      </c>
      <c r="R156" s="181">
        <f>Q156*H156</f>
        <v>0</v>
      </c>
      <c r="S156" s="181">
        <v>0</v>
      </c>
      <c r="T156" s="18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3" t="s">
        <v>131</v>
      </c>
      <c r="AT156" s="183" t="s">
        <v>126</v>
      </c>
      <c r="AU156" s="183" t="s">
        <v>22</v>
      </c>
      <c r="AY156" s="18" t="s">
        <v>125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8" t="s">
        <v>22</v>
      </c>
      <c r="BK156" s="184">
        <f>ROUND(I156*H156,2)</f>
        <v>0</v>
      </c>
      <c r="BL156" s="18" t="s">
        <v>131</v>
      </c>
      <c r="BM156" s="183" t="s">
        <v>1166</v>
      </c>
    </row>
    <row r="157" spans="1:65" s="2" customFormat="1" ht="19.5">
      <c r="A157" s="35"/>
      <c r="B157" s="36"/>
      <c r="C157" s="37"/>
      <c r="D157" s="185" t="s">
        <v>133</v>
      </c>
      <c r="E157" s="37"/>
      <c r="F157" s="186" t="s">
        <v>1167</v>
      </c>
      <c r="G157" s="37"/>
      <c r="H157" s="37"/>
      <c r="I157" s="187"/>
      <c r="J157" s="37"/>
      <c r="K157" s="37"/>
      <c r="L157" s="40"/>
      <c r="M157" s="188"/>
      <c r="N157" s="189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133</v>
      </c>
      <c r="AU157" s="18" t="s">
        <v>22</v>
      </c>
    </row>
    <row r="158" spans="1:65" s="2" customFormat="1" ht="11.25">
      <c r="A158" s="35"/>
      <c r="B158" s="36"/>
      <c r="C158" s="37"/>
      <c r="D158" s="190" t="s">
        <v>135</v>
      </c>
      <c r="E158" s="37"/>
      <c r="F158" s="191" t="s">
        <v>1168</v>
      </c>
      <c r="G158" s="37"/>
      <c r="H158" s="37"/>
      <c r="I158" s="187"/>
      <c r="J158" s="37"/>
      <c r="K158" s="37"/>
      <c r="L158" s="40"/>
      <c r="M158" s="188"/>
      <c r="N158" s="189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135</v>
      </c>
      <c r="AU158" s="18" t="s">
        <v>22</v>
      </c>
    </row>
    <row r="159" spans="1:65" s="13" customFormat="1" ht="11.25">
      <c r="B159" s="201"/>
      <c r="C159" s="202"/>
      <c r="D159" s="185" t="s">
        <v>182</v>
      </c>
      <c r="E159" s="203" t="s">
        <v>1169</v>
      </c>
      <c r="F159" s="204" t="s">
        <v>1163</v>
      </c>
      <c r="G159" s="202"/>
      <c r="H159" s="205">
        <v>0.45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182</v>
      </c>
      <c r="AU159" s="211" t="s">
        <v>22</v>
      </c>
      <c r="AV159" s="13" t="s">
        <v>86</v>
      </c>
      <c r="AW159" s="13" t="s">
        <v>39</v>
      </c>
      <c r="AX159" s="13" t="s">
        <v>22</v>
      </c>
      <c r="AY159" s="211" t="s">
        <v>125</v>
      </c>
    </row>
    <row r="160" spans="1:65" s="11" customFormat="1" ht="25.9" customHeight="1">
      <c r="B160" s="158"/>
      <c r="C160" s="159"/>
      <c r="D160" s="160" t="s">
        <v>77</v>
      </c>
      <c r="E160" s="161" t="s">
        <v>86</v>
      </c>
      <c r="F160" s="161" t="s">
        <v>1170</v>
      </c>
      <c r="G160" s="159"/>
      <c r="H160" s="159"/>
      <c r="I160" s="162"/>
      <c r="J160" s="163">
        <f>BK160</f>
        <v>0</v>
      </c>
      <c r="K160" s="159"/>
      <c r="L160" s="164"/>
      <c r="M160" s="165"/>
      <c r="N160" s="166"/>
      <c r="O160" s="166"/>
      <c r="P160" s="167">
        <f>SUM(P161:P175)</f>
        <v>0</v>
      </c>
      <c r="Q160" s="166"/>
      <c r="R160" s="167">
        <f>SUM(R161:R175)</f>
        <v>16.154759999999996</v>
      </c>
      <c r="S160" s="166"/>
      <c r="T160" s="168">
        <f>SUM(T161:T175)</f>
        <v>0</v>
      </c>
      <c r="AR160" s="169" t="s">
        <v>22</v>
      </c>
      <c r="AT160" s="170" t="s">
        <v>77</v>
      </c>
      <c r="AU160" s="170" t="s">
        <v>78</v>
      </c>
      <c r="AY160" s="169" t="s">
        <v>125</v>
      </c>
      <c r="BK160" s="171">
        <f>SUM(BK161:BK175)</f>
        <v>0</v>
      </c>
    </row>
    <row r="161" spans="1:65" s="2" customFormat="1" ht="16.5" customHeight="1">
      <c r="A161" s="35"/>
      <c r="B161" s="36"/>
      <c r="C161" s="172" t="s">
        <v>8</v>
      </c>
      <c r="D161" s="172" t="s">
        <v>126</v>
      </c>
      <c r="E161" s="173" t="s">
        <v>1171</v>
      </c>
      <c r="F161" s="174" t="s">
        <v>1172</v>
      </c>
      <c r="G161" s="175" t="s">
        <v>220</v>
      </c>
      <c r="H161" s="176">
        <v>1.2</v>
      </c>
      <c r="I161" s="177"/>
      <c r="J161" s="178">
        <f>ROUND(I161*H161,2)</f>
        <v>0</v>
      </c>
      <c r="K161" s="174" t="s">
        <v>130</v>
      </c>
      <c r="L161" s="40"/>
      <c r="M161" s="179" t="s">
        <v>20</v>
      </c>
      <c r="N161" s="180" t="s">
        <v>49</v>
      </c>
      <c r="O161" s="65"/>
      <c r="P161" s="181">
        <f>O161*H161</f>
        <v>0</v>
      </c>
      <c r="Q161" s="181">
        <v>2.16</v>
      </c>
      <c r="R161" s="181">
        <f>Q161*H161</f>
        <v>2.5920000000000001</v>
      </c>
      <c r="S161" s="181">
        <v>0</v>
      </c>
      <c r="T161" s="18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3" t="s">
        <v>131</v>
      </c>
      <c r="AT161" s="183" t="s">
        <v>126</v>
      </c>
      <c r="AU161" s="183" t="s">
        <v>22</v>
      </c>
      <c r="AY161" s="18" t="s">
        <v>125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8" t="s">
        <v>22</v>
      </c>
      <c r="BK161" s="184">
        <f>ROUND(I161*H161,2)</f>
        <v>0</v>
      </c>
      <c r="BL161" s="18" t="s">
        <v>131</v>
      </c>
      <c r="BM161" s="183" t="s">
        <v>1173</v>
      </c>
    </row>
    <row r="162" spans="1:65" s="2" customFormat="1" ht="11.25">
      <c r="A162" s="35"/>
      <c r="B162" s="36"/>
      <c r="C162" s="37"/>
      <c r="D162" s="185" t="s">
        <v>133</v>
      </c>
      <c r="E162" s="37"/>
      <c r="F162" s="186" t="s">
        <v>1174</v>
      </c>
      <c r="G162" s="37"/>
      <c r="H162" s="37"/>
      <c r="I162" s="187"/>
      <c r="J162" s="37"/>
      <c r="K162" s="37"/>
      <c r="L162" s="40"/>
      <c r="M162" s="188"/>
      <c r="N162" s="189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133</v>
      </c>
      <c r="AU162" s="18" t="s">
        <v>22</v>
      </c>
    </row>
    <row r="163" spans="1:65" s="2" customFormat="1" ht="11.25">
      <c r="A163" s="35"/>
      <c r="B163" s="36"/>
      <c r="C163" s="37"/>
      <c r="D163" s="190" t="s">
        <v>135</v>
      </c>
      <c r="E163" s="37"/>
      <c r="F163" s="191" t="s">
        <v>1175</v>
      </c>
      <c r="G163" s="37"/>
      <c r="H163" s="37"/>
      <c r="I163" s="187"/>
      <c r="J163" s="37"/>
      <c r="K163" s="37"/>
      <c r="L163" s="40"/>
      <c r="M163" s="188"/>
      <c r="N163" s="189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135</v>
      </c>
      <c r="AU163" s="18" t="s">
        <v>22</v>
      </c>
    </row>
    <row r="164" spans="1:65" s="13" customFormat="1" ht="11.25">
      <c r="B164" s="201"/>
      <c r="C164" s="202"/>
      <c r="D164" s="185" t="s">
        <v>182</v>
      </c>
      <c r="E164" s="203" t="s">
        <v>20</v>
      </c>
      <c r="F164" s="204" t="s">
        <v>1176</v>
      </c>
      <c r="G164" s="202"/>
      <c r="H164" s="205">
        <v>1.2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182</v>
      </c>
      <c r="AU164" s="211" t="s">
        <v>22</v>
      </c>
      <c r="AV164" s="13" t="s">
        <v>86</v>
      </c>
      <c r="AW164" s="13" t="s">
        <v>39</v>
      </c>
      <c r="AX164" s="13" t="s">
        <v>22</v>
      </c>
      <c r="AY164" s="211" t="s">
        <v>125</v>
      </c>
    </row>
    <row r="165" spans="1:65" s="2" customFormat="1" ht="16.5" customHeight="1">
      <c r="A165" s="35"/>
      <c r="B165" s="36"/>
      <c r="C165" s="172" t="s">
        <v>281</v>
      </c>
      <c r="D165" s="172" t="s">
        <v>126</v>
      </c>
      <c r="E165" s="173" t="s">
        <v>1177</v>
      </c>
      <c r="F165" s="174" t="s">
        <v>1178</v>
      </c>
      <c r="G165" s="175" t="s">
        <v>220</v>
      </c>
      <c r="H165" s="176">
        <v>6</v>
      </c>
      <c r="I165" s="177"/>
      <c r="J165" s="178">
        <f>ROUND(I165*H165,2)</f>
        <v>0</v>
      </c>
      <c r="K165" s="174" t="s">
        <v>130</v>
      </c>
      <c r="L165" s="40"/>
      <c r="M165" s="179" t="s">
        <v>20</v>
      </c>
      <c r="N165" s="180" t="s">
        <v>49</v>
      </c>
      <c r="O165" s="65"/>
      <c r="P165" s="181">
        <f>O165*H165</f>
        <v>0</v>
      </c>
      <c r="Q165" s="181">
        <v>2.2563399999999998</v>
      </c>
      <c r="R165" s="181">
        <f>Q165*H165</f>
        <v>13.538039999999999</v>
      </c>
      <c r="S165" s="181">
        <v>0</v>
      </c>
      <c r="T165" s="18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3" t="s">
        <v>131</v>
      </c>
      <c r="AT165" s="183" t="s">
        <v>126</v>
      </c>
      <c r="AU165" s="183" t="s">
        <v>22</v>
      </c>
      <c r="AY165" s="18" t="s">
        <v>125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8" t="s">
        <v>22</v>
      </c>
      <c r="BK165" s="184">
        <f>ROUND(I165*H165,2)</f>
        <v>0</v>
      </c>
      <c r="BL165" s="18" t="s">
        <v>131</v>
      </c>
      <c r="BM165" s="183" t="s">
        <v>1179</v>
      </c>
    </row>
    <row r="166" spans="1:65" s="2" customFormat="1" ht="11.25">
      <c r="A166" s="35"/>
      <c r="B166" s="36"/>
      <c r="C166" s="37"/>
      <c r="D166" s="185" t="s">
        <v>133</v>
      </c>
      <c r="E166" s="37"/>
      <c r="F166" s="186" t="s">
        <v>1180</v>
      </c>
      <c r="G166" s="37"/>
      <c r="H166" s="37"/>
      <c r="I166" s="187"/>
      <c r="J166" s="37"/>
      <c r="K166" s="37"/>
      <c r="L166" s="40"/>
      <c r="M166" s="188"/>
      <c r="N166" s="189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133</v>
      </c>
      <c r="AU166" s="18" t="s">
        <v>22</v>
      </c>
    </row>
    <row r="167" spans="1:65" s="2" customFormat="1" ht="11.25">
      <c r="A167" s="35"/>
      <c r="B167" s="36"/>
      <c r="C167" s="37"/>
      <c r="D167" s="190" t="s">
        <v>135</v>
      </c>
      <c r="E167" s="37"/>
      <c r="F167" s="191" t="s">
        <v>1181</v>
      </c>
      <c r="G167" s="37"/>
      <c r="H167" s="37"/>
      <c r="I167" s="187"/>
      <c r="J167" s="37"/>
      <c r="K167" s="37"/>
      <c r="L167" s="40"/>
      <c r="M167" s="188"/>
      <c r="N167" s="189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135</v>
      </c>
      <c r="AU167" s="18" t="s">
        <v>22</v>
      </c>
    </row>
    <row r="168" spans="1:65" s="13" customFormat="1" ht="11.25">
      <c r="B168" s="201"/>
      <c r="C168" s="202"/>
      <c r="D168" s="185" t="s">
        <v>182</v>
      </c>
      <c r="E168" s="203" t="s">
        <v>251</v>
      </c>
      <c r="F168" s="204" t="s">
        <v>1182</v>
      </c>
      <c r="G168" s="202"/>
      <c r="H168" s="205">
        <v>6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182</v>
      </c>
      <c r="AU168" s="211" t="s">
        <v>22</v>
      </c>
      <c r="AV168" s="13" t="s">
        <v>86</v>
      </c>
      <c r="AW168" s="13" t="s">
        <v>39</v>
      </c>
      <c r="AX168" s="13" t="s">
        <v>22</v>
      </c>
      <c r="AY168" s="211" t="s">
        <v>125</v>
      </c>
    </row>
    <row r="169" spans="1:65" s="2" customFormat="1" ht="16.5" customHeight="1">
      <c r="A169" s="35"/>
      <c r="B169" s="36"/>
      <c r="C169" s="172" t="s">
        <v>288</v>
      </c>
      <c r="D169" s="172" t="s">
        <v>126</v>
      </c>
      <c r="E169" s="173" t="s">
        <v>1183</v>
      </c>
      <c r="F169" s="174" t="s">
        <v>1184</v>
      </c>
      <c r="G169" s="175" t="s">
        <v>187</v>
      </c>
      <c r="H169" s="176">
        <v>24</v>
      </c>
      <c r="I169" s="177"/>
      <c r="J169" s="178">
        <f>ROUND(I169*H169,2)</f>
        <v>0</v>
      </c>
      <c r="K169" s="174" t="s">
        <v>130</v>
      </c>
      <c r="L169" s="40"/>
      <c r="M169" s="179" t="s">
        <v>20</v>
      </c>
      <c r="N169" s="180" t="s">
        <v>49</v>
      </c>
      <c r="O169" s="65"/>
      <c r="P169" s="181">
        <f>O169*H169</f>
        <v>0</v>
      </c>
      <c r="Q169" s="181">
        <v>1.0300000000000001E-3</v>
      </c>
      <c r="R169" s="181">
        <f>Q169*H169</f>
        <v>2.4720000000000002E-2</v>
      </c>
      <c r="S169" s="181">
        <v>0</v>
      </c>
      <c r="T169" s="18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3" t="s">
        <v>131</v>
      </c>
      <c r="AT169" s="183" t="s">
        <v>126</v>
      </c>
      <c r="AU169" s="183" t="s">
        <v>22</v>
      </c>
      <c r="AY169" s="18" t="s">
        <v>125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8" t="s">
        <v>22</v>
      </c>
      <c r="BK169" s="184">
        <f>ROUND(I169*H169,2)</f>
        <v>0</v>
      </c>
      <c r="BL169" s="18" t="s">
        <v>131</v>
      </c>
      <c r="BM169" s="183" t="s">
        <v>1185</v>
      </c>
    </row>
    <row r="170" spans="1:65" s="2" customFormat="1" ht="19.5">
      <c r="A170" s="35"/>
      <c r="B170" s="36"/>
      <c r="C170" s="37"/>
      <c r="D170" s="185" t="s">
        <v>133</v>
      </c>
      <c r="E170" s="37"/>
      <c r="F170" s="186" t="s">
        <v>1186</v>
      </c>
      <c r="G170" s="37"/>
      <c r="H170" s="37"/>
      <c r="I170" s="187"/>
      <c r="J170" s="37"/>
      <c r="K170" s="37"/>
      <c r="L170" s="40"/>
      <c r="M170" s="188"/>
      <c r="N170" s="189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133</v>
      </c>
      <c r="AU170" s="18" t="s">
        <v>22</v>
      </c>
    </row>
    <row r="171" spans="1:65" s="2" customFormat="1" ht="11.25">
      <c r="A171" s="35"/>
      <c r="B171" s="36"/>
      <c r="C171" s="37"/>
      <c r="D171" s="190" t="s">
        <v>135</v>
      </c>
      <c r="E171" s="37"/>
      <c r="F171" s="191" t="s">
        <v>1187</v>
      </c>
      <c r="G171" s="37"/>
      <c r="H171" s="37"/>
      <c r="I171" s="187"/>
      <c r="J171" s="37"/>
      <c r="K171" s="37"/>
      <c r="L171" s="40"/>
      <c r="M171" s="188"/>
      <c r="N171" s="189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135</v>
      </c>
      <c r="AU171" s="18" t="s">
        <v>22</v>
      </c>
    </row>
    <row r="172" spans="1:65" s="13" customFormat="1" ht="11.25">
      <c r="B172" s="201"/>
      <c r="C172" s="202"/>
      <c r="D172" s="185" t="s">
        <v>182</v>
      </c>
      <c r="E172" s="203" t="s">
        <v>20</v>
      </c>
      <c r="F172" s="204" t="s">
        <v>1188</v>
      </c>
      <c r="G172" s="202"/>
      <c r="H172" s="205">
        <v>24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182</v>
      </c>
      <c r="AU172" s="211" t="s">
        <v>22</v>
      </c>
      <c r="AV172" s="13" t="s">
        <v>86</v>
      </c>
      <c r="AW172" s="13" t="s">
        <v>39</v>
      </c>
      <c r="AX172" s="13" t="s">
        <v>22</v>
      </c>
      <c r="AY172" s="211" t="s">
        <v>125</v>
      </c>
    </row>
    <row r="173" spans="1:65" s="2" customFormat="1" ht="16.5" customHeight="1">
      <c r="A173" s="35"/>
      <c r="B173" s="36"/>
      <c r="C173" s="172" t="s">
        <v>294</v>
      </c>
      <c r="D173" s="172" t="s">
        <v>126</v>
      </c>
      <c r="E173" s="173" t="s">
        <v>1189</v>
      </c>
      <c r="F173" s="174" t="s">
        <v>1190</v>
      </c>
      <c r="G173" s="175" t="s">
        <v>187</v>
      </c>
      <c r="H173" s="176">
        <v>24</v>
      </c>
      <c r="I173" s="177"/>
      <c r="J173" s="178">
        <f>ROUND(I173*H173,2)</f>
        <v>0</v>
      </c>
      <c r="K173" s="174" t="s">
        <v>130</v>
      </c>
      <c r="L173" s="40"/>
      <c r="M173" s="179" t="s">
        <v>20</v>
      </c>
      <c r="N173" s="180" t="s">
        <v>49</v>
      </c>
      <c r="O173" s="65"/>
      <c r="P173" s="181">
        <f>O173*H173</f>
        <v>0</v>
      </c>
      <c r="Q173" s="181">
        <v>0</v>
      </c>
      <c r="R173" s="181">
        <f>Q173*H173</f>
        <v>0</v>
      </c>
      <c r="S173" s="181">
        <v>0</v>
      </c>
      <c r="T173" s="18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3" t="s">
        <v>131</v>
      </c>
      <c r="AT173" s="183" t="s">
        <v>126</v>
      </c>
      <c r="AU173" s="183" t="s">
        <v>22</v>
      </c>
      <c r="AY173" s="18" t="s">
        <v>125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8" t="s">
        <v>22</v>
      </c>
      <c r="BK173" s="184">
        <f>ROUND(I173*H173,2)</f>
        <v>0</v>
      </c>
      <c r="BL173" s="18" t="s">
        <v>131</v>
      </c>
      <c r="BM173" s="183" t="s">
        <v>1191</v>
      </c>
    </row>
    <row r="174" spans="1:65" s="2" customFormat="1" ht="19.5">
      <c r="A174" s="35"/>
      <c r="B174" s="36"/>
      <c r="C174" s="37"/>
      <c r="D174" s="185" t="s">
        <v>133</v>
      </c>
      <c r="E174" s="37"/>
      <c r="F174" s="186" t="s">
        <v>1192</v>
      </c>
      <c r="G174" s="37"/>
      <c r="H174" s="37"/>
      <c r="I174" s="187"/>
      <c r="J174" s="37"/>
      <c r="K174" s="37"/>
      <c r="L174" s="40"/>
      <c r="M174" s="188"/>
      <c r="N174" s="189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133</v>
      </c>
      <c r="AU174" s="18" t="s">
        <v>22</v>
      </c>
    </row>
    <row r="175" spans="1:65" s="2" customFormat="1" ht="11.25">
      <c r="A175" s="35"/>
      <c r="B175" s="36"/>
      <c r="C175" s="37"/>
      <c r="D175" s="190" t="s">
        <v>135</v>
      </c>
      <c r="E175" s="37"/>
      <c r="F175" s="191" t="s">
        <v>1193</v>
      </c>
      <c r="G175" s="37"/>
      <c r="H175" s="37"/>
      <c r="I175" s="187"/>
      <c r="J175" s="37"/>
      <c r="K175" s="37"/>
      <c r="L175" s="40"/>
      <c r="M175" s="188"/>
      <c r="N175" s="189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135</v>
      </c>
      <c r="AU175" s="18" t="s">
        <v>22</v>
      </c>
    </row>
    <row r="176" spans="1:65" s="11" customFormat="1" ht="25.9" customHeight="1">
      <c r="B176" s="158"/>
      <c r="C176" s="159"/>
      <c r="D176" s="160" t="s">
        <v>77</v>
      </c>
      <c r="E176" s="161" t="s">
        <v>131</v>
      </c>
      <c r="F176" s="161" t="s">
        <v>744</v>
      </c>
      <c r="G176" s="159"/>
      <c r="H176" s="159"/>
      <c r="I176" s="162"/>
      <c r="J176" s="163">
        <f>BK176</f>
        <v>0</v>
      </c>
      <c r="K176" s="159"/>
      <c r="L176" s="164"/>
      <c r="M176" s="165"/>
      <c r="N176" s="166"/>
      <c r="O176" s="166"/>
      <c r="P176" s="167">
        <f>SUM(P177:P184)</f>
        <v>0</v>
      </c>
      <c r="Q176" s="166"/>
      <c r="R176" s="167">
        <f>SUM(R177:R184)</f>
        <v>0</v>
      </c>
      <c r="S176" s="166"/>
      <c r="T176" s="168">
        <f>SUM(T177:T184)</f>
        <v>0</v>
      </c>
      <c r="AR176" s="169" t="s">
        <v>22</v>
      </c>
      <c r="AT176" s="170" t="s">
        <v>77</v>
      </c>
      <c r="AU176" s="170" t="s">
        <v>78</v>
      </c>
      <c r="AY176" s="169" t="s">
        <v>125</v>
      </c>
      <c r="BK176" s="171">
        <f>SUM(BK177:BK184)</f>
        <v>0</v>
      </c>
    </row>
    <row r="177" spans="1:65" s="2" customFormat="1" ht="21.75" customHeight="1">
      <c r="A177" s="35"/>
      <c r="B177" s="36"/>
      <c r="C177" s="172" t="s">
        <v>300</v>
      </c>
      <c r="D177" s="172" t="s">
        <v>126</v>
      </c>
      <c r="E177" s="173" t="s">
        <v>1194</v>
      </c>
      <c r="F177" s="174" t="s">
        <v>1195</v>
      </c>
      <c r="G177" s="175" t="s">
        <v>187</v>
      </c>
      <c r="H177" s="176">
        <v>33.25</v>
      </c>
      <c r="I177" s="177"/>
      <c r="J177" s="178">
        <f>ROUND(I177*H177,2)</f>
        <v>0</v>
      </c>
      <c r="K177" s="174" t="s">
        <v>130</v>
      </c>
      <c r="L177" s="40"/>
      <c r="M177" s="179" t="s">
        <v>20</v>
      </c>
      <c r="N177" s="180" t="s">
        <v>49</v>
      </c>
      <c r="O177" s="65"/>
      <c r="P177" s="181">
        <f>O177*H177</f>
        <v>0</v>
      </c>
      <c r="Q177" s="181">
        <v>0</v>
      </c>
      <c r="R177" s="181">
        <f>Q177*H177</f>
        <v>0</v>
      </c>
      <c r="S177" s="181">
        <v>0</v>
      </c>
      <c r="T177" s="18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3" t="s">
        <v>131</v>
      </c>
      <c r="AT177" s="183" t="s">
        <v>126</v>
      </c>
      <c r="AU177" s="183" t="s">
        <v>22</v>
      </c>
      <c r="AY177" s="18" t="s">
        <v>125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8" t="s">
        <v>22</v>
      </c>
      <c r="BK177" s="184">
        <f>ROUND(I177*H177,2)</f>
        <v>0</v>
      </c>
      <c r="BL177" s="18" t="s">
        <v>131</v>
      </c>
      <c r="BM177" s="183" t="s">
        <v>1196</v>
      </c>
    </row>
    <row r="178" spans="1:65" s="2" customFormat="1" ht="11.25">
      <c r="A178" s="35"/>
      <c r="B178" s="36"/>
      <c r="C178" s="37"/>
      <c r="D178" s="185" t="s">
        <v>133</v>
      </c>
      <c r="E178" s="37"/>
      <c r="F178" s="186" t="s">
        <v>1197</v>
      </c>
      <c r="G178" s="37"/>
      <c r="H178" s="37"/>
      <c r="I178" s="187"/>
      <c r="J178" s="37"/>
      <c r="K178" s="37"/>
      <c r="L178" s="40"/>
      <c r="M178" s="188"/>
      <c r="N178" s="189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133</v>
      </c>
      <c r="AU178" s="18" t="s">
        <v>22</v>
      </c>
    </row>
    <row r="179" spans="1:65" s="2" customFormat="1" ht="11.25">
      <c r="A179" s="35"/>
      <c r="B179" s="36"/>
      <c r="C179" s="37"/>
      <c r="D179" s="190" t="s">
        <v>135</v>
      </c>
      <c r="E179" s="37"/>
      <c r="F179" s="191" t="s">
        <v>1198</v>
      </c>
      <c r="G179" s="37"/>
      <c r="H179" s="37"/>
      <c r="I179" s="187"/>
      <c r="J179" s="37"/>
      <c r="K179" s="37"/>
      <c r="L179" s="40"/>
      <c r="M179" s="188"/>
      <c r="N179" s="189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135</v>
      </c>
      <c r="AU179" s="18" t="s">
        <v>22</v>
      </c>
    </row>
    <row r="180" spans="1:65" s="13" customFormat="1" ht="11.25">
      <c r="B180" s="201"/>
      <c r="C180" s="202"/>
      <c r="D180" s="185" t="s">
        <v>182</v>
      </c>
      <c r="E180" s="203" t="s">
        <v>20</v>
      </c>
      <c r="F180" s="204" t="s">
        <v>1199</v>
      </c>
      <c r="G180" s="202"/>
      <c r="H180" s="205">
        <v>33.25</v>
      </c>
      <c r="I180" s="206"/>
      <c r="J180" s="202"/>
      <c r="K180" s="202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182</v>
      </c>
      <c r="AU180" s="211" t="s">
        <v>22</v>
      </c>
      <c r="AV180" s="13" t="s">
        <v>86</v>
      </c>
      <c r="AW180" s="13" t="s">
        <v>39</v>
      </c>
      <c r="AX180" s="13" t="s">
        <v>22</v>
      </c>
      <c r="AY180" s="211" t="s">
        <v>125</v>
      </c>
    </row>
    <row r="181" spans="1:65" s="2" customFormat="1" ht="16.5" customHeight="1">
      <c r="A181" s="35"/>
      <c r="B181" s="36"/>
      <c r="C181" s="172" t="s">
        <v>308</v>
      </c>
      <c r="D181" s="172" t="s">
        <v>126</v>
      </c>
      <c r="E181" s="173" t="s">
        <v>1200</v>
      </c>
      <c r="F181" s="174" t="s">
        <v>1201</v>
      </c>
      <c r="G181" s="175" t="s">
        <v>187</v>
      </c>
      <c r="H181" s="176">
        <v>33.25</v>
      </c>
      <c r="I181" s="177"/>
      <c r="J181" s="178">
        <f>ROUND(I181*H181,2)</f>
        <v>0</v>
      </c>
      <c r="K181" s="174" t="s">
        <v>130</v>
      </c>
      <c r="L181" s="40"/>
      <c r="M181" s="179" t="s">
        <v>20</v>
      </c>
      <c r="N181" s="180" t="s">
        <v>49</v>
      </c>
      <c r="O181" s="65"/>
      <c r="P181" s="181">
        <f>O181*H181</f>
        <v>0</v>
      </c>
      <c r="Q181" s="181">
        <v>0</v>
      </c>
      <c r="R181" s="181">
        <f>Q181*H181</f>
        <v>0</v>
      </c>
      <c r="S181" s="181">
        <v>0</v>
      </c>
      <c r="T181" s="18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3" t="s">
        <v>131</v>
      </c>
      <c r="AT181" s="183" t="s">
        <v>126</v>
      </c>
      <c r="AU181" s="183" t="s">
        <v>22</v>
      </c>
      <c r="AY181" s="18" t="s">
        <v>125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8" t="s">
        <v>22</v>
      </c>
      <c r="BK181" s="184">
        <f>ROUND(I181*H181,2)</f>
        <v>0</v>
      </c>
      <c r="BL181" s="18" t="s">
        <v>131</v>
      </c>
      <c r="BM181" s="183" t="s">
        <v>1202</v>
      </c>
    </row>
    <row r="182" spans="1:65" s="2" customFormat="1" ht="19.5">
      <c r="A182" s="35"/>
      <c r="B182" s="36"/>
      <c r="C182" s="37"/>
      <c r="D182" s="185" t="s">
        <v>133</v>
      </c>
      <c r="E182" s="37"/>
      <c r="F182" s="186" t="s">
        <v>1203</v>
      </c>
      <c r="G182" s="37"/>
      <c r="H182" s="37"/>
      <c r="I182" s="187"/>
      <c r="J182" s="37"/>
      <c r="K182" s="37"/>
      <c r="L182" s="40"/>
      <c r="M182" s="188"/>
      <c r="N182" s="189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133</v>
      </c>
      <c r="AU182" s="18" t="s">
        <v>22</v>
      </c>
    </row>
    <row r="183" spans="1:65" s="2" customFormat="1" ht="11.25">
      <c r="A183" s="35"/>
      <c r="B183" s="36"/>
      <c r="C183" s="37"/>
      <c r="D183" s="190" t="s">
        <v>135</v>
      </c>
      <c r="E183" s="37"/>
      <c r="F183" s="191" t="s">
        <v>1204</v>
      </c>
      <c r="G183" s="37"/>
      <c r="H183" s="37"/>
      <c r="I183" s="187"/>
      <c r="J183" s="37"/>
      <c r="K183" s="37"/>
      <c r="L183" s="40"/>
      <c r="M183" s="188"/>
      <c r="N183" s="189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135</v>
      </c>
      <c r="AU183" s="18" t="s">
        <v>22</v>
      </c>
    </row>
    <row r="184" spans="1:65" s="13" customFormat="1" ht="11.25">
      <c r="B184" s="201"/>
      <c r="C184" s="202"/>
      <c r="D184" s="185" t="s">
        <v>182</v>
      </c>
      <c r="E184" s="203" t="s">
        <v>268</v>
      </c>
      <c r="F184" s="204" t="s">
        <v>1199</v>
      </c>
      <c r="G184" s="202"/>
      <c r="H184" s="205">
        <v>33.25</v>
      </c>
      <c r="I184" s="206"/>
      <c r="J184" s="202"/>
      <c r="K184" s="202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182</v>
      </c>
      <c r="AU184" s="211" t="s">
        <v>22</v>
      </c>
      <c r="AV184" s="13" t="s">
        <v>86</v>
      </c>
      <c r="AW184" s="13" t="s">
        <v>39</v>
      </c>
      <c r="AX184" s="13" t="s">
        <v>22</v>
      </c>
      <c r="AY184" s="211" t="s">
        <v>125</v>
      </c>
    </row>
    <row r="185" spans="1:65" s="11" customFormat="1" ht="25.9" customHeight="1">
      <c r="B185" s="158"/>
      <c r="C185" s="159"/>
      <c r="D185" s="160" t="s">
        <v>77</v>
      </c>
      <c r="E185" s="161" t="s">
        <v>978</v>
      </c>
      <c r="F185" s="161" t="s">
        <v>979</v>
      </c>
      <c r="G185" s="159"/>
      <c r="H185" s="159"/>
      <c r="I185" s="162"/>
      <c r="J185" s="163">
        <f>BK185</f>
        <v>0</v>
      </c>
      <c r="K185" s="159"/>
      <c r="L185" s="164"/>
      <c r="M185" s="165"/>
      <c r="N185" s="166"/>
      <c r="O185" s="166"/>
      <c r="P185" s="167">
        <f>P186</f>
        <v>0</v>
      </c>
      <c r="Q185" s="166"/>
      <c r="R185" s="167">
        <f>R186</f>
        <v>0</v>
      </c>
      <c r="S185" s="166"/>
      <c r="T185" s="168">
        <f>T186</f>
        <v>0</v>
      </c>
      <c r="AR185" s="169" t="s">
        <v>22</v>
      </c>
      <c r="AT185" s="170" t="s">
        <v>77</v>
      </c>
      <c r="AU185" s="170" t="s">
        <v>78</v>
      </c>
      <c r="AY185" s="169" t="s">
        <v>125</v>
      </c>
      <c r="BK185" s="171">
        <f>BK186</f>
        <v>0</v>
      </c>
    </row>
    <row r="186" spans="1:65" s="11" customFormat="1" ht="22.9" customHeight="1">
      <c r="B186" s="158"/>
      <c r="C186" s="159"/>
      <c r="D186" s="160" t="s">
        <v>77</v>
      </c>
      <c r="E186" s="244" t="s">
        <v>980</v>
      </c>
      <c r="F186" s="244" t="s">
        <v>981</v>
      </c>
      <c r="G186" s="159"/>
      <c r="H186" s="159"/>
      <c r="I186" s="162"/>
      <c r="J186" s="245">
        <f>BK186</f>
        <v>0</v>
      </c>
      <c r="K186" s="159"/>
      <c r="L186" s="164"/>
      <c r="M186" s="165"/>
      <c r="N186" s="166"/>
      <c r="O186" s="166"/>
      <c r="P186" s="167">
        <f>SUM(P187:P204)</f>
        <v>0</v>
      </c>
      <c r="Q186" s="166"/>
      <c r="R186" s="167">
        <f>SUM(R187:R204)</f>
        <v>0</v>
      </c>
      <c r="S186" s="166"/>
      <c r="T186" s="168">
        <f>SUM(T187:T204)</f>
        <v>0</v>
      </c>
      <c r="AR186" s="169" t="s">
        <v>22</v>
      </c>
      <c r="AT186" s="170" t="s">
        <v>77</v>
      </c>
      <c r="AU186" s="170" t="s">
        <v>22</v>
      </c>
      <c r="AY186" s="169" t="s">
        <v>125</v>
      </c>
      <c r="BK186" s="171">
        <f>SUM(BK187:BK204)</f>
        <v>0</v>
      </c>
    </row>
    <row r="187" spans="1:65" s="2" customFormat="1" ht="16.5" customHeight="1">
      <c r="A187" s="35"/>
      <c r="B187" s="36"/>
      <c r="C187" s="172" t="s">
        <v>7</v>
      </c>
      <c r="D187" s="172" t="s">
        <v>126</v>
      </c>
      <c r="E187" s="173" t="s">
        <v>983</v>
      </c>
      <c r="F187" s="174" t="s">
        <v>984</v>
      </c>
      <c r="G187" s="175" t="s">
        <v>841</v>
      </c>
      <c r="H187" s="176">
        <v>0.67500000000000004</v>
      </c>
      <c r="I187" s="177"/>
      <c r="J187" s="178">
        <f>ROUND(I187*H187,2)</f>
        <v>0</v>
      </c>
      <c r="K187" s="174" t="s">
        <v>130</v>
      </c>
      <c r="L187" s="40"/>
      <c r="M187" s="179" t="s">
        <v>20</v>
      </c>
      <c r="N187" s="180" t="s">
        <v>49</v>
      </c>
      <c r="O187" s="65"/>
      <c r="P187" s="181">
        <f>O187*H187</f>
        <v>0</v>
      </c>
      <c r="Q187" s="181">
        <v>0</v>
      </c>
      <c r="R187" s="181">
        <f>Q187*H187</f>
        <v>0</v>
      </c>
      <c r="S187" s="181">
        <v>0</v>
      </c>
      <c r="T187" s="18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3" t="s">
        <v>131</v>
      </c>
      <c r="AT187" s="183" t="s">
        <v>126</v>
      </c>
      <c r="AU187" s="183" t="s">
        <v>86</v>
      </c>
      <c r="AY187" s="18" t="s">
        <v>125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8" t="s">
        <v>22</v>
      </c>
      <c r="BK187" s="184">
        <f>ROUND(I187*H187,2)</f>
        <v>0</v>
      </c>
      <c r="BL187" s="18" t="s">
        <v>131</v>
      </c>
      <c r="BM187" s="183" t="s">
        <v>1205</v>
      </c>
    </row>
    <row r="188" spans="1:65" s="2" customFormat="1" ht="11.25">
      <c r="A188" s="35"/>
      <c r="B188" s="36"/>
      <c r="C188" s="37"/>
      <c r="D188" s="185" t="s">
        <v>133</v>
      </c>
      <c r="E188" s="37"/>
      <c r="F188" s="186" t="s">
        <v>986</v>
      </c>
      <c r="G188" s="37"/>
      <c r="H188" s="37"/>
      <c r="I188" s="187"/>
      <c r="J188" s="37"/>
      <c r="K188" s="37"/>
      <c r="L188" s="40"/>
      <c r="M188" s="188"/>
      <c r="N188" s="189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133</v>
      </c>
      <c r="AU188" s="18" t="s">
        <v>86</v>
      </c>
    </row>
    <row r="189" spans="1:65" s="2" customFormat="1" ht="11.25">
      <c r="A189" s="35"/>
      <c r="B189" s="36"/>
      <c r="C189" s="37"/>
      <c r="D189" s="190" t="s">
        <v>135</v>
      </c>
      <c r="E189" s="37"/>
      <c r="F189" s="191" t="s">
        <v>987</v>
      </c>
      <c r="G189" s="37"/>
      <c r="H189" s="37"/>
      <c r="I189" s="187"/>
      <c r="J189" s="37"/>
      <c r="K189" s="37"/>
      <c r="L189" s="40"/>
      <c r="M189" s="188"/>
      <c r="N189" s="189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135</v>
      </c>
      <c r="AU189" s="18" t="s">
        <v>86</v>
      </c>
    </row>
    <row r="190" spans="1:65" s="14" customFormat="1" ht="11.25">
      <c r="B190" s="212"/>
      <c r="C190" s="213"/>
      <c r="D190" s="185" t="s">
        <v>182</v>
      </c>
      <c r="E190" s="214" t="s">
        <v>20</v>
      </c>
      <c r="F190" s="215" t="s">
        <v>988</v>
      </c>
      <c r="G190" s="213"/>
      <c r="H190" s="214" t="s">
        <v>20</v>
      </c>
      <c r="I190" s="216"/>
      <c r="J190" s="213"/>
      <c r="K190" s="213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182</v>
      </c>
      <c r="AU190" s="221" t="s">
        <v>86</v>
      </c>
      <c r="AV190" s="14" t="s">
        <v>22</v>
      </c>
      <c r="AW190" s="14" t="s">
        <v>39</v>
      </c>
      <c r="AX190" s="14" t="s">
        <v>78</v>
      </c>
      <c r="AY190" s="221" t="s">
        <v>125</v>
      </c>
    </row>
    <row r="191" spans="1:65" s="13" customFormat="1" ht="11.25">
      <c r="B191" s="201"/>
      <c r="C191" s="202"/>
      <c r="D191" s="185" t="s">
        <v>182</v>
      </c>
      <c r="E191" s="203" t="s">
        <v>20</v>
      </c>
      <c r="F191" s="204" t="s">
        <v>1206</v>
      </c>
      <c r="G191" s="202"/>
      <c r="H191" s="205">
        <v>0.67500000000000004</v>
      </c>
      <c r="I191" s="206"/>
      <c r="J191" s="202"/>
      <c r="K191" s="202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182</v>
      </c>
      <c r="AU191" s="211" t="s">
        <v>86</v>
      </c>
      <c r="AV191" s="13" t="s">
        <v>86</v>
      </c>
      <c r="AW191" s="13" t="s">
        <v>39</v>
      </c>
      <c r="AX191" s="13" t="s">
        <v>78</v>
      </c>
      <c r="AY191" s="211" t="s">
        <v>125</v>
      </c>
    </row>
    <row r="192" spans="1:65" s="15" customFormat="1" ht="11.25">
      <c r="B192" s="222"/>
      <c r="C192" s="223"/>
      <c r="D192" s="185" t="s">
        <v>182</v>
      </c>
      <c r="E192" s="224" t="s">
        <v>20</v>
      </c>
      <c r="F192" s="225" t="s">
        <v>261</v>
      </c>
      <c r="G192" s="223"/>
      <c r="H192" s="226">
        <v>0.67500000000000004</v>
      </c>
      <c r="I192" s="227"/>
      <c r="J192" s="223"/>
      <c r="K192" s="223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182</v>
      </c>
      <c r="AU192" s="232" t="s">
        <v>86</v>
      </c>
      <c r="AV192" s="15" t="s">
        <v>131</v>
      </c>
      <c r="AW192" s="15" t="s">
        <v>39</v>
      </c>
      <c r="AX192" s="15" t="s">
        <v>22</v>
      </c>
      <c r="AY192" s="232" t="s">
        <v>125</v>
      </c>
    </row>
    <row r="193" spans="1:65" s="2" customFormat="1" ht="16.5" customHeight="1">
      <c r="A193" s="35"/>
      <c r="B193" s="36"/>
      <c r="C193" s="172" t="s">
        <v>319</v>
      </c>
      <c r="D193" s="172" t="s">
        <v>126</v>
      </c>
      <c r="E193" s="173" t="s">
        <v>992</v>
      </c>
      <c r="F193" s="174" t="s">
        <v>993</v>
      </c>
      <c r="G193" s="175" t="s">
        <v>841</v>
      </c>
      <c r="H193" s="176">
        <v>9.4499999999999993</v>
      </c>
      <c r="I193" s="177"/>
      <c r="J193" s="178">
        <f>ROUND(I193*H193,2)</f>
        <v>0</v>
      </c>
      <c r="K193" s="174" t="s">
        <v>130</v>
      </c>
      <c r="L193" s="40"/>
      <c r="M193" s="179" t="s">
        <v>20</v>
      </c>
      <c r="N193" s="180" t="s">
        <v>49</v>
      </c>
      <c r="O193" s="65"/>
      <c r="P193" s="181">
        <f>O193*H193</f>
        <v>0</v>
      </c>
      <c r="Q193" s="181">
        <v>0</v>
      </c>
      <c r="R193" s="181">
        <f>Q193*H193</f>
        <v>0</v>
      </c>
      <c r="S193" s="181">
        <v>0</v>
      </c>
      <c r="T193" s="18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3" t="s">
        <v>131</v>
      </c>
      <c r="AT193" s="183" t="s">
        <v>126</v>
      </c>
      <c r="AU193" s="183" t="s">
        <v>86</v>
      </c>
      <c r="AY193" s="18" t="s">
        <v>125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18" t="s">
        <v>22</v>
      </c>
      <c r="BK193" s="184">
        <f>ROUND(I193*H193,2)</f>
        <v>0</v>
      </c>
      <c r="BL193" s="18" t="s">
        <v>131</v>
      </c>
      <c r="BM193" s="183" t="s">
        <v>1207</v>
      </c>
    </row>
    <row r="194" spans="1:65" s="2" customFormat="1" ht="19.5">
      <c r="A194" s="35"/>
      <c r="B194" s="36"/>
      <c r="C194" s="37"/>
      <c r="D194" s="185" t="s">
        <v>133</v>
      </c>
      <c r="E194" s="37"/>
      <c r="F194" s="186" t="s">
        <v>995</v>
      </c>
      <c r="G194" s="37"/>
      <c r="H194" s="37"/>
      <c r="I194" s="187"/>
      <c r="J194" s="37"/>
      <c r="K194" s="37"/>
      <c r="L194" s="40"/>
      <c r="M194" s="188"/>
      <c r="N194" s="189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133</v>
      </c>
      <c r="AU194" s="18" t="s">
        <v>86</v>
      </c>
    </row>
    <row r="195" spans="1:65" s="2" customFormat="1" ht="11.25">
      <c r="A195" s="35"/>
      <c r="B195" s="36"/>
      <c r="C195" s="37"/>
      <c r="D195" s="190" t="s">
        <v>135</v>
      </c>
      <c r="E195" s="37"/>
      <c r="F195" s="191" t="s">
        <v>996</v>
      </c>
      <c r="G195" s="37"/>
      <c r="H195" s="37"/>
      <c r="I195" s="187"/>
      <c r="J195" s="37"/>
      <c r="K195" s="37"/>
      <c r="L195" s="40"/>
      <c r="M195" s="188"/>
      <c r="N195" s="189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135</v>
      </c>
      <c r="AU195" s="18" t="s">
        <v>86</v>
      </c>
    </row>
    <row r="196" spans="1:65" s="13" customFormat="1" ht="11.25">
      <c r="B196" s="201"/>
      <c r="C196" s="202"/>
      <c r="D196" s="185" t="s">
        <v>182</v>
      </c>
      <c r="E196" s="203" t="s">
        <v>20</v>
      </c>
      <c r="F196" s="204" t="s">
        <v>1208</v>
      </c>
      <c r="G196" s="202"/>
      <c r="H196" s="205">
        <v>9.4499999999999993</v>
      </c>
      <c r="I196" s="206"/>
      <c r="J196" s="202"/>
      <c r="K196" s="202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182</v>
      </c>
      <c r="AU196" s="211" t="s">
        <v>86</v>
      </c>
      <c r="AV196" s="13" t="s">
        <v>86</v>
      </c>
      <c r="AW196" s="13" t="s">
        <v>39</v>
      </c>
      <c r="AX196" s="13" t="s">
        <v>22</v>
      </c>
      <c r="AY196" s="211" t="s">
        <v>125</v>
      </c>
    </row>
    <row r="197" spans="1:65" s="2" customFormat="1" ht="16.5" customHeight="1">
      <c r="A197" s="35"/>
      <c r="B197" s="36"/>
      <c r="C197" s="172" t="s">
        <v>327</v>
      </c>
      <c r="D197" s="172" t="s">
        <v>126</v>
      </c>
      <c r="E197" s="173" t="s">
        <v>1209</v>
      </c>
      <c r="F197" s="174" t="s">
        <v>1210</v>
      </c>
      <c r="G197" s="175" t="s">
        <v>841</v>
      </c>
      <c r="H197" s="176">
        <v>0.67500000000000004</v>
      </c>
      <c r="I197" s="177"/>
      <c r="J197" s="178">
        <f>ROUND(I197*H197,2)</f>
        <v>0</v>
      </c>
      <c r="K197" s="174" t="s">
        <v>130</v>
      </c>
      <c r="L197" s="40"/>
      <c r="M197" s="179" t="s">
        <v>20</v>
      </c>
      <c r="N197" s="180" t="s">
        <v>49</v>
      </c>
      <c r="O197" s="65"/>
      <c r="P197" s="181">
        <f>O197*H197</f>
        <v>0</v>
      </c>
      <c r="Q197" s="181">
        <v>0</v>
      </c>
      <c r="R197" s="181">
        <f>Q197*H197</f>
        <v>0</v>
      </c>
      <c r="S197" s="181">
        <v>0</v>
      </c>
      <c r="T197" s="18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3" t="s">
        <v>131</v>
      </c>
      <c r="AT197" s="183" t="s">
        <v>126</v>
      </c>
      <c r="AU197" s="183" t="s">
        <v>86</v>
      </c>
      <c r="AY197" s="18" t="s">
        <v>125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18" t="s">
        <v>22</v>
      </c>
      <c r="BK197" s="184">
        <f>ROUND(I197*H197,2)</f>
        <v>0</v>
      </c>
      <c r="BL197" s="18" t="s">
        <v>131</v>
      </c>
      <c r="BM197" s="183" t="s">
        <v>1211</v>
      </c>
    </row>
    <row r="198" spans="1:65" s="2" customFormat="1" ht="11.25">
      <c r="A198" s="35"/>
      <c r="B198" s="36"/>
      <c r="C198" s="37"/>
      <c r="D198" s="185" t="s">
        <v>133</v>
      </c>
      <c r="E198" s="37"/>
      <c r="F198" s="186" t="s">
        <v>1212</v>
      </c>
      <c r="G198" s="37"/>
      <c r="H198" s="37"/>
      <c r="I198" s="187"/>
      <c r="J198" s="37"/>
      <c r="K198" s="37"/>
      <c r="L198" s="40"/>
      <c r="M198" s="188"/>
      <c r="N198" s="189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133</v>
      </c>
      <c r="AU198" s="18" t="s">
        <v>86</v>
      </c>
    </row>
    <row r="199" spans="1:65" s="2" customFormat="1" ht="11.25">
      <c r="A199" s="35"/>
      <c r="B199" s="36"/>
      <c r="C199" s="37"/>
      <c r="D199" s="190" t="s">
        <v>135</v>
      </c>
      <c r="E199" s="37"/>
      <c r="F199" s="191" t="s">
        <v>1213</v>
      </c>
      <c r="G199" s="37"/>
      <c r="H199" s="37"/>
      <c r="I199" s="187"/>
      <c r="J199" s="37"/>
      <c r="K199" s="37"/>
      <c r="L199" s="40"/>
      <c r="M199" s="188"/>
      <c r="N199" s="189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135</v>
      </c>
      <c r="AU199" s="18" t="s">
        <v>86</v>
      </c>
    </row>
    <row r="200" spans="1:65" s="13" customFormat="1" ht="11.25">
      <c r="B200" s="201"/>
      <c r="C200" s="202"/>
      <c r="D200" s="185" t="s">
        <v>182</v>
      </c>
      <c r="E200" s="203" t="s">
        <v>20</v>
      </c>
      <c r="F200" s="204" t="s">
        <v>1214</v>
      </c>
      <c r="G200" s="202"/>
      <c r="H200" s="205">
        <v>0.67500000000000004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182</v>
      </c>
      <c r="AU200" s="211" t="s">
        <v>86</v>
      </c>
      <c r="AV200" s="13" t="s">
        <v>86</v>
      </c>
      <c r="AW200" s="13" t="s">
        <v>39</v>
      </c>
      <c r="AX200" s="13" t="s">
        <v>22</v>
      </c>
      <c r="AY200" s="211" t="s">
        <v>125</v>
      </c>
    </row>
    <row r="201" spans="1:65" s="2" customFormat="1" ht="16.5" customHeight="1">
      <c r="A201" s="35"/>
      <c r="B201" s="36"/>
      <c r="C201" s="172" t="s">
        <v>335</v>
      </c>
      <c r="D201" s="172" t="s">
        <v>126</v>
      </c>
      <c r="E201" s="173" t="s">
        <v>1041</v>
      </c>
      <c r="F201" s="174" t="s">
        <v>1042</v>
      </c>
      <c r="G201" s="175" t="s">
        <v>841</v>
      </c>
      <c r="H201" s="176">
        <v>0.67500000000000004</v>
      </c>
      <c r="I201" s="177"/>
      <c r="J201" s="178">
        <f>ROUND(I201*H201,2)</f>
        <v>0</v>
      </c>
      <c r="K201" s="174" t="s">
        <v>130</v>
      </c>
      <c r="L201" s="40"/>
      <c r="M201" s="179" t="s">
        <v>20</v>
      </c>
      <c r="N201" s="180" t="s">
        <v>49</v>
      </c>
      <c r="O201" s="65"/>
      <c r="P201" s="181">
        <f>O201*H201</f>
        <v>0</v>
      </c>
      <c r="Q201" s="181">
        <v>0</v>
      </c>
      <c r="R201" s="181">
        <f>Q201*H201</f>
        <v>0</v>
      </c>
      <c r="S201" s="181">
        <v>0</v>
      </c>
      <c r="T201" s="18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3" t="s">
        <v>131</v>
      </c>
      <c r="AT201" s="183" t="s">
        <v>126</v>
      </c>
      <c r="AU201" s="183" t="s">
        <v>86</v>
      </c>
      <c r="AY201" s="18" t="s">
        <v>125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18" t="s">
        <v>22</v>
      </c>
      <c r="BK201" s="184">
        <f>ROUND(I201*H201,2)</f>
        <v>0</v>
      </c>
      <c r="BL201" s="18" t="s">
        <v>131</v>
      </c>
      <c r="BM201" s="183" t="s">
        <v>1215</v>
      </c>
    </row>
    <row r="202" spans="1:65" s="2" customFormat="1" ht="11.25">
      <c r="A202" s="35"/>
      <c r="B202" s="36"/>
      <c r="C202" s="37"/>
      <c r="D202" s="185" t="s">
        <v>133</v>
      </c>
      <c r="E202" s="37"/>
      <c r="F202" s="186" t="s">
        <v>1044</v>
      </c>
      <c r="G202" s="37"/>
      <c r="H202" s="37"/>
      <c r="I202" s="187"/>
      <c r="J202" s="37"/>
      <c r="K202" s="37"/>
      <c r="L202" s="40"/>
      <c r="M202" s="188"/>
      <c r="N202" s="189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133</v>
      </c>
      <c r="AU202" s="18" t="s">
        <v>86</v>
      </c>
    </row>
    <row r="203" spans="1:65" s="2" customFormat="1" ht="11.25">
      <c r="A203" s="35"/>
      <c r="B203" s="36"/>
      <c r="C203" s="37"/>
      <c r="D203" s="190" t="s">
        <v>135</v>
      </c>
      <c r="E203" s="37"/>
      <c r="F203" s="191" t="s">
        <v>1045</v>
      </c>
      <c r="G203" s="37"/>
      <c r="H203" s="37"/>
      <c r="I203" s="187"/>
      <c r="J203" s="37"/>
      <c r="K203" s="37"/>
      <c r="L203" s="40"/>
      <c r="M203" s="188"/>
      <c r="N203" s="189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135</v>
      </c>
      <c r="AU203" s="18" t="s">
        <v>86</v>
      </c>
    </row>
    <row r="204" spans="1:65" s="13" customFormat="1" ht="11.25">
      <c r="B204" s="201"/>
      <c r="C204" s="202"/>
      <c r="D204" s="185" t="s">
        <v>182</v>
      </c>
      <c r="E204" s="203" t="s">
        <v>20</v>
      </c>
      <c r="F204" s="204" t="s">
        <v>1206</v>
      </c>
      <c r="G204" s="202"/>
      <c r="H204" s="205">
        <v>0.67500000000000004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182</v>
      </c>
      <c r="AU204" s="211" t="s">
        <v>86</v>
      </c>
      <c r="AV204" s="13" t="s">
        <v>86</v>
      </c>
      <c r="AW204" s="13" t="s">
        <v>39</v>
      </c>
      <c r="AX204" s="13" t="s">
        <v>22</v>
      </c>
      <c r="AY204" s="211" t="s">
        <v>125</v>
      </c>
    </row>
    <row r="205" spans="1:65" s="11" customFormat="1" ht="25.9" customHeight="1">
      <c r="B205" s="158"/>
      <c r="C205" s="159"/>
      <c r="D205" s="160" t="s">
        <v>77</v>
      </c>
      <c r="E205" s="161" t="s">
        <v>217</v>
      </c>
      <c r="F205" s="161" t="s">
        <v>1216</v>
      </c>
      <c r="G205" s="159"/>
      <c r="H205" s="159"/>
      <c r="I205" s="162"/>
      <c r="J205" s="163">
        <f>BK205</f>
        <v>0</v>
      </c>
      <c r="K205" s="159"/>
      <c r="L205" s="164"/>
      <c r="M205" s="165"/>
      <c r="N205" s="166"/>
      <c r="O205" s="166"/>
      <c r="P205" s="167">
        <f>SUM(P206:P259)</f>
        <v>0</v>
      </c>
      <c r="Q205" s="166"/>
      <c r="R205" s="167">
        <f>SUM(R206:R259)</f>
        <v>0</v>
      </c>
      <c r="S205" s="166"/>
      <c r="T205" s="168">
        <f>SUM(T206:T259)</f>
        <v>0</v>
      </c>
      <c r="AR205" s="169" t="s">
        <v>86</v>
      </c>
      <c r="AT205" s="170" t="s">
        <v>77</v>
      </c>
      <c r="AU205" s="170" t="s">
        <v>78</v>
      </c>
      <c r="AY205" s="169" t="s">
        <v>125</v>
      </c>
      <c r="BK205" s="171">
        <f>SUM(BK206:BK259)</f>
        <v>0</v>
      </c>
    </row>
    <row r="206" spans="1:65" s="2" customFormat="1" ht="16.5" customHeight="1">
      <c r="A206" s="35"/>
      <c r="B206" s="36"/>
      <c r="C206" s="172" t="s">
        <v>343</v>
      </c>
      <c r="D206" s="172" t="s">
        <v>126</v>
      </c>
      <c r="E206" s="173" t="s">
        <v>1217</v>
      </c>
      <c r="F206" s="174" t="s">
        <v>1218</v>
      </c>
      <c r="G206" s="175" t="s">
        <v>435</v>
      </c>
      <c r="H206" s="176">
        <v>125</v>
      </c>
      <c r="I206" s="177"/>
      <c r="J206" s="178">
        <f>ROUND(I206*H206,2)</f>
        <v>0</v>
      </c>
      <c r="K206" s="174" t="s">
        <v>1219</v>
      </c>
      <c r="L206" s="40"/>
      <c r="M206" s="179" t="s">
        <v>20</v>
      </c>
      <c r="N206" s="180" t="s">
        <v>49</v>
      </c>
      <c r="O206" s="65"/>
      <c r="P206" s="181">
        <f>O206*H206</f>
        <v>0</v>
      </c>
      <c r="Q206" s="181">
        <v>0</v>
      </c>
      <c r="R206" s="181">
        <f>Q206*H206</f>
        <v>0</v>
      </c>
      <c r="S206" s="181">
        <v>0</v>
      </c>
      <c r="T206" s="18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3" t="s">
        <v>281</v>
      </c>
      <c r="AT206" s="183" t="s">
        <v>126</v>
      </c>
      <c r="AU206" s="183" t="s">
        <v>22</v>
      </c>
      <c r="AY206" s="18" t="s">
        <v>125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18" t="s">
        <v>22</v>
      </c>
      <c r="BK206" s="184">
        <f>ROUND(I206*H206,2)</f>
        <v>0</v>
      </c>
      <c r="BL206" s="18" t="s">
        <v>281</v>
      </c>
      <c r="BM206" s="183" t="s">
        <v>1220</v>
      </c>
    </row>
    <row r="207" spans="1:65" s="2" customFormat="1" ht="11.25">
      <c r="A207" s="35"/>
      <c r="B207" s="36"/>
      <c r="C207" s="37"/>
      <c r="D207" s="185" t="s">
        <v>133</v>
      </c>
      <c r="E207" s="37"/>
      <c r="F207" s="186" t="s">
        <v>1221</v>
      </c>
      <c r="G207" s="37"/>
      <c r="H207" s="37"/>
      <c r="I207" s="187"/>
      <c r="J207" s="37"/>
      <c r="K207" s="37"/>
      <c r="L207" s="40"/>
      <c r="M207" s="188"/>
      <c r="N207" s="189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133</v>
      </c>
      <c r="AU207" s="18" t="s">
        <v>22</v>
      </c>
    </row>
    <row r="208" spans="1:65" s="13" customFormat="1" ht="11.25">
      <c r="B208" s="201"/>
      <c r="C208" s="202"/>
      <c r="D208" s="185" t="s">
        <v>182</v>
      </c>
      <c r="E208" s="203" t="s">
        <v>1222</v>
      </c>
      <c r="F208" s="204" t="s">
        <v>1223</v>
      </c>
      <c r="G208" s="202"/>
      <c r="H208" s="205">
        <v>125</v>
      </c>
      <c r="I208" s="206"/>
      <c r="J208" s="202"/>
      <c r="K208" s="202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182</v>
      </c>
      <c r="AU208" s="211" t="s">
        <v>22</v>
      </c>
      <c r="AV208" s="13" t="s">
        <v>86</v>
      </c>
      <c r="AW208" s="13" t="s">
        <v>39</v>
      </c>
      <c r="AX208" s="13" t="s">
        <v>22</v>
      </c>
      <c r="AY208" s="211" t="s">
        <v>125</v>
      </c>
    </row>
    <row r="209" spans="1:65" s="2" customFormat="1" ht="16.5" customHeight="1">
      <c r="A209" s="35"/>
      <c r="B209" s="36"/>
      <c r="C209" s="172" t="s">
        <v>351</v>
      </c>
      <c r="D209" s="172" t="s">
        <v>126</v>
      </c>
      <c r="E209" s="173" t="s">
        <v>1224</v>
      </c>
      <c r="F209" s="174" t="s">
        <v>1225</v>
      </c>
      <c r="G209" s="175" t="s">
        <v>435</v>
      </c>
      <c r="H209" s="176">
        <v>125</v>
      </c>
      <c r="I209" s="177"/>
      <c r="J209" s="178">
        <f>ROUND(I209*H209,2)</f>
        <v>0</v>
      </c>
      <c r="K209" s="174" t="s">
        <v>1219</v>
      </c>
      <c r="L209" s="40"/>
      <c r="M209" s="179" t="s">
        <v>20</v>
      </c>
      <c r="N209" s="180" t="s">
        <v>49</v>
      </c>
      <c r="O209" s="65"/>
      <c r="P209" s="181">
        <f>O209*H209</f>
        <v>0</v>
      </c>
      <c r="Q209" s="181">
        <v>0</v>
      </c>
      <c r="R209" s="181">
        <f>Q209*H209</f>
        <v>0</v>
      </c>
      <c r="S209" s="181">
        <v>0</v>
      </c>
      <c r="T209" s="18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3" t="s">
        <v>281</v>
      </c>
      <c r="AT209" s="183" t="s">
        <v>126</v>
      </c>
      <c r="AU209" s="183" t="s">
        <v>22</v>
      </c>
      <c r="AY209" s="18" t="s">
        <v>125</v>
      </c>
      <c r="BE209" s="184">
        <f>IF(N209="základní",J209,0)</f>
        <v>0</v>
      </c>
      <c r="BF209" s="184">
        <f>IF(N209="snížená",J209,0)</f>
        <v>0</v>
      </c>
      <c r="BG209" s="184">
        <f>IF(N209="zákl. přenesená",J209,0)</f>
        <v>0</v>
      </c>
      <c r="BH209" s="184">
        <f>IF(N209="sníž. přenesená",J209,0)</f>
        <v>0</v>
      </c>
      <c r="BI209" s="184">
        <f>IF(N209="nulová",J209,0)</f>
        <v>0</v>
      </c>
      <c r="BJ209" s="18" t="s">
        <v>22</v>
      </c>
      <c r="BK209" s="184">
        <f>ROUND(I209*H209,2)</f>
        <v>0</v>
      </c>
      <c r="BL209" s="18" t="s">
        <v>281</v>
      </c>
      <c r="BM209" s="183" t="s">
        <v>1226</v>
      </c>
    </row>
    <row r="210" spans="1:65" s="2" customFormat="1" ht="11.25">
      <c r="A210" s="35"/>
      <c r="B210" s="36"/>
      <c r="C210" s="37"/>
      <c r="D210" s="185" t="s">
        <v>133</v>
      </c>
      <c r="E210" s="37"/>
      <c r="F210" s="186" t="s">
        <v>1227</v>
      </c>
      <c r="G210" s="37"/>
      <c r="H210" s="37"/>
      <c r="I210" s="187"/>
      <c r="J210" s="37"/>
      <c r="K210" s="37"/>
      <c r="L210" s="40"/>
      <c r="M210" s="188"/>
      <c r="N210" s="189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133</v>
      </c>
      <c r="AU210" s="18" t="s">
        <v>22</v>
      </c>
    </row>
    <row r="211" spans="1:65" s="13" customFormat="1" ht="11.25">
      <c r="B211" s="201"/>
      <c r="C211" s="202"/>
      <c r="D211" s="185" t="s">
        <v>182</v>
      </c>
      <c r="E211" s="203" t="s">
        <v>1228</v>
      </c>
      <c r="F211" s="204" t="s">
        <v>1229</v>
      </c>
      <c r="G211" s="202"/>
      <c r="H211" s="205">
        <v>125</v>
      </c>
      <c r="I211" s="206"/>
      <c r="J211" s="202"/>
      <c r="K211" s="202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182</v>
      </c>
      <c r="AU211" s="211" t="s">
        <v>22</v>
      </c>
      <c r="AV211" s="13" t="s">
        <v>86</v>
      </c>
      <c r="AW211" s="13" t="s">
        <v>39</v>
      </c>
      <c r="AX211" s="13" t="s">
        <v>22</v>
      </c>
      <c r="AY211" s="211" t="s">
        <v>125</v>
      </c>
    </row>
    <row r="212" spans="1:65" s="2" customFormat="1" ht="16.5" customHeight="1">
      <c r="A212" s="35"/>
      <c r="B212" s="36"/>
      <c r="C212" s="172" t="s">
        <v>357</v>
      </c>
      <c r="D212" s="172" t="s">
        <v>126</v>
      </c>
      <c r="E212" s="173" t="s">
        <v>1230</v>
      </c>
      <c r="F212" s="174" t="s">
        <v>1231</v>
      </c>
      <c r="G212" s="175" t="s">
        <v>435</v>
      </c>
      <c r="H212" s="176">
        <v>81</v>
      </c>
      <c r="I212" s="177"/>
      <c r="J212" s="178">
        <f>ROUND(I212*H212,2)</f>
        <v>0</v>
      </c>
      <c r="K212" s="174" t="s">
        <v>1219</v>
      </c>
      <c r="L212" s="40"/>
      <c r="M212" s="179" t="s">
        <v>20</v>
      </c>
      <c r="N212" s="180" t="s">
        <v>49</v>
      </c>
      <c r="O212" s="65"/>
      <c r="P212" s="181">
        <f>O212*H212</f>
        <v>0</v>
      </c>
      <c r="Q212" s="181">
        <v>0</v>
      </c>
      <c r="R212" s="181">
        <f>Q212*H212</f>
        <v>0</v>
      </c>
      <c r="S212" s="181">
        <v>0</v>
      </c>
      <c r="T212" s="18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3" t="s">
        <v>281</v>
      </c>
      <c r="AT212" s="183" t="s">
        <v>126</v>
      </c>
      <c r="AU212" s="183" t="s">
        <v>22</v>
      </c>
      <c r="AY212" s="18" t="s">
        <v>125</v>
      </c>
      <c r="BE212" s="184">
        <f>IF(N212="základní",J212,0)</f>
        <v>0</v>
      </c>
      <c r="BF212" s="184">
        <f>IF(N212="snížená",J212,0)</f>
        <v>0</v>
      </c>
      <c r="BG212" s="184">
        <f>IF(N212="zákl. přenesená",J212,0)</f>
        <v>0</v>
      </c>
      <c r="BH212" s="184">
        <f>IF(N212="sníž. přenesená",J212,0)</f>
        <v>0</v>
      </c>
      <c r="BI212" s="184">
        <f>IF(N212="nulová",J212,0)</f>
        <v>0</v>
      </c>
      <c r="BJ212" s="18" t="s">
        <v>22</v>
      </c>
      <c r="BK212" s="184">
        <f>ROUND(I212*H212,2)</f>
        <v>0</v>
      </c>
      <c r="BL212" s="18" t="s">
        <v>281</v>
      </c>
      <c r="BM212" s="183" t="s">
        <v>1232</v>
      </c>
    </row>
    <row r="213" spans="1:65" s="2" customFormat="1" ht="11.25">
      <c r="A213" s="35"/>
      <c r="B213" s="36"/>
      <c r="C213" s="37"/>
      <c r="D213" s="185" t="s">
        <v>133</v>
      </c>
      <c r="E213" s="37"/>
      <c r="F213" s="186" t="s">
        <v>1231</v>
      </c>
      <c r="G213" s="37"/>
      <c r="H213" s="37"/>
      <c r="I213" s="187"/>
      <c r="J213" s="37"/>
      <c r="K213" s="37"/>
      <c r="L213" s="40"/>
      <c r="M213" s="188"/>
      <c r="N213" s="189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133</v>
      </c>
      <c r="AU213" s="18" t="s">
        <v>22</v>
      </c>
    </row>
    <row r="214" spans="1:65" s="13" customFormat="1" ht="11.25">
      <c r="B214" s="201"/>
      <c r="C214" s="202"/>
      <c r="D214" s="185" t="s">
        <v>182</v>
      </c>
      <c r="E214" s="203" t="s">
        <v>1233</v>
      </c>
      <c r="F214" s="204" t="s">
        <v>1234</v>
      </c>
      <c r="G214" s="202"/>
      <c r="H214" s="205">
        <v>81</v>
      </c>
      <c r="I214" s="206"/>
      <c r="J214" s="202"/>
      <c r="K214" s="202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182</v>
      </c>
      <c r="AU214" s="211" t="s">
        <v>22</v>
      </c>
      <c r="AV214" s="13" t="s">
        <v>86</v>
      </c>
      <c r="AW214" s="13" t="s">
        <v>39</v>
      </c>
      <c r="AX214" s="13" t="s">
        <v>22</v>
      </c>
      <c r="AY214" s="211" t="s">
        <v>125</v>
      </c>
    </row>
    <row r="215" spans="1:65" s="2" customFormat="1" ht="16.5" customHeight="1">
      <c r="A215" s="35"/>
      <c r="B215" s="36"/>
      <c r="C215" s="172" t="s">
        <v>365</v>
      </c>
      <c r="D215" s="172" t="s">
        <v>126</v>
      </c>
      <c r="E215" s="173" t="s">
        <v>1235</v>
      </c>
      <c r="F215" s="174" t="s">
        <v>1236</v>
      </c>
      <c r="G215" s="175" t="s">
        <v>435</v>
      </c>
      <c r="H215" s="176">
        <v>46</v>
      </c>
      <c r="I215" s="177"/>
      <c r="J215" s="178">
        <f>ROUND(I215*H215,2)</f>
        <v>0</v>
      </c>
      <c r="K215" s="174" t="s">
        <v>1219</v>
      </c>
      <c r="L215" s="40"/>
      <c r="M215" s="179" t="s">
        <v>20</v>
      </c>
      <c r="N215" s="180" t="s">
        <v>49</v>
      </c>
      <c r="O215" s="65"/>
      <c r="P215" s="181">
        <f>O215*H215</f>
        <v>0</v>
      </c>
      <c r="Q215" s="181">
        <v>0</v>
      </c>
      <c r="R215" s="181">
        <f>Q215*H215</f>
        <v>0</v>
      </c>
      <c r="S215" s="181">
        <v>0</v>
      </c>
      <c r="T215" s="18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3" t="s">
        <v>281</v>
      </c>
      <c r="AT215" s="183" t="s">
        <v>126</v>
      </c>
      <c r="AU215" s="183" t="s">
        <v>22</v>
      </c>
      <c r="AY215" s="18" t="s">
        <v>125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18" t="s">
        <v>22</v>
      </c>
      <c r="BK215" s="184">
        <f>ROUND(I215*H215,2)</f>
        <v>0</v>
      </c>
      <c r="BL215" s="18" t="s">
        <v>281</v>
      </c>
      <c r="BM215" s="183" t="s">
        <v>1237</v>
      </c>
    </row>
    <row r="216" spans="1:65" s="2" customFormat="1" ht="11.25">
      <c r="A216" s="35"/>
      <c r="B216" s="36"/>
      <c r="C216" s="37"/>
      <c r="D216" s="185" t="s">
        <v>133</v>
      </c>
      <c r="E216" s="37"/>
      <c r="F216" s="186" t="s">
        <v>1236</v>
      </c>
      <c r="G216" s="37"/>
      <c r="H216" s="37"/>
      <c r="I216" s="187"/>
      <c r="J216" s="37"/>
      <c r="K216" s="37"/>
      <c r="L216" s="40"/>
      <c r="M216" s="188"/>
      <c r="N216" s="189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133</v>
      </c>
      <c r="AU216" s="18" t="s">
        <v>22</v>
      </c>
    </row>
    <row r="217" spans="1:65" s="13" customFormat="1" ht="11.25">
      <c r="B217" s="201"/>
      <c r="C217" s="202"/>
      <c r="D217" s="185" t="s">
        <v>182</v>
      </c>
      <c r="E217" s="203" t="s">
        <v>243</v>
      </c>
      <c r="F217" s="204" t="s">
        <v>1238</v>
      </c>
      <c r="G217" s="202"/>
      <c r="H217" s="205">
        <v>46</v>
      </c>
      <c r="I217" s="206"/>
      <c r="J217" s="202"/>
      <c r="K217" s="202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182</v>
      </c>
      <c r="AU217" s="211" t="s">
        <v>22</v>
      </c>
      <c r="AV217" s="13" t="s">
        <v>86</v>
      </c>
      <c r="AW217" s="13" t="s">
        <v>39</v>
      </c>
      <c r="AX217" s="13" t="s">
        <v>22</v>
      </c>
      <c r="AY217" s="211" t="s">
        <v>125</v>
      </c>
    </row>
    <row r="218" spans="1:65" s="2" customFormat="1" ht="16.5" customHeight="1">
      <c r="A218" s="35"/>
      <c r="B218" s="36"/>
      <c r="C218" s="172" t="s">
        <v>373</v>
      </c>
      <c r="D218" s="172" t="s">
        <v>126</v>
      </c>
      <c r="E218" s="173" t="s">
        <v>1239</v>
      </c>
      <c r="F218" s="174" t="s">
        <v>1240</v>
      </c>
      <c r="G218" s="175" t="s">
        <v>435</v>
      </c>
      <c r="H218" s="176">
        <v>100</v>
      </c>
      <c r="I218" s="177"/>
      <c r="J218" s="178">
        <f>ROUND(I218*H218,2)</f>
        <v>0</v>
      </c>
      <c r="K218" s="174" t="s">
        <v>1219</v>
      </c>
      <c r="L218" s="40"/>
      <c r="M218" s="179" t="s">
        <v>20</v>
      </c>
      <c r="N218" s="180" t="s">
        <v>49</v>
      </c>
      <c r="O218" s="65"/>
      <c r="P218" s="181">
        <f>O218*H218</f>
        <v>0</v>
      </c>
      <c r="Q218" s="181">
        <v>0</v>
      </c>
      <c r="R218" s="181">
        <f>Q218*H218</f>
        <v>0</v>
      </c>
      <c r="S218" s="181">
        <v>0</v>
      </c>
      <c r="T218" s="18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3" t="s">
        <v>281</v>
      </c>
      <c r="AT218" s="183" t="s">
        <v>126</v>
      </c>
      <c r="AU218" s="183" t="s">
        <v>22</v>
      </c>
      <c r="AY218" s="18" t="s">
        <v>125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18" t="s">
        <v>22</v>
      </c>
      <c r="BK218" s="184">
        <f>ROUND(I218*H218,2)</f>
        <v>0</v>
      </c>
      <c r="BL218" s="18" t="s">
        <v>281</v>
      </c>
      <c r="BM218" s="183" t="s">
        <v>1241</v>
      </c>
    </row>
    <row r="219" spans="1:65" s="2" customFormat="1" ht="11.25">
      <c r="A219" s="35"/>
      <c r="B219" s="36"/>
      <c r="C219" s="37"/>
      <c r="D219" s="185" t="s">
        <v>133</v>
      </c>
      <c r="E219" s="37"/>
      <c r="F219" s="186" t="s">
        <v>1242</v>
      </c>
      <c r="G219" s="37"/>
      <c r="H219" s="37"/>
      <c r="I219" s="187"/>
      <c r="J219" s="37"/>
      <c r="K219" s="37"/>
      <c r="L219" s="40"/>
      <c r="M219" s="188"/>
      <c r="N219" s="189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133</v>
      </c>
      <c r="AU219" s="18" t="s">
        <v>22</v>
      </c>
    </row>
    <row r="220" spans="1:65" s="13" customFormat="1" ht="11.25">
      <c r="B220" s="201"/>
      <c r="C220" s="202"/>
      <c r="D220" s="185" t="s">
        <v>182</v>
      </c>
      <c r="E220" s="203" t="s">
        <v>1243</v>
      </c>
      <c r="F220" s="204" t="s">
        <v>1244</v>
      </c>
      <c r="G220" s="202"/>
      <c r="H220" s="205">
        <v>100</v>
      </c>
      <c r="I220" s="206"/>
      <c r="J220" s="202"/>
      <c r="K220" s="202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182</v>
      </c>
      <c r="AU220" s="211" t="s">
        <v>22</v>
      </c>
      <c r="AV220" s="13" t="s">
        <v>86</v>
      </c>
      <c r="AW220" s="13" t="s">
        <v>39</v>
      </c>
      <c r="AX220" s="13" t="s">
        <v>22</v>
      </c>
      <c r="AY220" s="211" t="s">
        <v>125</v>
      </c>
    </row>
    <row r="221" spans="1:65" s="2" customFormat="1" ht="16.5" customHeight="1">
      <c r="A221" s="35"/>
      <c r="B221" s="36"/>
      <c r="C221" s="172" t="s">
        <v>381</v>
      </c>
      <c r="D221" s="172" t="s">
        <v>126</v>
      </c>
      <c r="E221" s="173" t="s">
        <v>1245</v>
      </c>
      <c r="F221" s="174" t="s">
        <v>1246</v>
      </c>
      <c r="G221" s="175" t="s">
        <v>614</v>
      </c>
      <c r="H221" s="176">
        <v>2</v>
      </c>
      <c r="I221" s="177"/>
      <c r="J221" s="178">
        <f>ROUND(I221*H221,2)</f>
        <v>0</v>
      </c>
      <c r="K221" s="174" t="s">
        <v>1219</v>
      </c>
      <c r="L221" s="40"/>
      <c r="M221" s="179" t="s">
        <v>20</v>
      </c>
      <c r="N221" s="180" t="s">
        <v>49</v>
      </c>
      <c r="O221" s="65"/>
      <c r="P221" s="181">
        <f>O221*H221</f>
        <v>0</v>
      </c>
      <c r="Q221" s="181">
        <v>0</v>
      </c>
      <c r="R221" s="181">
        <f>Q221*H221</f>
        <v>0</v>
      </c>
      <c r="S221" s="181">
        <v>0</v>
      </c>
      <c r="T221" s="18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3" t="s">
        <v>281</v>
      </c>
      <c r="AT221" s="183" t="s">
        <v>126</v>
      </c>
      <c r="AU221" s="183" t="s">
        <v>22</v>
      </c>
      <c r="AY221" s="18" t="s">
        <v>125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18" t="s">
        <v>22</v>
      </c>
      <c r="BK221" s="184">
        <f>ROUND(I221*H221,2)</f>
        <v>0</v>
      </c>
      <c r="BL221" s="18" t="s">
        <v>281</v>
      </c>
      <c r="BM221" s="183" t="s">
        <v>1247</v>
      </c>
    </row>
    <row r="222" spans="1:65" s="2" customFormat="1" ht="19.5">
      <c r="A222" s="35"/>
      <c r="B222" s="36"/>
      <c r="C222" s="37"/>
      <c r="D222" s="185" t="s">
        <v>133</v>
      </c>
      <c r="E222" s="37"/>
      <c r="F222" s="186" t="s">
        <v>1248</v>
      </c>
      <c r="G222" s="37"/>
      <c r="H222" s="37"/>
      <c r="I222" s="187"/>
      <c r="J222" s="37"/>
      <c r="K222" s="37"/>
      <c r="L222" s="40"/>
      <c r="M222" s="188"/>
      <c r="N222" s="189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133</v>
      </c>
      <c r="AU222" s="18" t="s">
        <v>22</v>
      </c>
    </row>
    <row r="223" spans="1:65" s="13" customFormat="1" ht="11.25">
      <c r="B223" s="201"/>
      <c r="C223" s="202"/>
      <c r="D223" s="185" t="s">
        <v>182</v>
      </c>
      <c r="E223" s="203" t="s">
        <v>325</v>
      </c>
      <c r="F223" s="204" t="s">
        <v>512</v>
      </c>
      <c r="G223" s="202"/>
      <c r="H223" s="205">
        <v>2</v>
      </c>
      <c r="I223" s="206"/>
      <c r="J223" s="202"/>
      <c r="K223" s="202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182</v>
      </c>
      <c r="AU223" s="211" t="s">
        <v>22</v>
      </c>
      <c r="AV223" s="13" t="s">
        <v>86</v>
      </c>
      <c r="AW223" s="13" t="s">
        <v>39</v>
      </c>
      <c r="AX223" s="13" t="s">
        <v>22</v>
      </c>
      <c r="AY223" s="211" t="s">
        <v>125</v>
      </c>
    </row>
    <row r="224" spans="1:65" s="2" customFormat="1" ht="16.5" customHeight="1">
      <c r="A224" s="35"/>
      <c r="B224" s="36"/>
      <c r="C224" s="172" t="s">
        <v>385</v>
      </c>
      <c r="D224" s="172" t="s">
        <v>126</v>
      </c>
      <c r="E224" s="173" t="s">
        <v>1249</v>
      </c>
      <c r="F224" s="174" t="s">
        <v>1246</v>
      </c>
      <c r="G224" s="175" t="s">
        <v>614</v>
      </c>
      <c r="H224" s="176">
        <v>4</v>
      </c>
      <c r="I224" s="177"/>
      <c r="J224" s="178">
        <f>ROUND(I224*H224,2)</f>
        <v>0</v>
      </c>
      <c r="K224" s="174" t="s">
        <v>1219</v>
      </c>
      <c r="L224" s="40"/>
      <c r="M224" s="179" t="s">
        <v>20</v>
      </c>
      <c r="N224" s="180" t="s">
        <v>49</v>
      </c>
      <c r="O224" s="65"/>
      <c r="P224" s="181">
        <f>O224*H224</f>
        <v>0</v>
      </c>
      <c r="Q224" s="181">
        <v>0</v>
      </c>
      <c r="R224" s="181">
        <f>Q224*H224</f>
        <v>0</v>
      </c>
      <c r="S224" s="181">
        <v>0</v>
      </c>
      <c r="T224" s="18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3" t="s">
        <v>281</v>
      </c>
      <c r="AT224" s="183" t="s">
        <v>126</v>
      </c>
      <c r="AU224" s="183" t="s">
        <v>22</v>
      </c>
      <c r="AY224" s="18" t="s">
        <v>125</v>
      </c>
      <c r="BE224" s="184">
        <f>IF(N224="základní",J224,0)</f>
        <v>0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18" t="s">
        <v>22</v>
      </c>
      <c r="BK224" s="184">
        <f>ROUND(I224*H224,2)</f>
        <v>0</v>
      </c>
      <c r="BL224" s="18" t="s">
        <v>281</v>
      </c>
      <c r="BM224" s="183" t="s">
        <v>1250</v>
      </c>
    </row>
    <row r="225" spans="1:65" s="2" customFormat="1" ht="19.5">
      <c r="A225" s="35"/>
      <c r="B225" s="36"/>
      <c r="C225" s="37"/>
      <c r="D225" s="185" t="s">
        <v>133</v>
      </c>
      <c r="E225" s="37"/>
      <c r="F225" s="186" t="s">
        <v>1251</v>
      </c>
      <c r="G225" s="37"/>
      <c r="H225" s="37"/>
      <c r="I225" s="187"/>
      <c r="J225" s="37"/>
      <c r="K225" s="37"/>
      <c r="L225" s="40"/>
      <c r="M225" s="188"/>
      <c r="N225" s="189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133</v>
      </c>
      <c r="AU225" s="18" t="s">
        <v>22</v>
      </c>
    </row>
    <row r="226" spans="1:65" s="13" customFormat="1" ht="11.25">
      <c r="B226" s="201"/>
      <c r="C226" s="202"/>
      <c r="D226" s="185" t="s">
        <v>182</v>
      </c>
      <c r="E226" s="203" t="s">
        <v>1252</v>
      </c>
      <c r="F226" s="204" t="s">
        <v>1253</v>
      </c>
      <c r="G226" s="202"/>
      <c r="H226" s="205">
        <v>4</v>
      </c>
      <c r="I226" s="206"/>
      <c r="J226" s="202"/>
      <c r="K226" s="202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182</v>
      </c>
      <c r="AU226" s="211" t="s">
        <v>22</v>
      </c>
      <c r="AV226" s="13" t="s">
        <v>86</v>
      </c>
      <c r="AW226" s="13" t="s">
        <v>39</v>
      </c>
      <c r="AX226" s="13" t="s">
        <v>22</v>
      </c>
      <c r="AY226" s="211" t="s">
        <v>125</v>
      </c>
    </row>
    <row r="227" spans="1:65" s="2" customFormat="1" ht="16.5" customHeight="1">
      <c r="A227" s="35"/>
      <c r="B227" s="36"/>
      <c r="C227" s="172" t="s">
        <v>393</v>
      </c>
      <c r="D227" s="172" t="s">
        <v>126</v>
      </c>
      <c r="E227" s="173" t="s">
        <v>1254</v>
      </c>
      <c r="F227" s="174" t="s">
        <v>1255</v>
      </c>
      <c r="G227" s="175" t="s">
        <v>614</v>
      </c>
      <c r="H227" s="176">
        <v>2</v>
      </c>
      <c r="I227" s="177"/>
      <c r="J227" s="178">
        <f>ROUND(I227*H227,2)</f>
        <v>0</v>
      </c>
      <c r="K227" s="174" t="s">
        <v>1219</v>
      </c>
      <c r="L227" s="40"/>
      <c r="M227" s="179" t="s">
        <v>20</v>
      </c>
      <c r="N227" s="180" t="s">
        <v>49</v>
      </c>
      <c r="O227" s="65"/>
      <c r="P227" s="181">
        <f>O227*H227</f>
        <v>0</v>
      </c>
      <c r="Q227" s="181">
        <v>0</v>
      </c>
      <c r="R227" s="181">
        <f>Q227*H227</f>
        <v>0</v>
      </c>
      <c r="S227" s="181">
        <v>0</v>
      </c>
      <c r="T227" s="18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3" t="s">
        <v>281</v>
      </c>
      <c r="AT227" s="183" t="s">
        <v>126</v>
      </c>
      <c r="AU227" s="183" t="s">
        <v>22</v>
      </c>
      <c r="AY227" s="18" t="s">
        <v>125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18" t="s">
        <v>22</v>
      </c>
      <c r="BK227" s="184">
        <f>ROUND(I227*H227,2)</f>
        <v>0</v>
      </c>
      <c r="BL227" s="18" t="s">
        <v>281</v>
      </c>
      <c r="BM227" s="183" t="s">
        <v>1256</v>
      </c>
    </row>
    <row r="228" spans="1:65" s="2" customFormat="1" ht="11.25">
      <c r="A228" s="35"/>
      <c r="B228" s="36"/>
      <c r="C228" s="37"/>
      <c r="D228" s="185" t="s">
        <v>133</v>
      </c>
      <c r="E228" s="37"/>
      <c r="F228" s="186" t="s">
        <v>1257</v>
      </c>
      <c r="G228" s="37"/>
      <c r="H228" s="37"/>
      <c r="I228" s="187"/>
      <c r="J228" s="37"/>
      <c r="K228" s="37"/>
      <c r="L228" s="40"/>
      <c r="M228" s="188"/>
      <c r="N228" s="189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133</v>
      </c>
      <c r="AU228" s="18" t="s">
        <v>22</v>
      </c>
    </row>
    <row r="229" spans="1:65" s="13" customFormat="1" ht="11.25">
      <c r="B229" s="201"/>
      <c r="C229" s="202"/>
      <c r="D229" s="185" t="s">
        <v>182</v>
      </c>
      <c r="E229" s="203" t="s">
        <v>341</v>
      </c>
      <c r="F229" s="204" t="s">
        <v>512</v>
      </c>
      <c r="G229" s="202"/>
      <c r="H229" s="205">
        <v>2</v>
      </c>
      <c r="I229" s="206"/>
      <c r="J229" s="202"/>
      <c r="K229" s="202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182</v>
      </c>
      <c r="AU229" s="211" t="s">
        <v>22</v>
      </c>
      <c r="AV229" s="13" t="s">
        <v>86</v>
      </c>
      <c r="AW229" s="13" t="s">
        <v>39</v>
      </c>
      <c r="AX229" s="13" t="s">
        <v>22</v>
      </c>
      <c r="AY229" s="211" t="s">
        <v>125</v>
      </c>
    </row>
    <row r="230" spans="1:65" s="2" customFormat="1" ht="16.5" customHeight="1">
      <c r="A230" s="35"/>
      <c r="B230" s="36"/>
      <c r="C230" s="172" t="s">
        <v>402</v>
      </c>
      <c r="D230" s="172" t="s">
        <v>126</v>
      </c>
      <c r="E230" s="173" t="s">
        <v>1258</v>
      </c>
      <c r="F230" s="174" t="s">
        <v>1255</v>
      </c>
      <c r="G230" s="175" t="s">
        <v>614</v>
      </c>
      <c r="H230" s="176">
        <v>4</v>
      </c>
      <c r="I230" s="177"/>
      <c r="J230" s="178">
        <f>ROUND(I230*H230,2)</f>
        <v>0</v>
      </c>
      <c r="K230" s="174" t="s">
        <v>1219</v>
      </c>
      <c r="L230" s="40"/>
      <c r="M230" s="179" t="s">
        <v>20</v>
      </c>
      <c r="N230" s="180" t="s">
        <v>49</v>
      </c>
      <c r="O230" s="65"/>
      <c r="P230" s="181">
        <f>O230*H230</f>
        <v>0</v>
      </c>
      <c r="Q230" s="181">
        <v>0</v>
      </c>
      <c r="R230" s="181">
        <f>Q230*H230</f>
        <v>0</v>
      </c>
      <c r="S230" s="181">
        <v>0</v>
      </c>
      <c r="T230" s="18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3" t="s">
        <v>281</v>
      </c>
      <c r="AT230" s="183" t="s">
        <v>126</v>
      </c>
      <c r="AU230" s="183" t="s">
        <v>22</v>
      </c>
      <c r="AY230" s="18" t="s">
        <v>125</v>
      </c>
      <c r="BE230" s="184">
        <f>IF(N230="základní",J230,0)</f>
        <v>0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18" t="s">
        <v>22</v>
      </c>
      <c r="BK230" s="184">
        <f>ROUND(I230*H230,2)</f>
        <v>0</v>
      </c>
      <c r="BL230" s="18" t="s">
        <v>281</v>
      </c>
      <c r="BM230" s="183" t="s">
        <v>1259</v>
      </c>
    </row>
    <row r="231" spans="1:65" s="2" customFormat="1" ht="11.25">
      <c r="A231" s="35"/>
      <c r="B231" s="36"/>
      <c r="C231" s="37"/>
      <c r="D231" s="185" t="s">
        <v>133</v>
      </c>
      <c r="E231" s="37"/>
      <c r="F231" s="186" t="s">
        <v>1260</v>
      </c>
      <c r="G231" s="37"/>
      <c r="H231" s="37"/>
      <c r="I231" s="187"/>
      <c r="J231" s="37"/>
      <c r="K231" s="37"/>
      <c r="L231" s="40"/>
      <c r="M231" s="188"/>
      <c r="N231" s="189"/>
      <c r="O231" s="65"/>
      <c r="P231" s="65"/>
      <c r="Q231" s="65"/>
      <c r="R231" s="65"/>
      <c r="S231" s="65"/>
      <c r="T231" s="6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133</v>
      </c>
      <c r="AU231" s="18" t="s">
        <v>22</v>
      </c>
    </row>
    <row r="232" spans="1:65" s="13" customFormat="1" ht="11.25">
      <c r="B232" s="201"/>
      <c r="C232" s="202"/>
      <c r="D232" s="185" t="s">
        <v>182</v>
      </c>
      <c r="E232" s="203" t="s">
        <v>1261</v>
      </c>
      <c r="F232" s="204" t="s">
        <v>1253</v>
      </c>
      <c r="G232" s="202"/>
      <c r="H232" s="205">
        <v>4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182</v>
      </c>
      <c r="AU232" s="211" t="s">
        <v>22</v>
      </c>
      <c r="AV232" s="13" t="s">
        <v>86</v>
      </c>
      <c r="AW232" s="13" t="s">
        <v>39</v>
      </c>
      <c r="AX232" s="13" t="s">
        <v>22</v>
      </c>
      <c r="AY232" s="211" t="s">
        <v>125</v>
      </c>
    </row>
    <row r="233" spans="1:65" s="2" customFormat="1" ht="16.5" customHeight="1">
      <c r="A233" s="35"/>
      <c r="B233" s="36"/>
      <c r="C233" s="172" t="s">
        <v>410</v>
      </c>
      <c r="D233" s="172" t="s">
        <v>126</v>
      </c>
      <c r="E233" s="173" t="s">
        <v>1262</v>
      </c>
      <c r="F233" s="174" t="s">
        <v>1263</v>
      </c>
      <c r="G233" s="175" t="s">
        <v>614</v>
      </c>
      <c r="H233" s="176">
        <v>2</v>
      </c>
      <c r="I233" s="177"/>
      <c r="J233" s="178">
        <f>ROUND(I233*H233,2)</f>
        <v>0</v>
      </c>
      <c r="K233" s="174" t="s">
        <v>1219</v>
      </c>
      <c r="L233" s="40"/>
      <c r="M233" s="179" t="s">
        <v>20</v>
      </c>
      <c r="N233" s="180" t="s">
        <v>49</v>
      </c>
      <c r="O233" s="65"/>
      <c r="P233" s="181">
        <f>O233*H233</f>
        <v>0</v>
      </c>
      <c r="Q233" s="181">
        <v>0</v>
      </c>
      <c r="R233" s="181">
        <f>Q233*H233</f>
        <v>0</v>
      </c>
      <c r="S233" s="181">
        <v>0</v>
      </c>
      <c r="T233" s="18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3" t="s">
        <v>281</v>
      </c>
      <c r="AT233" s="183" t="s">
        <v>126</v>
      </c>
      <c r="AU233" s="183" t="s">
        <v>22</v>
      </c>
      <c r="AY233" s="18" t="s">
        <v>125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18" t="s">
        <v>22</v>
      </c>
      <c r="BK233" s="184">
        <f>ROUND(I233*H233,2)</f>
        <v>0</v>
      </c>
      <c r="BL233" s="18" t="s">
        <v>281</v>
      </c>
      <c r="BM233" s="183" t="s">
        <v>1264</v>
      </c>
    </row>
    <row r="234" spans="1:65" s="2" customFormat="1" ht="11.25">
      <c r="A234" s="35"/>
      <c r="B234" s="36"/>
      <c r="C234" s="37"/>
      <c r="D234" s="185" t="s">
        <v>133</v>
      </c>
      <c r="E234" s="37"/>
      <c r="F234" s="186" t="s">
        <v>1265</v>
      </c>
      <c r="G234" s="37"/>
      <c r="H234" s="37"/>
      <c r="I234" s="187"/>
      <c r="J234" s="37"/>
      <c r="K234" s="37"/>
      <c r="L234" s="40"/>
      <c r="M234" s="188"/>
      <c r="N234" s="189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133</v>
      </c>
      <c r="AU234" s="18" t="s">
        <v>22</v>
      </c>
    </row>
    <row r="235" spans="1:65" s="13" customFormat="1" ht="11.25">
      <c r="B235" s="201"/>
      <c r="C235" s="202"/>
      <c r="D235" s="185" t="s">
        <v>182</v>
      </c>
      <c r="E235" s="203" t="s">
        <v>349</v>
      </c>
      <c r="F235" s="204" t="s">
        <v>512</v>
      </c>
      <c r="G235" s="202"/>
      <c r="H235" s="205">
        <v>2</v>
      </c>
      <c r="I235" s="206"/>
      <c r="J235" s="202"/>
      <c r="K235" s="202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182</v>
      </c>
      <c r="AU235" s="211" t="s">
        <v>22</v>
      </c>
      <c r="AV235" s="13" t="s">
        <v>86</v>
      </c>
      <c r="AW235" s="13" t="s">
        <v>39</v>
      </c>
      <c r="AX235" s="13" t="s">
        <v>22</v>
      </c>
      <c r="AY235" s="211" t="s">
        <v>125</v>
      </c>
    </row>
    <row r="236" spans="1:65" s="2" customFormat="1" ht="16.5" customHeight="1">
      <c r="A236" s="35"/>
      <c r="B236" s="36"/>
      <c r="C236" s="172" t="s">
        <v>416</v>
      </c>
      <c r="D236" s="172" t="s">
        <v>126</v>
      </c>
      <c r="E236" s="173" t="s">
        <v>1266</v>
      </c>
      <c r="F236" s="174" t="s">
        <v>1263</v>
      </c>
      <c r="G236" s="175" t="s">
        <v>614</v>
      </c>
      <c r="H236" s="176">
        <v>4</v>
      </c>
      <c r="I236" s="177"/>
      <c r="J236" s="178">
        <f>ROUND(I236*H236,2)</f>
        <v>0</v>
      </c>
      <c r="K236" s="174" t="s">
        <v>1219</v>
      </c>
      <c r="L236" s="40"/>
      <c r="M236" s="179" t="s">
        <v>20</v>
      </c>
      <c r="N236" s="180" t="s">
        <v>49</v>
      </c>
      <c r="O236" s="65"/>
      <c r="P236" s="181">
        <f>O236*H236</f>
        <v>0</v>
      </c>
      <c r="Q236" s="181">
        <v>0</v>
      </c>
      <c r="R236" s="181">
        <f>Q236*H236</f>
        <v>0</v>
      </c>
      <c r="S236" s="181">
        <v>0</v>
      </c>
      <c r="T236" s="18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3" t="s">
        <v>281</v>
      </c>
      <c r="AT236" s="183" t="s">
        <v>126</v>
      </c>
      <c r="AU236" s="183" t="s">
        <v>22</v>
      </c>
      <c r="AY236" s="18" t="s">
        <v>125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18" t="s">
        <v>22</v>
      </c>
      <c r="BK236" s="184">
        <f>ROUND(I236*H236,2)</f>
        <v>0</v>
      </c>
      <c r="BL236" s="18" t="s">
        <v>281</v>
      </c>
      <c r="BM236" s="183" t="s">
        <v>1267</v>
      </c>
    </row>
    <row r="237" spans="1:65" s="2" customFormat="1" ht="11.25">
      <c r="A237" s="35"/>
      <c r="B237" s="36"/>
      <c r="C237" s="37"/>
      <c r="D237" s="185" t="s">
        <v>133</v>
      </c>
      <c r="E237" s="37"/>
      <c r="F237" s="186" t="s">
        <v>1268</v>
      </c>
      <c r="G237" s="37"/>
      <c r="H237" s="37"/>
      <c r="I237" s="187"/>
      <c r="J237" s="37"/>
      <c r="K237" s="37"/>
      <c r="L237" s="40"/>
      <c r="M237" s="188"/>
      <c r="N237" s="189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133</v>
      </c>
      <c r="AU237" s="18" t="s">
        <v>22</v>
      </c>
    </row>
    <row r="238" spans="1:65" s="13" customFormat="1" ht="11.25">
      <c r="B238" s="201"/>
      <c r="C238" s="202"/>
      <c r="D238" s="185" t="s">
        <v>182</v>
      </c>
      <c r="E238" s="203" t="s">
        <v>1269</v>
      </c>
      <c r="F238" s="204" t="s">
        <v>1253</v>
      </c>
      <c r="G238" s="202"/>
      <c r="H238" s="205">
        <v>4</v>
      </c>
      <c r="I238" s="206"/>
      <c r="J238" s="202"/>
      <c r="K238" s="202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182</v>
      </c>
      <c r="AU238" s="211" t="s">
        <v>22</v>
      </c>
      <c r="AV238" s="13" t="s">
        <v>86</v>
      </c>
      <c r="AW238" s="13" t="s">
        <v>39</v>
      </c>
      <c r="AX238" s="13" t="s">
        <v>22</v>
      </c>
      <c r="AY238" s="211" t="s">
        <v>125</v>
      </c>
    </row>
    <row r="239" spans="1:65" s="2" customFormat="1" ht="16.5" customHeight="1">
      <c r="A239" s="35"/>
      <c r="B239" s="36"/>
      <c r="C239" s="172" t="s">
        <v>422</v>
      </c>
      <c r="D239" s="172" t="s">
        <v>126</v>
      </c>
      <c r="E239" s="173" t="s">
        <v>1270</v>
      </c>
      <c r="F239" s="174" t="s">
        <v>1271</v>
      </c>
      <c r="G239" s="175" t="s">
        <v>435</v>
      </c>
      <c r="H239" s="176">
        <v>50</v>
      </c>
      <c r="I239" s="177"/>
      <c r="J239" s="178">
        <f>ROUND(I239*H239,2)</f>
        <v>0</v>
      </c>
      <c r="K239" s="174" t="s">
        <v>1219</v>
      </c>
      <c r="L239" s="40"/>
      <c r="M239" s="179" t="s">
        <v>20</v>
      </c>
      <c r="N239" s="180" t="s">
        <v>49</v>
      </c>
      <c r="O239" s="65"/>
      <c r="P239" s="181">
        <f>O239*H239</f>
        <v>0</v>
      </c>
      <c r="Q239" s="181">
        <v>0</v>
      </c>
      <c r="R239" s="181">
        <f>Q239*H239</f>
        <v>0</v>
      </c>
      <c r="S239" s="181">
        <v>0</v>
      </c>
      <c r="T239" s="18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3" t="s">
        <v>281</v>
      </c>
      <c r="AT239" s="183" t="s">
        <v>126</v>
      </c>
      <c r="AU239" s="183" t="s">
        <v>22</v>
      </c>
      <c r="AY239" s="18" t="s">
        <v>125</v>
      </c>
      <c r="BE239" s="184">
        <f>IF(N239="základní",J239,0)</f>
        <v>0</v>
      </c>
      <c r="BF239" s="184">
        <f>IF(N239="snížená",J239,0)</f>
        <v>0</v>
      </c>
      <c r="BG239" s="184">
        <f>IF(N239="zákl. přenesená",J239,0)</f>
        <v>0</v>
      </c>
      <c r="BH239" s="184">
        <f>IF(N239="sníž. přenesená",J239,0)</f>
        <v>0</v>
      </c>
      <c r="BI239" s="184">
        <f>IF(N239="nulová",J239,0)</f>
        <v>0</v>
      </c>
      <c r="BJ239" s="18" t="s">
        <v>22</v>
      </c>
      <c r="BK239" s="184">
        <f>ROUND(I239*H239,2)</f>
        <v>0</v>
      </c>
      <c r="BL239" s="18" t="s">
        <v>281</v>
      </c>
      <c r="BM239" s="183" t="s">
        <v>1272</v>
      </c>
    </row>
    <row r="240" spans="1:65" s="2" customFormat="1" ht="11.25">
      <c r="A240" s="35"/>
      <c r="B240" s="36"/>
      <c r="C240" s="37"/>
      <c r="D240" s="185" t="s">
        <v>133</v>
      </c>
      <c r="E240" s="37"/>
      <c r="F240" s="186" t="s">
        <v>1273</v>
      </c>
      <c r="G240" s="37"/>
      <c r="H240" s="37"/>
      <c r="I240" s="187"/>
      <c r="J240" s="37"/>
      <c r="K240" s="37"/>
      <c r="L240" s="40"/>
      <c r="M240" s="188"/>
      <c r="N240" s="189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133</v>
      </c>
      <c r="AU240" s="18" t="s">
        <v>22</v>
      </c>
    </row>
    <row r="241" spans="1:65" s="13" customFormat="1" ht="11.25">
      <c r="B241" s="201"/>
      <c r="C241" s="202"/>
      <c r="D241" s="185" t="s">
        <v>182</v>
      </c>
      <c r="E241" s="203" t="s">
        <v>1274</v>
      </c>
      <c r="F241" s="204" t="s">
        <v>1275</v>
      </c>
      <c r="G241" s="202"/>
      <c r="H241" s="205">
        <v>50</v>
      </c>
      <c r="I241" s="206"/>
      <c r="J241" s="202"/>
      <c r="K241" s="202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182</v>
      </c>
      <c r="AU241" s="211" t="s">
        <v>22</v>
      </c>
      <c r="AV241" s="13" t="s">
        <v>86</v>
      </c>
      <c r="AW241" s="13" t="s">
        <v>39</v>
      </c>
      <c r="AX241" s="13" t="s">
        <v>22</v>
      </c>
      <c r="AY241" s="211" t="s">
        <v>125</v>
      </c>
    </row>
    <row r="242" spans="1:65" s="2" customFormat="1" ht="16.5" customHeight="1">
      <c r="A242" s="35"/>
      <c r="B242" s="36"/>
      <c r="C242" s="172" t="s">
        <v>428</v>
      </c>
      <c r="D242" s="172" t="s">
        <v>126</v>
      </c>
      <c r="E242" s="173" t="s">
        <v>1276</v>
      </c>
      <c r="F242" s="174" t="s">
        <v>1271</v>
      </c>
      <c r="G242" s="175" t="s">
        <v>435</v>
      </c>
      <c r="H242" s="176">
        <v>20</v>
      </c>
      <c r="I242" s="177"/>
      <c r="J242" s="178">
        <f>ROUND(I242*H242,2)</f>
        <v>0</v>
      </c>
      <c r="K242" s="174" t="s">
        <v>1219</v>
      </c>
      <c r="L242" s="40"/>
      <c r="M242" s="179" t="s">
        <v>20</v>
      </c>
      <c r="N242" s="180" t="s">
        <v>49</v>
      </c>
      <c r="O242" s="65"/>
      <c r="P242" s="181">
        <f>O242*H242</f>
        <v>0</v>
      </c>
      <c r="Q242" s="181">
        <v>0</v>
      </c>
      <c r="R242" s="181">
        <f>Q242*H242</f>
        <v>0</v>
      </c>
      <c r="S242" s="181">
        <v>0</v>
      </c>
      <c r="T242" s="18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3" t="s">
        <v>281</v>
      </c>
      <c r="AT242" s="183" t="s">
        <v>126</v>
      </c>
      <c r="AU242" s="183" t="s">
        <v>22</v>
      </c>
      <c r="AY242" s="18" t="s">
        <v>125</v>
      </c>
      <c r="BE242" s="184">
        <f>IF(N242="základní",J242,0)</f>
        <v>0</v>
      </c>
      <c r="BF242" s="184">
        <f>IF(N242="snížená",J242,0)</f>
        <v>0</v>
      </c>
      <c r="BG242" s="184">
        <f>IF(N242="zákl. přenesená",J242,0)</f>
        <v>0</v>
      </c>
      <c r="BH242" s="184">
        <f>IF(N242="sníž. přenesená",J242,0)</f>
        <v>0</v>
      </c>
      <c r="BI242" s="184">
        <f>IF(N242="nulová",J242,0)</f>
        <v>0</v>
      </c>
      <c r="BJ242" s="18" t="s">
        <v>22</v>
      </c>
      <c r="BK242" s="184">
        <f>ROUND(I242*H242,2)</f>
        <v>0</v>
      </c>
      <c r="BL242" s="18" t="s">
        <v>281</v>
      </c>
      <c r="BM242" s="183" t="s">
        <v>1277</v>
      </c>
    </row>
    <row r="243" spans="1:65" s="2" customFormat="1" ht="11.25">
      <c r="A243" s="35"/>
      <c r="B243" s="36"/>
      <c r="C243" s="37"/>
      <c r="D243" s="185" t="s">
        <v>133</v>
      </c>
      <c r="E243" s="37"/>
      <c r="F243" s="186" t="s">
        <v>1278</v>
      </c>
      <c r="G243" s="37"/>
      <c r="H243" s="37"/>
      <c r="I243" s="187"/>
      <c r="J243" s="37"/>
      <c r="K243" s="37"/>
      <c r="L243" s="40"/>
      <c r="M243" s="188"/>
      <c r="N243" s="189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133</v>
      </c>
      <c r="AU243" s="18" t="s">
        <v>22</v>
      </c>
    </row>
    <row r="244" spans="1:65" s="13" customFormat="1" ht="11.25">
      <c r="B244" s="201"/>
      <c r="C244" s="202"/>
      <c r="D244" s="185" t="s">
        <v>182</v>
      </c>
      <c r="E244" s="203" t="s">
        <v>333</v>
      </c>
      <c r="F244" s="204" t="s">
        <v>637</v>
      </c>
      <c r="G244" s="202"/>
      <c r="H244" s="205">
        <v>20</v>
      </c>
      <c r="I244" s="206"/>
      <c r="J244" s="202"/>
      <c r="K244" s="202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182</v>
      </c>
      <c r="AU244" s="211" t="s">
        <v>22</v>
      </c>
      <c r="AV244" s="13" t="s">
        <v>86</v>
      </c>
      <c r="AW244" s="13" t="s">
        <v>39</v>
      </c>
      <c r="AX244" s="13" t="s">
        <v>22</v>
      </c>
      <c r="AY244" s="211" t="s">
        <v>125</v>
      </c>
    </row>
    <row r="245" spans="1:65" s="2" customFormat="1" ht="16.5" customHeight="1">
      <c r="A245" s="35"/>
      <c r="B245" s="36"/>
      <c r="C245" s="172" t="s">
        <v>434</v>
      </c>
      <c r="D245" s="172" t="s">
        <v>126</v>
      </c>
      <c r="E245" s="173" t="s">
        <v>1279</v>
      </c>
      <c r="F245" s="174" t="s">
        <v>1280</v>
      </c>
      <c r="G245" s="175" t="s">
        <v>435</v>
      </c>
      <c r="H245" s="176">
        <v>125</v>
      </c>
      <c r="I245" s="177"/>
      <c r="J245" s="178">
        <f>ROUND(I245*H245,2)</f>
        <v>0</v>
      </c>
      <c r="K245" s="174" t="s">
        <v>1219</v>
      </c>
      <c r="L245" s="40"/>
      <c r="M245" s="179" t="s">
        <v>20</v>
      </c>
      <c r="N245" s="180" t="s">
        <v>49</v>
      </c>
      <c r="O245" s="65"/>
      <c r="P245" s="181">
        <f>O245*H245</f>
        <v>0</v>
      </c>
      <c r="Q245" s="181">
        <v>0</v>
      </c>
      <c r="R245" s="181">
        <f>Q245*H245</f>
        <v>0</v>
      </c>
      <c r="S245" s="181">
        <v>0</v>
      </c>
      <c r="T245" s="18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3" t="s">
        <v>281</v>
      </c>
      <c r="AT245" s="183" t="s">
        <v>126</v>
      </c>
      <c r="AU245" s="183" t="s">
        <v>22</v>
      </c>
      <c r="AY245" s="18" t="s">
        <v>125</v>
      </c>
      <c r="BE245" s="184">
        <f>IF(N245="základní",J245,0)</f>
        <v>0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18" t="s">
        <v>22</v>
      </c>
      <c r="BK245" s="184">
        <f>ROUND(I245*H245,2)</f>
        <v>0</v>
      </c>
      <c r="BL245" s="18" t="s">
        <v>281</v>
      </c>
      <c r="BM245" s="183" t="s">
        <v>1281</v>
      </c>
    </row>
    <row r="246" spans="1:65" s="2" customFormat="1" ht="11.25">
      <c r="A246" s="35"/>
      <c r="B246" s="36"/>
      <c r="C246" s="37"/>
      <c r="D246" s="185" t="s">
        <v>133</v>
      </c>
      <c r="E246" s="37"/>
      <c r="F246" s="186" t="s">
        <v>1282</v>
      </c>
      <c r="G246" s="37"/>
      <c r="H246" s="37"/>
      <c r="I246" s="187"/>
      <c r="J246" s="37"/>
      <c r="K246" s="37"/>
      <c r="L246" s="40"/>
      <c r="M246" s="188"/>
      <c r="N246" s="189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133</v>
      </c>
      <c r="AU246" s="18" t="s">
        <v>22</v>
      </c>
    </row>
    <row r="247" spans="1:65" s="13" customFormat="1" ht="11.25">
      <c r="B247" s="201"/>
      <c r="C247" s="202"/>
      <c r="D247" s="185" t="s">
        <v>182</v>
      </c>
      <c r="E247" s="203" t="s">
        <v>1283</v>
      </c>
      <c r="F247" s="204" t="s">
        <v>1223</v>
      </c>
      <c r="G247" s="202"/>
      <c r="H247" s="205">
        <v>125</v>
      </c>
      <c r="I247" s="206"/>
      <c r="J247" s="202"/>
      <c r="K247" s="202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182</v>
      </c>
      <c r="AU247" s="211" t="s">
        <v>22</v>
      </c>
      <c r="AV247" s="13" t="s">
        <v>86</v>
      </c>
      <c r="AW247" s="13" t="s">
        <v>39</v>
      </c>
      <c r="AX247" s="13" t="s">
        <v>22</v>
      </c>
      <c r="AY247" s="211" t="s">
        <v>125</v>
      </c>
    </row>
    <row r="248" spans="1:65" s="2" customFormat="1" ht="16.5" customHeight="1">
      <c r="A248" s="35"/>
      <c r="B248" s="36"/>
      <c r="C248" s="172" t="s">
        <v>441</v>
      </c>
      <c r="D248" s="172" t="s">
        <v>126</v>
      </c>
      <c r="E248" s="173" t="s">
        <v>1284</v>
      </c>
      <c r="F248" s="174" t="s">
        <v>1285</v>
      </c>
      <c r="G248" s="175" t="s">
        <v>614</v>
      </c>
      <c r="H248" s="176">
        <v>14</v>
      </c>
      <c r="I248" s="177"/>
      <c r="J248" s="178">
        <f>ROUND(I248*H248,2)</f>
        <v>0</v>
      </c>
      <c r="K248" s="174" t="s">
        <v>1219</v>
      </c>
      <c r="L248" s="40"/>
      <c r="M248" s="179" t="s">
        <v>20</v>
      </c>
      <c r="N248" s="180" t="s">
        <v>49</v>
      </c>
      <c r="O248" s="65"/>
      <c r="P248" s="181">
        <f>O248*H248</f>
        <v>0</v>
      </c>
      <c r="Q248" s="181">
        <v>0</v>
      </c>
      <c r="R248" s="181">
        <f>Q248*H248</f>
        <v>0</v>
      </c>
      <c r="S248" s="181">
        <v>0</v>
      </c>
      <c r="T248" s="18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3" t="s">
        <v>281</v>
      </c>
      <c r="AT248" s="183" t="s">
        <v>126</v>
      </c>
      <c r="AU248" s="183" t="s">
        <v>22</v>
      </c>
      <c r="AY248" s="18" t="s">
        <v>125</v>
      </c>
      <c r="BE248" s="184">
        <f>IF(N248="základní",J248,0)</f>
        <v>0</v>
      </c>
      <c r="BF248" s="184">
        <f>IF(N248="snížená",J248,0)</f>
        <v>0</v>
      </c>
      <c r="BG248" s="184">
        <f>IF(N248="zákl. přenesená",J248,0)</f>
        <v>0</v>
      </c>
      <c r="BH248" s="184">
        <f>IF(N248="sníž. přenesená",J248,0)</f>
        <v>0</v>
      </c>
      <c r="BI248" s="184">
        <f>IF(N248="nulová",J248,0)</f>
        <v>0</v>
      </c>
      <c r="BJ248" s="18" t="s">
        <v>22</v>
      </c>
      <c r="BK248" s="184">
        <f>ROUND(I248*H248,2)</f>
        <v>0</v>
      </c>
      <c r="BL248" s="18" t="s">
        <v>281</v>
      </c>
      <c r="BM248" s="183" t="s">
        <v>1286</v>
      </c>
    </row>
    <row r="249" spans="1:65" s="2" customFormat="1" ht="11.25">
      <c r="A249" s="35"/>
      <c r="B249" s="36"/>
      <c r="C249" s="37"/>
      <c r="D249" s="185" t="s">
        <v>133</v>
      </c>
      <c r="E249" s="37"/>
      <c r="F249" s="186" t="s">
        <v>1285</v>
      </c>
      <c r="G249" s="37"/>
      <c r="H249" s="37"/>
      <c r="I249" s="187"/>
      <c r="J249" s="37"/>
      <c r="K249" s="37"/>
      <c r="L249" s="40"/>
      <c r="M249" s="188"/>
      <c r="N249" s="189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133</v>
      </c>
      <c r="AU249" s="18" t="s">
        <v>22</v>
      </c>
    </row>
    <row r="250" spans="1:65" s="13" customFormat="1" ht="11.25">
      <c r="B250" s="201"/>
      <c r="C250" s="202"/>
      <c r="D250" s="185" t="s">
        <v>182</v>
      </c>
      <c r="E250" s="203" t="s">
        <v>383</v>
      </c>
      <c r="F250" s="204" t="s">
        <v>1287</v>
      </c>
      <c r="G250" s="202"/>
      <c r="H250" s="205">
        <v>14</v>
      </c>
      <c r="I250" s="206"/>
      <c r="J250" s="202"/>
      <c r="K250" s="202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182</v>
      </c>
      <c r="AU250" s="211" t="s">
        <v>22</v>
      </c>
      <c r="AV250" s="13" t="s">
        <v>86</v>
      </c>
      <c r="AW250" s="13" t="s">
        <v>39</v>
      </c>
      <c r="AX250" s="13" t="s">
        <v>22</v>
      </c>
      <c r="AY250" s="211" t="s">
        <v>125</v>
      </c>
    </row>
    <row r="251" spans="1:65" s="2" customFormat="1" ht="21.75" customHeight="1">
      <c r="A251" s="35"/>
      <c r="B251" s="36"/>
      <c r="C251" s="172" t="s">
        <v>448</v>
      </c>
      <c r="D251" s="172" t="s">
        <v>126</v>
      </c>
      <c r="E251" s="173" t="s">
        <v>1288</v>
      </c>
      <c r="F251" s="174" t="s">
        <v>1289</v>
      </c>
      <c r="G251" s="175" t="s">
        <v>614</v>
      </c>
      <c r="H251" s="176">
        <v>12</v>
      </c>
      <c r="I251" s="177"/>
      <c r="J251" s="178">
        <f>ROUND(I251*H251,2)</f>
        <v>0</v>
      </c>
      <c r="K251" s="174" t="s">
        <v>1219</v>
      </c>
      <c r="L251" s="40"/>
      <c r="M251" s="179" t="s">
        <v>20</v>
      </c>
      <c r="N251" s="180" t="s">
        <v>49</v>
      </c>
      <c r="O251" s="65"/>
      <c r="P251" s="181">
        <f>O251*H251</f>
        <v>0</v>
      </c>
      <c r="Q251" s="181">
        <v>0</v>
      </c>
      <c r="R251" s="181">
        <f>Q251*H251</f>
        <v>0</v>
      </c>
      <c r="S251" s="181">
        <v>0</v>
      </c>
      <c r="T251" s="18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3" t="s">
        <v>281</v>
      </c>
      <c r="AT251" s="183" t="s">
        <v>126</v>
      </c>
      <c r="AU251" s="183" t="s">
        <v>22</v>
      </c>
      <c r="AY251" s="18" t="s">
        <v>125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18" t="s">
        <v>22</v>
      </c>
      <c r="BK251" s="184">
        <f>ROUND(I251*H251,2)</f>
        <v>0</v>
      </c>
      <c r="BL251" s="18" t="s">
        <v>281</v>
      </c>
      <c r="BM251" s="183" t="s">
        <v>1290</v>
      </c>
    </row>
    <row r="252" spans="1:65" s="2" customFormat="1" ht="11.25">
      <c r="A252" s="35"/>
      <c r="B252" s="36"/>
      <c r="C252" s="37"/>
      <c r="D252" s="185" t="s">
        <v>133</v>
      </c>
      <c r="E252" s="37"/>
      <c r="F252" s="186" t="s">
        <v>1289</v>
      </c>
      <c r="G252" s="37"/>
      <c r="H252" s="37"/>
      <c r="I252" s="187"/>
      <c r="J252" s="37"/>
      <c r="K252" s="37"/>
      <c r="L252" s="40"/>
      <c r="M252" s="188"/>
      <c r="N252" s="189"/>
      <c r="O252" s="65"/>
      <c r="P252" s="65"/>
      <c r="Q252" s="65"/>
      <c r="R252" s="65"/>
      <c r="S252" s="65"/>
      <c r="T252" s="66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133</v>
      </c>
      <c r="AU252" s="18" t="s">
        <v>22</v>
      </c>
    </row>
    <row r="253" spans="1:65" s="13" customFormat="1" ht="11.25">
      <c r="B253" s="201"/>
      <c r="C253" s="202"/>
      <c r="D253" s="185" t="s">
        <v>182</v>
      </c>
      <c r="E253" s="203" t="s">
        <v>230</v>
      </c>
      <c r="F253" s="204" t="s">
        <v>1291</v>
      </c>
      <c r="G253" s="202"/>
      <c r="H253" s="205">
        <v>12</v>
      </c>
      <c r="I253" s="206"/>
      <c r="J253" s="202"/>
      <c r="K253" s="202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182</v>
      </c>
      <c r="AU253" s="211" t="s">
        <v>22</v>
      </c>
      <c r="AV253" s="13" t="s">
        <v>86</v>
      </c>
      <c r="AW253" s="13" t="s">
        <v>39</v>
      </c>
      <c r="AX253" s="13" t="s">
        <v>22</v>
      </c>
      <c r="AY253" s="211" t="s">
        <v>125</v>
      </c>
    </row>
    <row r="254" spans="1:65" s="2" customFormat="1" ht="16.5" customHeight="1">
      <c r="A254" s="35"/>
      <c r="B254" s="36"/>
      <c r="C254" s="172" t="s">
        <v>454</v>
      </c>
      <c r="D254" s="172" t="s">
        <v>126</v>
      </c>
      <c r="E254" s="173" t="s">
        <v>1292</v>
      </c>
      <c r="F254" s="174" t="s">
        <v>1293</v>
      </c>
      <c r="G254" s="175" t="s">
        <v>435</v>
      </c>
      <c r="H254" s="176">
        <v>125</v>
      </c>
      <c r="I254" s="177"/>
      <c r="J254" s="178">
        <f>ROUND(I254*H254,2)</f>
        <v>0</v>
      </c>
      <c r="K254" s="174" t="s">
        <v>1219</v>
      </c>
      <c r="L254" s="40"/>
      <c r="M254" s="179" t="s">
        <v>20</v>
      </c>
      <c r="N254" s="180" t="s">
        <v>49</v>
      </c>
      <c r="O254" s="65"/>
      <c r="P254" s="181">
        <f>O254*H254</f>
        <v>0</v>
      </c>
      <c r="Q254" s="181">
        <v>0</v>
      </c>
      <c r="R254" s="181">
        <f>Q254*H254</f>
        <v>0</v>
      </c>
      <c r="S254" s="181">
        <v>0</v>
      </c>
      <c r="T254" s="182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3" t="s">
        <v>281</v>
      </c>
      <c r="AT254" s="183" t="s">
        <v>126</v>
      </c>
      <c r="AU254" s="183" t="s">
        <v>22</v>
      </c>
      <c r="AY254" s="18" t="s">
        <v>125</v>
      </c>
      <c r="BE254" s="184">
        <f>IF(N254="základní",J254,0)</f>
        <v>0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18" t="s">
        <v>22</v>
      </c>
      <c r="BK254" s="184">
        <f>ROUND(I254*H254,2)</f>
        <v>0</v>
      </c>
      <c r="BL254" s="18" t="s">
        <v>281</v>
      </c>
      <c r="BM254" s="183" t="s">
        <v>1294</v>
      </c>
    </row>
    <row r="255" spans="1:65" s="2" customFormat="1" ht="11.25">
      <c r="A255" s="35"/>
      <c r="B255" s="36"/>
      <c r="C255" s="37"/>
      <c r="D255" s="185" t="s">
        <v>133</v>
      </c>
      <c r="E255" s="37"/>
      <c r="F255" s="186" t="s">
        <v>1293</v>
      </c>
      <c r="G255" s="37"/>
      <c r="H255" s="37"/>
      <c r="I255" s="187"/>
      <c r="J255" s="37"/>
      <c r="K255" s="37"/>
      <c r="L255" s="40"/>
      <c r="M255" s="188"/>
      <c r="N255" s="189"/>
      <c r="O255" s="65"/>
      <c r="P255" s="65"/>
      <c r="Q255" s="65"/>
      <c r="R255" s="65"/>
      <c r="S255" s="65"/>
      <c r="T255" s="66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133</v>
      </c>
      <c r="AU255" s="18" t="s">
        <v>22</v>
      </c>
    </row>
    <row r="256" spans="1:65" s="13" customFormat="1" ht="11.25">
      <c r="B256" s="201"/>
      <c r="C256" s="202"/>
      <c r="D256" s="185" t="s">
        <v>182</v>
      </c>
      <c r="E256" s="203" t="s">
        <v>306</v>
      </c>
      <c r="F256" s="204" t="s">
        <v>1223</v>
      </c>
      <c r="G256" s="202"/>
      <c r="H256" s="205">
        <v>125</v>
      </c>
      <c r="I256" s="206"/>
      <c r="J256" s="202"/>
      <c r="K256" s="202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182</v>
      </c>
      <c r="AU256" s="211" t="s">
        <v>22</v>
      </c>
      <c r="AV256" s="13" t="s">
        <v>86</v>
      </c>
      <c r="AW256" s="13" t="s">
        <v>39</v>
      </c>
      <c r="AX256" s="13" t="s">
        <v>22</v>
      </c>
      <c r="AY256" s="211" t="s">
        <v>125</v>
      </c>
    </row>
    <row r="257" spans="1:65" s="2" customFormat="1" ht="16.5" customHeight="1">
      <c r="A257" s="35"/>
      <c r="B257" s="36"/>
      <c r="C257" s="172" t="s">
        <v>460</v>
      </c>
      <c r="D257" s="172" t="s">
        <v>126</v>
      </c>
      <c r="E257" s="173" t="s">
        <v>1295</v>
      </c>
      <c r="F257" s="174" t="s">
        <v>1296</v>
      </c>
      <c r="G257" s="175" t="s">
        <v>614</v>
      </c>
      <c r="H257" s="176">
        <v>12</v>
      </c>
      <c r="I257" s="177"/>
      <c r="J257" s="178">
        <f>ROUND(I257*H257,2)</f>
        <v>0</v>
      </c>
      <c r="K257" s="174" t="s">
        <v>1219</v>
      </c>
      <c r="L257" s="40"/>
      <c r="M257" s="179" t="s">
        <v>20</v>
      </c>
      <c r="N257" s="180" t="s">
        <v>49</v>
      </c>
      <c r="O257" s="65"/>
      <c r="P257" s="181">
        <f>O257*H257</f>
        <v>0</v>
      </c>
      <c r="Q257" s="181">
        <v>0</v>
      </c>
      <c r="R257" s="181">
        <f>Q257*H257</f>
        <v>0</v>
      </c>
      <c r="S257" s="181">
        <v>0</v>
      </c>
      <c r="T257" s="182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3" t="s">
        <v>281</v>
      </c>
      <c r="AT257" s="183" t="s">
        <v>126</v>
      </c>
      <c r="AU257" s="183" t="s">
        <v>22</v>
      </c>
      <c r="AY257" s="18" t="s">
        <v>125</v>
      </c>
      <c r="BE257" s="184">
        <f>IF(N257="základní",J257,0)</f>
        <v>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18" t="s">
        <v>22</v>
      </c>
      <c r="BK257" s="184">
        <f>ROUND(I257*H257,2)</f>
        <v>0</v>
      </c>
      <c r="BL257" s="18" t="s">
        <v>281</v>
      </c>
      <c r="BM257" s="183" t="s">
        <v>1297</v>
      </c>
    </row>
    <row r="258" spans="1:65" s="2" customFormat="1" ht="11.25">
      <c r="A258" s="35"/>
      <c r="B258" s="36"/>
      <c r="C258" s="37"/>
      <c r="D258" s="185" t="s">
        <v>133</v>
      </c>
      <c r="E258" s="37"/>
      <c r="F258" s="186" t="s">
        <v>1296</v>
      </c>
      <c r="G258" s="37"/>
      <c r="H258" s="37"/>
      <c r="I258" s="187"/>
      <c r="J258" s="37"/>
      <c r="K258" s="37"/>
      <c r="L258" s="40"/>
      <c r="M258" s="188"/>
      <c r="N258" s="189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133</v>
      </c>
      <c r="AU258" s="18" t="s">
        <v>22</v>
      </c>
    </row>
    <row r="259" spans="1:65" s="13" customFormat="1" ht="11.25">
      <c r="B259" s="201"/>
      <c r="C259" s="202"/>
      <c r="D259" s="185" t="s">
        <v>182</v>
      </c>
      <c r="E259" s="203" t="s">
        <v>1298</v>
      </c>
      <c r="F259" s="204" t="s">
        <v>1291</v>
      </c>
      <c r="G259" s="202"/>
      <c r="H259" s="205">
        <v>12</v>
      </c>
      <c r="I259" s="206"/>
      <c r="J259" s="202"/>
      <c r="K259" s="202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182</v>
      </c>
      <c r="AU259" s="211" t="s">
        <v>22</v>
      </c>
      <c r="AV259" s="13" t="s">
        <v>86</v>
      </c>
      <c r="AW259" s="13" t="s">
        <v>39</v>
      </c>
      <c r="AX259" s="13" t="s">
        <v>22</v>
      </c>
      <c r="AY259" s="211" t="s">
        <v>125</v>
      </c>
    </row>
    <row r="260" spans="1:65" s="11" customFormat="1" ht="25.9" customHeight="1">
      <c r="B260" s="158"/>
      <c r="C260" s="159"/>
      <c r="D260" s="160" t="s">
        <v>77</v>
      </c>
      <c r="E260" s="161" t="s">
        <v>224</v>
      </c>
      <c r="F260" s="161" t="s">
        <v>907</v>
      </c>
      <c r="G260" s="159"/>
      <c r="H260" s="159"/>
      <c r="I260" s="162"/>
      <c r="J260" s="163">
        <f>BK260</f>
        <v>0</v>
      </c>
      <c r="K260" s="159"/>
      <c r="L260" s="164"/>
      <c r="M260" s="165"/>
      <c r="N260" s="166"/>
      <c r="O260" s="166"/>
      <c r="P260" s="167">
        <f>SUM(P261:P263)</f>
        <v>0</v>
      </c>
      <c r="Q260" s="166"/>
      <c r="R260" s="167">
        <f>SUM(R261:R263)</f>
        <v>0</v>
      </c>
      <c r="S260" s="166"/>
      <c r="T260" s="168">
        <f>SUM(T261:T263)</f>
        <v>0</v>
      </c>
      <c r="AR260" s="169" t="s">
        <v>22</v>
      </c>
      <c r="AT260" s="170" t="s">
        <v>77</v>
      </c>
      <c r="AU260" s="170" t="s">
        <v>78</v>
      </c>
      <c r="AY260" s="169" t="s">
        <v>125</v>
      </c>
      <c r="BK260" s="171">
        <f>SUM(BK261:BK263)</f>
        <v>0</v>
      </c>
    </row>
    <row r="261" spans="1:65" s="2" customFormat="1" ht="16.5" customHeight="1">
      <c r="A261" s="35"/>
      <c r="B261" s="36"/>
      <c r="C261" s="172" t="s">
        <v>467</v>
      </c>
      <c r="D261" s="172" t="s">
        <v>126</v>
      </c>
      <c r="E261" s="173" t="s">
        <v>1299</v>
      </c>
      <c r="F261" s="174" t="s">
        <v>1300</v>
      </c>
      <c r="G261" s="175" t="s">
        <v>435</v>
      </c>
      <c r="H261" s="176">
        <v>25</v>
      </c>
      <c r="I261" s="177"/>
      <c r="J261" s="178">
        <f>ROUND(I261*H261,2)</f>
        <v>0</v>
      </c>
      <c r="K261" s="174" t="s">
        <v>1219</v>
      </c>
      <c r="L261" s="40"/>
      <c r="M261" s="179" t="s">
        <v>20</v>
      </c>
      <c r="N261" s="180" t="s">
        <v>49</v>
      </c>
      <c r="O261" s="65"/>
      <c r="P261" s="181">
        <f>O261*H261</f>
        <v>0</v>
      </c>
      <c r="Q261" s="181">
        <v>0</v>
      </c>
      <c r="R261" s="181">
        <f>Q261*H261</f>
        <v>0</v>
      </c>
      <c r="S261" s="181">
        <v>0</v>
      </c>
      <c r="T261" s="182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3" t="s">
        <v>131</v>
      </c>
      <c r="AT261" s="183" t="s">
        <v>126</v>
      </c>
      <c r="AU261" s="183" t="s">
        <v>22</v>
      </c>
      <c r="AY261" s="18" t="s">
        <v>125</v>
      </c>
      <c r="BE261" s="184">
        <f>IF(N261="základní",J261,0)</f>
        <v>0</v>
      </c>
      <c r="BF261" s="184">
        <f>IF(N261="snížená",J261,0)</f>
        <v>0</v>
      </c>
      <c r="BG261" s="184">
        <f>IF(N261="zákl. přenesená",J261,0)</f>
        <v>0</v>
      </c>
      <c r="BH261" s="184">
        <f>IF(N261="sníž. přenesená",J261,0)</f>
        <v>0</v>
      </c>
      <c r="BI261" s="184">
        <f>IF(N261="nulová",J261,0)</f>
        <v>0</v>
      </c>
      <c r="BJ261" s="18" t="s">
        <v>22</v>
      </c>
      <c r="BK261" s="184">
        <f>ROUND(I261*H261,2)</f>
        <v>0</v>
      </c>
      <c r="BL261" s="18" t="s">
        <v>131</v>
      </c>
      <c r="BM261" s="183" t="s">
        <v>1301</v>
      </c>
    </row>
    <row r="262" spans="1:65" s="2" customFormat="1" ht="11.25">
      <c r="A262" s="35"/>
      <c r="B262" s="36"/>
      <c r="C262" s="37"/>
      <c r="D262" s="185" t="s">
        <v>133</v>
      </c>
      <c r="E262" s="37"/>
      <c r="F262" s="186" t="s">
        <v>1302</v>
      </c>
      <c r="G262" s="37"/>
      <c r="H262" s="37"/>
      <c r="I262" s="187"/>
      <c r="J262" s="37"/>
      <c r="K262" s="37"/>
      <c r="L262" s="40"/>
      <c r="M262" s="188"/>
      <c r="N262" s="189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133</v>
      </c>
      <c r="AU262" s="18" t="s">
        <v>22</v>
      </c>
    </row>
    <row r="263" spans="1:65" s="13" customFormat="1" ht="11.25">
      <c r="B263" s="201"/>
      <c r="C263" s="202"/>
      <c r="D263" s="185" t="s">
        <v>182</v>
      </c>
      <c r="E263" s="203" t="s">
        <v>371</v>
      </c>
      <c r="F263" s="204" t="s">
        <v>1303</v>
      </c>
      <c r="G263" s="202"/>
      <c r="H263" s="205">
        <v>25</v>
      </c>
      <c r="I263" s="206"/>
      <c r="J263" s="202"/>
      <c r="K263" s="202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182</v>
      </c>
      <c r="AU263" s="211" t="s">
        <v>22</v>
      </c>
      <c r="AV263" s="13" t="s">
        <v>86</v>
      </c>
      <c r="AW263" s="13" t="s">
        <v>39</v>
      </c>
      <c r="AX263" s="13" t="s">
        <v>22</v>
      </c>
      <c r="AY263" s="211" t="s">
        <v>125</v>
      </c>
    </row>
    <row r="264" spans="1:65" s="11" customFormat="1" ht="25.9" customHeight="1">
      <c r="B264" s="158"/>
      <c r="C264" s="159"/>
      <c r="D264" s="160" t="s">
        <v>77</v>
      </c>
      <c r="E264" s="161" t="s">
        <v>1304</v>
      </c>
      <c r="F264" s="161" t="s">
        <v>1304</v>
      </c>
      <c r="G264" s="159"/>
      <c r="H264" s="159"/>
      <c r="I264" s="162"/>
      <c r="J264" s="163">
        <f>BK264</f>
        <v>0</v>
      </c>
      <c r="K264" s="159"/>
      <c r="L264" s="164"/>
      <c r="M264" s="165"/>
      <c r="N264" s="166"/>
      <c r="O264" s="166"/>
      <c r="P264" s="167">
        <f>P265</f>
        <v>0</v>
      </c>
      <c r="Q264" s="166"/>
      <c r="R264" s="167">
        <f>R265</f>
        <v>2.6190999999999999E-2</v>
      </c>
      <c r="S264" s="166"/>
      <c r="T264" s="168">
        <f>T265</f>
        <v>0</v>
      </c>
      <c r="AR264" s="169" t="s">
        <v>131</v>
      </c>
      <c r="AT264" s="170" t="s">
        <v>77</v>
      </c>
      <c r="AU264" s="170" t="s">
        <v>78</v>
      </c>
      <c r="AY264" s="169" t="s">
        <v>125</v>
      </c>
      <c r="BK264" s="171">
        <f>BK265</f>
        <v>0</v>
      </c>
    </row>
    <row r="265" spans="1:65" s="11" customFormat="1" ht="22.9" customHeight="1">
      <c r="B265" s="158"/>
      <c r="C265" s="159"/>
      <c r="D265" s="160" t="s">
        <v>77</v>
      </c>
      <c r="E265" s="244" t="s">
        <v>1305</v>
      </c>
      <c r="F265" s="244" t="s">
        <v>1306</v>
      </c>
      <c r="G265" s="159"/>
      <c r="H265" s="159"/>
      <c r="I265" s="162"/>
      <c r="J265" s="245">
        <f>BK265</f>
        <v>0</v>
      </c>
      <c r="K265" s="159"/>
      <c r="L265" s="164"/>
      <c r="M265" s="165"/>
      <c r="N265" s="166"/>
      <c r="O265" s="166"/>
      <c r="P265" s="167">
        <f>P266+SUM(P267:P272)</f>
        <v>0</v>
      </c>
      <c r="Q265" s="166"/>
      <c r="R265" s="167">
        <f>R266+SUM(R267:R272)</f>
        <v>2.6190999999999999E-2</v>
      </c>
      <c r="S265" s="166"/>
      <c r="T265" s="168">
        <f>T266+SUM(T267:T272)</f>
        <v>0</v>
      </c>
      <c r="AR265" s="169" t="s">
        <v>131</v>
      </c>
      <c r="AT265" s="170" t="s">
        <v>77</v>
      </c>
      <c r="AU265" s="170" t="s">
        <v>22</v>
      </c>
      <c r="AY265" s="169" t="s">
        <v>125</v>
      </c>
      <c r="BK265" s="171">
        <f>BK266+SUM(BK267:BK272)</f>
        <v>0</v>
      </c>
    </row>
    <row r="266" spans="1:65" s="2" customFormat="1" ht="16.5" customHeight="1">
      <c r="A266" s="35"/>
      <c r="B266" s="36"/>
      <c r="C266" s="233" t="s">
        <v>474</v>
      </c>
      <c r="D266" s="233" t="s">
        <v>435</v>
      </c>
      <c r="E266" s="234" t="s">
        <v>1307</v>
      </c>
      <c r="F266" s="235" t="s">
        <v>1308</v>
      </c>
      <c r="G266" s="236" t="s">
        <v>284</v>
      </c>
      <c r="H266" s="237">
        <v>89.1</v>
      </c>
      <c r="I266" s="238"/>
      <c r="J266" s="239">
        <f>ROUND(I266*H266,2)</f>
        <v>0</v>
      </c>
      <c r="K266" s="235" t="s">
        <v>20</v>
      </c>
      <c r="L266" s="240"/>
      <c r="M266" s="241" t="s">
        <v>20</v>
      </c>
      <c r="N266" s="242" t="s">
        <v>49</v>
      </c>
      <c r="O266" s="65"/>
      <c r="P266" s="181">
        <f>O266*H266</f>
        <v>0</v>
      </c>
      <c r="Q266" s="181">
        <v>1.0000000000000001E-5</v>
      </c>
      <c r="R266" s="181">
        <f>Q266*H266</f>
        <v>8.9099999999999997E-4</v>
      </c>
      <c r="S266" s="181">
        <v>0</v>
      </c>
      <c r="T266" s="18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3" t="s">
        <v>393</v>
      </c>
      <c r="AT266" s="183" t="s">
        <v>435</v>
      </c>
      <c r="AU266" s="183" t="s">
        <v>86</v>
      </c>
      <c r="AY266" s="18" t="s">
        <v>125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18" t="s">
        <v>22</v>
      </c>
      <c r="BK266" s="184">
        <f>ROUND(I266*H266,2)</f>
        <v>0</v>
      </c>
      <c r="BL266" s="18" t="s">
        <v>281</v>
      </c>
      <c r="BM266" s="183" t="s">
        <v>1309</v>
      </c>
    </row>
    <row r="267" spans="1:65" s="2" customFormat="1" ht="11.25">
      <c r="A267" s="35"/>
      <c r="B267" s="36"/>
      <c r="C267" s="37"/>
      <c r="D267" s="185" t="s">
        <v>133</v>
      </c>
      <c r="E267" s="37"/>
      <c r="F267" s="186" t="s">
        <v>1308</v>
      </c>
      <c r="G267" s="37"/>
      <c r="H267" s="37"/>
      <c r="I267" s="187"/>
      <c r="J267" s="37"/>
      <c r="K267" s="37"/>
      <c r="L267" s="40"/>
      <c r="M267" s="188"/>
      <c r="N267" s="189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133</v>
      </c>
      <c r="AU267" s="18" t="s">
        <v>86</v>
      </c>
    </row>
    <row r="268" spans="1:65" s="13" customFormat="1" ht="11.25">
      <c r="B268" s="201"/>
      <c r="C268" s="202"/>
      <c r="D268" s="185" t="s">
        <v>182</v>
      </c>
      <c r="E268" s="203" t="s">
        <v>20</v>
      </c>
      <c r="F268" s="204" t="s">
        <v>1310</v>
      </c>
      <c r="G268" s="202"/>
      <c r="H268" s="205">
        <v>89.1</v>
      </c>
      <c r="I268" s="206"/>
      <c r="J268" s="202"/>
      <c r="K268" s="202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182</v>
      </c>
      <c r="AU268" s="211" t="s">
        <v>86</v>
      </c>
      <c r="AV268" s="13" t="s">
        <v>86</v>
      </c>
      <c r="AW268" s="13" t="s">
        <v>39</v>
      </c>
      <c r="AX268" s="13" t="s">
        <v>22</v>
      </c>
      <c r="AY268" s="211" t="s">
        <v>125</v>
      </c>
    </row>
    <row r="269" spans="1:65" s="2" customFormat="1" ht="16.5" customHeight="1">
      <c r="A269" s="35"/>
      <c r="B269" s="36"/>
      <c r="C269" s="233" t="s">
        <v>480</v>
      </c>
      <c r="D269" s="233" t="s">
        <v>435</v>
      </c>
      <c r="E269" s="234" t="s">
        <v>1311</v>
      </c>
      <c r="F269" s="235" t="s">
        <v>1312</v>
      </c>
      <c r="G269" s="236" t="s">
        <v>284</v>
      </c>
      <c r="H269" s="237">
        <v>50.6</v>
      </c>
      <c r="I269" s="238"/>
      <c r="J269" s="239">
        <f>ROUND(I269*H269,2)</f>
        <v>0</v>
      </c>
      <c r="K269" s="235" t="s">
        <v>20</v>
      </c>
      <c r="L269" s="240"/>
      <c r="M269" s="241" t="s">
        <v>20</v>
      </c>
      <c r="N269" s="242" t="s">
        <v>49</v>
      </c>
      <c r="O269" s="65"/>
      <c r="P269" s="181">
        <f>O269*H269</f>
        <v>0</v>
      </c>
      <c r="Q269" s="181">
        <v>5.0000000000000001E-4</v>
      </c>
      <c r="R269" s="181">
        <f>Q269*H269</f>
        <v>2.53E-2</v>
      </c>
      <c r="S269" s="181">
        <v>0</v>
      </c>
      <c r="T269" s="182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3" t="s">
        <v>393</v>
      </c>
      <c r="AT269" s="183" t="s">
        <v>435</v>
      </c>
      <c r="AU269" s="183" t="s">
        <v>86</v>
      </c>
      <c r="AY269" s="18" t="s">
        <v>125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18" t="s">
        <v>22</v>
      </c>
      <c r="BK269" s="184">
        <f>ROUND(I269*H269,2)</f>
        <v>0</v>
      </c>
      <c r="BL269" s="18" t="s">
        <v>281</v>
      </c>
      <c r="BM269" s="183" t="s">
        <v>1313</v>
      </c>
    </row>
    <row r="270" spans="1:65" s="2" customFormat="1" ht="11.25">
      <c r="A270" s="35"/>
      <c r="B270" s="36"/>
      <c r="C270" s="37"/>
      <c r="D270" s="185" t="s">
        <v>133</v>
      </c>
      <c r="E270" s="37"/>
      <c r="F270" s="186" t="s">
        <v>1312</v>
      </c>
      <c r="G270" s="37"/>
      <c r="H270" s="37"/>
      <c r="I270" s="187"/>
      <c r="J270" s="37"/>
      <c r="K270" s="37"/>
      <c r="L270" s="40"/>
      <c r="M270" s="188"/>
      <c r="N270" s="189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133</v>
      </c>
      <c r="AU270" s="18" t="s">
        <v>86</v>
      </c>
    </row>
    <row r="271" spans="1:65" s="13" customFormat="1" ht="11.25">
      <c r="B271" s="201"/>
      <c r="C271" s="202"/>
      <c r="D271" s="185" t="s">
        <v>182</v>
      </c>
      <c r="E271" s="203" t="s">
        <v>20</v>
      </c>
      <c r="F271" s="204" t="s">
        <v>1314</v>
      </c>
      <c r="G271" s="202"/>
      <c r="H271" s="205">
        <v>50.6</v>
      </c>
      <c r="I271" s="206"/>
      <c r="J271" s="202"/>
      <c r="K271" s="202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182</v>
      </c>
      <c r="AU271" s="211" t="s">
        <v>86</v>
      </c>
      <c r="AV271" s="13" t="s">
        <v>86</v>
      </c>
      <c r="AW271" s="13" t="s">
        <v>39</v>
      </c>
      <c r="AX271" s="13" t="s">
        <v>22</v>
      </c>
      <c r="AY271" s="211" t="s">
        <v>125</v>
      </c>
    </row>
    <row r="272" spans="1:65" s="11" customFormat="1" ht="20.85" customHeight="1">
      <c r="B272" s="158"/>
      <c r="C272" s="159"/>
      <c r="D272" s="160" t="s">
        <v>77</v>
      </c>
      <c r="E272" s="244" t="s">
        <v>1315</v>
      </c>
      <c r="F272" s="244" t="s">
        <v>1316</v>
      </c>
      <c r="G272" s="159"/>
      <c r="H272" s="159"/>
      <c r="I272" s="162"/>
      <c r="J272" s="245">
        <f>BK272</f>
        <v>0</v>
      </c>
      <c r="K272" s="159"/>
      <c r="L272" s="164"/>
      <c r="M272" s="165"/>
      <c r="N272" s="166"/>
      <c r="O272" s="166"/>
      <c r="P272" s="167">
        <f>SUM(P273:P278)</f>
        <v>0</v>
      </c>
      <c r="Q272" s="166"/>
      <c r="R272" s="167">
        <f>SUM(R273:R278)</f>
        <v>0</v>
      </c>
      <c r="S272" s="166"/>
      <c r="T272" s="168">
        <f>SUM(T273:T278)</f>
        <v>0</v>
      </c>
      <c r="AR272" s="169" t="s">
        <v>131</v>
      </c>
      <c r="AT272" s="170" t="s">
        <v>77</v>
      </c>
      <c r="AU272" s="170" t="s">
        <v>86</v>
      </c>
      <c r="AY272" s="169" t="s">
        <v>125</v>
      </c>
      <c r="BK272" s="171">
        <f>SUM(BK273:BK278)</f>
        <v>0</v>
      </c>
    </row>
    <row r="273" spans="1:65" s="2" customFormat="1" ht="16.5" customHeight="1">
      <c r="A273" s="35"/>
      <c r="B273" s="36"/>
      <c r="C273" s="172" t="s">
        <v>488</v>
      </c>
      <c r="D273" s="172" t="s">
        <v>126</v>
      </c>
      <c r="E273" s="173" t="s">
        <v>1317</v>
      </c>
      <c r="F273" s="174" t="s">
        <v>1318</v>
      </c>
      <c r="G273" s="175" t="s">
        <v>1319</v>
      </c>
      <c r="H273" s="176">
        <v>200</v>
      </c>
      <c r="I273" s="177"/>
      <c r="J273" s="178">
        <f>ROUND(I273*H273,2)</f>
        <v>0</v>
      </c>
      <c r="K273" s="174" t="s">
        <v>130</v>
      </c>
      <c r="L273" s="40"/>
      <c r="M273" s="179" t="s">
        <v>20</v>
      </c>
      <c r="N273" s="180" t="s">
        <v>49</v>
      </c>
      <c r="O273" s="65"/>
      <c r="P273" s="181">
        <f>O273*H273</f>
        <v>0</v>
      </c>
      <c r="Q273" s="181">
        <v>0</v>
      </c>
      <c r="R273" s="181">
        <f>Q273*H273</f>
        <v>0</v>
      </c>
      <c r="S273" s="181">
        <v>0</v>
      </c>
      <c r="T273" s="182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3" t="s">
        <v>1320</v>
      </c>
      <c r="AT273" s="183" t="s">
        <v>126</v>
      </c>
      <c r="AU273" s="183" t="s">
        <v>142</v>
      </c>
      <c r="AY273" s="18" t="s">
        <v>125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18" t="s">
        <v>22</v>
      </c>
      <c r="BK273" s="184">
        <f>ROUND(I273*H273,2)</f>
        <v>0</v>
      </c>
      <c r="BL273" s="18" t="s">
        <v>1320</v>
      </c>
      <c r="BM273" s="183" t="s">
        <v>1321</v>
      </c>
    </row>
    <row r="274" spans="1:65" s="2" customFormat="1" ht="11.25">
      <c r="A274" s="35"/>
      <c r="B274" s="36"/>
      <c r="C274" s="37"/>
      <c r="D274" s="185" t="s">
        <v>133</v>
      </c>
      <c r="E274" s="37"/>
      <c r="F274" s="186" t="s">
        <v>1322</v>
      </c>
      <c r="G274" s="37"/>
      <c r="H274" s="37"/>
      <c r="I274" s="187"/>
      <c r="J274" s="37"/>
      <c r="K274" s="37"/>
      <c r="L274" s="40"/>
      <c r="M274" s="188"/>
      <c r="N274" s="189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133</v>
      </c>
      <c r="AU274" s="18" t="s">
        <v>142</v>
      </c>
    </row>
    <row r="275" spans="1:65" s="2" customFormat="1" ht="11.25">
      <c r="A275" s="35"/>
      <c r="B275" s="36"/>
      <c r="C275" s="37"/>
      <c r="D275" s="190" t="s">
        <v>135</v>
      </c>
      <c r="E275" s="37"/>
      <c r="F275" s="191" t="s">
        <v>1323</v>
      </c>
      <c r="G275" s="37"/>
      <c r="H275" s="37"/>
      <c r="I275" s="187"/>
      <c r="J275" s="37"/>
      <c r="K275" s="37"/>
      <c r="L275" s="40"/>
      <c r="M275" s="188"/>
      <c r="N275" s="189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135</v>
      </c>
      <c r="AU275" s="18" t="s">
        <v>142</v>
      </c>
    </row>
    <row r="276" spans="1:65" s="2" customFormat="1" ht="16.5" customHeight="1">
      <c r="A276" s="35"/>
      <c r="B276" s="36"/>
      <c r="C276" s="172" t="s">
        <v>496</v>
      </c>
      <c r="D276" s="172" t="s">
        <v>126</v>
      </c>
      <c r="E276" s="173" t="s">
        <v>1324</v>
      </c>
      <c r="F276" s="174" t="s">
        <v>1325</v>
      </c>
      <c r="G276" s="175" t="s">
        <v>1319</v>
      </c>
      <c r="H276" s="176">
        <v>10</v>
      </c>
      <c r="I276" s="177"/>
      <c r="J276" s="178">
        <f>ROUND(I276*H276,2)</f>
        <v>0</v>
      </c>
      <c r="K276" s="174" t="s">
        <v>130</v>
      </c>
      <c r="L276" s="40"/>
      <c r="M276" s="179" t="s">
        <v>20</v>
      </c>
      <c r="N276" s="180" t="s">
        <v>49</v>
      </c>
      <c r="O276" s="65"/>
      <c r="P276" s="181">
        <f>O276*H276</f>
        <v>0</v>
      </c>
      <c r="Q276" s="181">
        <v>0</v>
      </c>
      <c r="R276" s="181">
        <f>Q276*H276</f>
        <v>0</v>
      </c>
      <c r="S276" s="181">
        <v>0</v>
      </c>
      <c r="T276" s="182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3" t="s">
        <v>1320</v>
      </c>
      <c r="AT276" s="183" t="s">
        <v>126</v>
      </c>
      <c r="AU276" s="183" t="s">
        <v>142</v>
      </c>
      <c r="AY276" s="18" t="s">
        <v>125</v>
      </c>
      <c r="BE276" s="184">
        <f>IF(N276="základní",J276,0)</f>
        <v>0</v>
      </c>
      <c r="BF276" s="184">
        <f>IF(N276="snížená",J276,0)</f>
        <v>0</v>
      </c>
      <c r="BG276" s="184">
        <f>IF(N276="zákl. přenesená",J276,0)</f>
        <v>0</v>
      </c>
      <c r="BH276" s="184">
        <f>IF(N276="sníž. přenesená",J276,0)</f>
        <v>0</v>
      </c>
      <c r="BI276" s="184">
        <f>IF(N276="nulová",J276,0)</f>
        <v>0</v>
      </c>
      <c r="BJ276" s="18" t="s">
        <v>22</v>
      </c>
      <c r="BK276" s="184">
        <f>ROUND(I276*H276,2)</f>
        <v>0</v>
      </c>
      <c r="BL276" s="18" t="s">
        <v>1320</v>
      </c>
      <c r="BM276" s="183" t="s">
        <v>1326</v>
      </c>
    </row>
    <row r="277" spans="1:65" s="2" customFormat="1" ht="11.25">
      <c r="A277" s="35"/>
      <c r="B277" s="36"/>
      <c r="C277" s="37"/>
      <c r="D277" s="185" t="s">
        <v>133</v>
      </c>
      <c r="E277" s="37"/>
      <c r="F277" s="186" t="s">
        <v>1327</v>
      </c>
      <c r="G277" s="37"/>
      <c r="H277" s="37"/>
      <c r="I277" s="187"/>
      <c r="J277" s="37"/>
      <c r="K277" s="37"/>
      <c r="L277" s="40"/>
      <c r="M277" s="188"/>
      <c r="N277" s="189"/>
      <c r="O277" s="65"/>
      <c r="P277" s="65"/>
      <c r="Q277" s="65"/>
      <c r="R277" s="65"/>
      <c r="S277" s="65"/>
      <c r="T277" s="66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133</v>
      </c>
      <c r="AU277" s="18" t="s">
        <v>142</v>
      </c>
    </row>
    <row r="278" spans="1:65" s="2" customFormat="1" ht="11.25">
      <c r="A278" s="35"/>
      <c r="B278" s="36"/>
      <c r="C278" s="37"/>
      <c r="D278" s="190" t="s">
        <v>135</v>
      </c>
      <c r="E278" s="37"/>
      <c r="F278" s="191" t="s">
        <v>1328</v>
      </c>
      <c r="G278" s="37"/>
      <c r="H278" s="37"/>
      <c r="I278" s="187"/>
      <c r="J278" s="37"/>
      <c r="K278" s="37"/>
      <c r="L278" s="40"/>
      <c r="M278" s="192"/>
      <c r="N278" s="193"/>
      <c r="O278" s="194"/>
      <c r="P278" s="194"/>
      <c r="Q278" s="194"/>
      <c r="R278" s="194"/>
      <c r="S278" s="194"/>
      <c r="T278" s="19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135</v>
      </c>
      <c r="AU278" s="18" t="s">
        <v>142</v>
      </c>
    </row>
    <row r="279" spans="1:65" s="2" customFormat="1" ht="6.95" customHeight="1">
      <c r="A279" s="35"/>
      <c r="B279" s="48"/>
      <c r="C279" s="49"/>
      <c r="D279" s="49"/>
      <c r="E279" s="49"/>
      <c r="F279" s="49"/>
      <c r="G279" s="49"/>
      <c r="H279" s="49"/>
      <c r="I279" s="49"/>
      <c r="J279" s="49"/>
      <c r="K279" s="49"/>
      <c r="L279" s="40"/>
      <c r="M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</row>
  </sheetData>
  <sheetProtection algorithmName="SHA-512" hashValue="UzYf4da+MYz8R43IfSU5lBTaNscw9V0iTiwuDHOZepkxSx5O1/+RXB5EtEUowH3EgltP2v/6H30dE6dqMRRx8Q==" saltValue="pd2u+QncoGRoGeivWhs48V/36u8ZYLNBsxceBxLVjUu/OVNSupKAbnYemsSFy5wEG2IrHae0XaUnOkMw/eJ1JA==" spinCount="100000" sheet="1" objects="1" scenarios="1" formatColumns="0" formatRows="0" autoFilter="0"/>
  <autoFilter ref="C97:K278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hyperlinks>
    <hyperlink ref="F102" r:id="rId1"/>
    <hyperlink ref="F107" r:id="rId2"/>
    <hyperlink ref="F111" r:id="rId3"/>
    <hyperlink ref="F115" r:id="rId4"/>
    <hyperlink ref="F118" r:id="rId5"/>
    <hyperlink ref="F123" r:id="rId6"/>
    <hyperlink ref="F127" r:id="rId7"/>
    <hyperlink ref="F131" r:id="rId8"/>
    <hyperlink ref="F135" r:id="rId9"/>
    <hyperlink ref="F140" r:id="rId10"/>
    <hyperlink ref="F144" r:id="rId11"/>
    <hyperlink ref="F149" r:id="rId12"/>
    <hyperlink ref="F154" r:id="rId13"/>
    <hyperlink ref="F158" r:id="rId14"/>
    <hyperlink ref="F163" r:id="rId15"/>
    <hyperlink ref="F167" r:id="rId16"/>
    <hyperlink ref="F171" r:id="rId17"/>
    <hyperlink ref="F175" r:id="rId18"/>
    <hyperlink ref="F179" r:id="rId19"/>
    <hyperlink ref="F183" r:id="rId20"/>
    <hyperlink ref="F189" r:id="rId21"/>
    <hyperlink ref="F195" r:id="rId22"/>
    <hyperlink ref="F199" r:id="rId23"/>
    <hyperlink ref="F203" r:id="rId24"/>
    <hyperlink ref="F275" r:id="rId25"/>
    <hyperlink ref="F278" r:id="rId26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2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0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130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09"/>
      <c r="C3" s="110"/>
      <c r="D3" s="110"/>
      <c r="E3" s="110"/>
      <c r="F3" s="110"/>
      <c r="G3" s="110"/>
      <c r="H3" s="21"/>
    </row>
    <row r="4" spans="1:8" s="1" customFormat="1" ht="24.95" customHeight="1">
      <c r="B4" s="21"/>
      <c r="C4" s="111" t="s">
        <v>1329</v>
      </c>
      <c r="H4" s="21"/>
    </row>
    <row r="5" spans="1:8" s="1" customFormat="1" ht="12" customHeight="1">
      <c r="B5" s="21"/>
      <c r="C5" s="249" t="s">
        <v>13</v>
      </c>
      <c r="D5" s="393" t="s">
        <v>14</v>
      </c>
      <c r="E5" s="386"/>
      <c r="F5" s="386"/>
      <c r="H5" s="21"/>
    </row>
    <row r="6" spans="1:8" s="1" customFormat="1" ht="36.950000000000003" customHeight="1">
      <c r="B6" s="21"/>
      <c r="C6" s="250" t="s">
        <v>16</v>
      </c>
      <c r="D6" s="397" t="s">
        <v>17</v>
      </c>
      <c r="E6" s="386"/>
      <c r="F6" s="386"/>
      <c r="H6" s="21"/>
    </row>
    <row r="7" spans="1:8" s="1" customFormat="1" ht="16.5" customHeight="1">
      <c r="B7" s="21"/>
      <c r="C7" s="113" t="s">
        <v>25</v>
      </c>
      <c r="D7" s="115" t="str">
        <f>'Rekapitulace stavby'!AN8</f>
        <v>14. 9. 2021</v>
      </c>
      <c r="H7" s="21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0" customFormat="1" ht="29.25" customHeight="1">
      <c r="A9" s="147"/>
      <c r="B9" s="251"/>
      <c r="C9" s="252" t="s">
        <v>59</v>
      </c>
      <c r="D9" s="253" t="s">
        <v>60</v>
      </c>
      <c r="E9" s="253" t="s">
        <v>113</v>
      </c>
      <c r="F9" s="254" t="s">
        <v>1330</v>
      </c>
      <c r="G9" s="147"/>
      <c r="H9" s="251"/>
    </row>
    <row r="10" spans="1:8" s="2" customFormat="1" ht="26.45" customHeight="1">
      <c r="A10" s="35"/>
      <c r="B10" s="40"/>
      <c r="C10" s="255" t="s">
        <v>1331</v>
      </c>
      <c r="D10" s="255" t="s">
        <v>83</v>
      </c>
      <c r="E10" s="35"/>
      <c r="F10" s="35"/>
      <c r="G10" s="35"/>
      <c r="H10" s="40"/>
    </row>
    <row r="11" spans="1:8" s="2" customFormat="1" ht="16.899999999999999" customHeight="1">
      <c r="A11" s="35"/>
      <c r="B11" s="40"/>
      <c r="C11" s="256" t="s">
        <v>1332</v>
      </c>
      <c r="D11" s="257" t="s">
        <v>1332</v>
      </c>
      <c r="E11" s="258" t="s">
        <v>20</v>
      </c>
      <c r="F11" s="259">
        <v>1</v>
      </c>
      <c r="G11" s="35"/>
      <c r="H11" s="40"/>
    </row>
    <row r="12" spans="1:8" s="2" customFormat="1" ht="16.899999999999999" customHeight="1">
      <c r="A12" s="35"/>
      <c r="B12" s="40"/>
      <c r="C12" s="260" t="s">
        <v>1332</v>
      </c>
      <c r="D12" s="260" t="s">
        <v>22</v>
      </c>
      <c r="E12" s="18" t="s">
        <v>20</v>
      </c>
      <c r="F12" s="261">
        <v>1</v>
      </c>
      <c r="G12" s="35"/>
      <c r="H12" s="40"/>
    </row>
    <row r="13" spans="1:8" s="2" customFormat="1" ht="16.899999999999999" customHeight="1">
      <c r="A13" s="35"/>
      <c r="B13" s="40"/>
      <c r="C13" s="256" t="s">
        <v>1333</v>
      </c>
      <c r="D13" s="257" t="s">
        <v>1333</v>
      </c>
      <c r="E13" s="258" t="s">
        <v>20</v>
      </c>
      <c r="F13" s="259">
        <v>1</v>
      </c>
      <c r="G13" s="35"/>
      <c r="H13" s="40"/>
    </row>
    <row r="14" spans="1:8" s="2" customFormat="1" ht="16.899999999999999" customHeight="1">
      <c r="A14" s="35"/>
      <c r="B14" s="40"/>
      <c r="C14" s="260" t="s">
        <v>1333</v>
      </c>
      <c r="D14" s="260" t="s">
        <v>22</v>
      </c>
      <c r="E14" s="18" t="s">
        <v>20</v>
      </c>
      <c r="F14" s="261">
        <v>1</v>
      </c>
      <c r="G14" s="35"/>
      <c r="H14" s="40"/>
    </row>
    <row r="15" spans="1:8" s="2" customFormat="1" ht="16.899999999999999" customHeight="1">
      <c r="A15" s="35"/>
      <c r="B15" s="40"/>
      <c r="C15" s="256" t="s">
        <v>1106</v>
      </c>
      <c r="D15" s="257" t="s">
        <v>1106</v>
      </c>
      <c r="E15" s="258" t="s">
        <v>20</v>
      </c>
      <c r="F15" s="259">
        <v>1</v>
      </c>
      <c r="G15" s="35"/>
      <c r="H15" s="40"/>
    </row>
    <row r="16" spans="1:8" s="2" customFormat="1" ht="16.899999999999999" customHeight="1">
      <c r="A16" s="35"/>
      <c r="B16" s="40"/>
      <c r="C16" s="260" t="s">
        <v>1106</v>
      </c>
      <c r="D16" s="260" t="s">
        <v>22</v>
      </c>
      <c r="E16" s="18" t="s">
        <v>20</v>
      </c>
      <c r="F16" s="261">
        <v>1</v>
      </c>
      <c r="G16" s="35"/>
      <c r="H16" s="40"/>
    </row>
    <row r="17" spans="1:8" s="2" customFormat="1" ht="16.899999999999999" customHeight="1">
      <c r="A17" s="35"/>
      <c r="B17" s="40"/>
      <c r="C17" s="256" t="s">
        <v>1112</v>
      </c>
      <c r="D17" s="257" t="s">
        <v>1112</v>
      </c>
      <c r="E17" s="258" t="s">
        <v>20</v>
      </c>
      <c r="F17" s="259">
        <v>1</v>
      </c>
      <c r="G17" s="35"/>
      <c r="H17" s="40"/>
    </row>
    <row r="18" spans="1:8" s="2" customFormat="1" ht="16.899999999999999" customHeight="1">
      <c r="A18" s="35"/>
      <c r="B18" s="40"/>
      <c r="C18" s="260" t="s">
        <v>1112</v>
      </c>
      <c r="D18" s="260" t="s">
        <v>22</v>
      </c>
      <c r="E18" s="18" t="s">
        <v>20</v>
      </c>
      <c r="F18" s="261">
        <v>1</v>
      </c>
      <c r="G18" s="35"/>
      <c r="H18" s="40"/>
    </row>
    <row r="19" spans="1:8" s="2" customFormat="1" ht="16.899999999999999" customHeight="1">
      <c r="A19" s="35"/>
      <c r="B19" s="40"/>
      <c r="C19" s="256" t="s">
        <v>1119</v>
      </c>
      <c r="D19" s="257" t="s">
        <v>1119</v>
      </c>
      <c r="E19" s="258" t="s">
        <v>20</v>
      </c>
      <c r="F19" s="259">
        <v>1</v>
      </c>
      <c r="G19" s="35"/>
      <c r="H19" s="40"/>
    </row>
    <row r="20" spans="1:8" s="2" customFormat="1" ht="16.899999999999999" customHeight="1">
      <c r="A20" s="35"/>
      <c r="B20" s="40"/>
      <c r="C20" s="260" t="s">
        <v>1119</v>
      </c>
      <c r="D20" s="260" t="s">
        <v>22</v>
      </c>
      <c r="E20" s="18" t="s">
        <v>20</v>
      </c>
      <c r="F20" s="261">
        <v>1</v>
      </c>
      <c r="G20" s="35"/>
      <c r="H20" s="40"/>
    </row>
    <row r="21" spans="1:8" s="2" customFormat="1" ht="16.899999999999999" customHeight="1">
      <c r="A21" s="35"/>
      <c r="B21" s="40"/>
      <c r="C21" s="256" t="s">
        <v>1334</v>
      </c>
      <c r="D21" s="257" t="s">
        <v>1334</v>
      </c>
      <c r="E21" s="258" t="s">
        <v>20</v>
      </c>
      <c r="F21" s="259">
        <v>1</v>
      </c>
      <c r="G21" s="35"/>
      <c r="H21" s="40"/>
    </row>
    <row r="22" spans="1:8" s="2" customFormat="1" ht="16.899999999999999" customHeight="1">
      <c r="A22" s="35"/>
      <c r="B22" s="40"/>
      <c r="C22" s="260" t="s">
        <v>1334</v>
      </c>
      <c r="D22" s="260" t="s">
        <v>22</v>
      </c>
      <c r="E22" s="18" t="s">
        <v>20</v>
      </c>
      <c r="F22" s="261">
        <v>1</v>
      </c>
      <c r="G22" s="35"/>
      <c r="H22" s="40"/>
    </row>
    <row r="23" spans="1:8" s="2" customFormat="1" ht="26.45" customHeight="1">
      <c r="A23" s="35"/>
      <c r="B23" s="40"/>
      <c r="C23" s="255" t="s">
        <v>1335</v>
      </c>
      <c r="D23" s="255" t="s">
        <v>92</v>
      </c>
      <c r="E23" s="35"/>
      <c r="F23" s="35"/>
      <c r="G23" s="35"/>
      <c r="H23" s="40"/>
    </row>
    <row r="24" spans="1:8" s="2" customFormat="1" ht="16.899999999999999" customHeight="1">
      <c r="A24" s="35"/>
      <c r="B24" s="40"/>
      <c r="C24" s="256" t="s">
        <v>399</v>
      </c>
      <c r="D24" s="257" t="s">
        <v>399</v>
      </c>
      <c r="E24" s="258" t="s">
        <v>20</v>
      </c>
      <c r="F24" s="259">
        <v>1</v>
      </c>
      <c r="G24" s="35"/>
      <c r="H24" s="40"/>
    </row>
    <row r="25" spans="1:8" s="2" customFormat="1" ht="16.899999999999999" customHeight="1">
      <c r="A25" s="35"/>
      <c r="B25" s="40"/>
      <c r="C25" s="260" t="s">
        <v>399</v>
      </c>
      <c r="D25" s="260" t="s">
        <v>400</v>
      </c>
      <c r="E25" s="18" t="s">
        <v>20</v>
      </c>
      <c r="F25" s="261">
        <v>1</v>
      </c>
      <c r="G25" s="35"/>
      <c r="H25" s="40"/>
    </row>
    <row r="26" spans="1:8" s="2" customFormat="1" ht="16.899999999999999" customHeight="1">
      <c r="A26" s="35"/>
      <c r="B26" s="40"/>
      <c r="C26" s="256" t="s">
        <v>251</v>
      </c>
      <c r="D26" s="257" t="s">
        <v>251</v>
      </c>
      <c r="E26" s="258" t="s">
        <v>20</v>
      </c>
      <c r="F26" s="259">
        <v>227</v>
      </c>
      <c r="G26" s="35"/>
      <c r="H26" s="40"/>
    </row>
    <row r="27" spans="1:8" s="2" customFormat="1" ht="16.899999999999999" customHeight="1">
      <c r="A27" s="35"/>
      <c r="B27" s="40"/>
      <c r="C27" s="260" t="s">
        <v>251</v>
      </c>
      <c r="D27" s="260" t="s">
        <v>252</v>
      </c>
      <c r="E27" s="18" t="s">
        <v>20</v>
      </c>
      <c r="F27" s="261">
        <v>227</v>
      </c>
      <c r="G27" s="35"/>
      <c r="H27" s="40"/>
    </row>
    <row r="28" spans="1:8" s="2" customFormat="1" ht="16.899999999999999" customHeight="1">
      <c r="A28" s="35"/>
      <c r="B28" s="40"/>
      <c r="C28" s="256" t="s">
        <v>268</v>
      </c>
      <c r="D28" s="257" t="s">
        <v>268</v>
      </c>
      <c r="E28" s="258" t="s">
        <v>20</v>
      </c>
      <c r="F28" s="259">
        <v>205</v>
      </c>
      <c r="G28" s="35"/>
      <c r="H28" s="40"/>
    </row>
    <row r="29" spans="1:8" s="2" customFormat="1" ht="16.899999999999999" customHeight="1">
      <c r="A29" s="35"/>
      <c r="B29" s="40"/>
      <c r="C29" s="260" t="s">
        <v>268</v>
      </c>
      <c r="D29" s="260" t="s">
        <v>269</v>
      </c>
      <c r="E29" s="18" t="s">
        <v>20</v>
      </c>
      <c r="F29" s="261">
        <v>205</v>
      </c>
      <c r="G29" s="35"/>
      <c r="H29" s="40"/>
    </row>
    <row r="30" spans="1:8" s="2" customFormat="1" ht="16.899999999999999" customHeight="1">
      <c r="A30" s="35"/>
      <c r="B30" s="40"/>
      <c r="C30" s="256" t="s">
        <v>259</v>
      </c>
      <c r="D30" s="257" t="s">
        <v>259</v>
      </c>
      <c r="E30" s="258" t="s">
        <v>20</v>
      </c>
      <c r="F30" s="259">
        <v>223</v>
      </c>
      <c r="G30" s="35"/>
      <c r="H30" s="40"/>
    </row>
    <row r="31" spans="1:8" s="2" customFormat="1" ht="16.899999999999999" customHeight="1">
      <c r="A31" s="35"/>
      <c r="B31" s="40"/>
      <c r="C31" s="260" t="s">
        <v>259</v>
      </c>
      <c r="D31" s="260" t="s">
        <v>260</v>
      </c>
      <c r="E31" s="18" t="s">
        <v>20</v>
      </c>
      <c r="F31" s="261">
        <v>223</v>
      </c>
      <c r="G31" s="35"/>
      <c r="H31" s="40"/>
    </row>
    <row r="32" spans="1:8" s="2" customFormat="1" ht="16.899999999999999" customHeight="1">
      <c r="A32" s="35"/>
      <c r="B32" s="40"/>
      <c r="C32" s="256" t="s">
        <v>1169</v>
      </c>
      <c r="D32" s="257" t="s">
        <v>1169</v>
      </c>
      <c r="E32" s="258" t="s">
        <v>20</v>
      </c>
      <c r="F32" s="259">
        <v>136</v>
      </c>
      <c r="G32" s="35"/>
      <c r="H32" s="40"/>
    </row>
    <row r="33" spans="1:8" s="2" customFormat="1" ht="16.899999999999999" customHeight="1">
      <c r="A33" s="35"/>
      <c r="B33" s="40"/>
      <c r="C33" s="260" t="s">
        <v>20</v>
      </c>
      <c r="D33" s="260" t="s">
        <v>1336</v>
      </c>
      <c r="E33" s="18" t="s">
        <v>20</v>
      </c>
      <c r="F33" s="261">
        <v>0</v>
      </c>
      <c r="G33" s="35"/>
      <c r="H33" s="40"/>
    </row>
    <row r="34" spans="1:8" s="2" customFormat="1" ht="16.899999999999999" customHeight="1">
      <c r="A34" s="35"/>
      <c r="B34" s="40"/>
      <c r="C34" s="260" t="s">
        <v>1169</v>
      </c>
      <c r="D34" s="260" t="s">
        <v>1337</v>
      </c>
      <c r="E34" s="18" t="s">
        <v>20</v>
      </c>
      <c r="F34" s="261">
        <v>136</v>
      </c>
      <c r="G34" s="35"/>
      <c r="H34" s="40"/>
    </row>
    <row r="35" spans="1:8" s="2" customFormat="1" ht="16.899999999999999" customHeight="1">
      <c r="A35" s="35"/>
      <c r="B35" s="40"/>
      <c r="C35" s="256" t="s">
        <v>1222</v>
      </c>
      <c r="D35" s="257" t="s">
        <v>1222</v>
      </c>
      <c r="E35" s="258" t="s">
        <v>20</v>
      </c>
      <c r="F35" s="259">
        <v>136</v>
      </c>
      <c r="G35" s="35"/>
      <c r="H35" s="40"/>
    </row>
    <row r="36" spans="1:8" s="2" customFormat="1" ht="16.899999999999999" customHeight="1">
      <c r="A36" s="35"/>
      <c r="B36" s="40"/>
      <c r="C36" s="260" t="s">
        <v>20</v>
      </c>
      <c r="D36" s="260" t="s">
        <v>1336</v>
      </c>
      <c r="E36" s="18" t="s">
        <v>20</v>
      </c>
      <c r="F36" s="261">
        <v>0</v>
      </c>
      <c r="G36" s="35"/>
      <c r="H36" s="40"/>
    </row>
    <row r="37" spans="1:8" s="2" customFormat="1" ht="16.899999999999999" customHeight="1">
      <c r="A37" s="35"/>
      <c r="B37" s="40"/>
      <c r="C37" s="260" t="s">
        <v>1222</v>
      </c>
      <c r="D37" s="260" t="s">
        <v>1337</v>
      </c>
      <c r="E37" s="18" t="s">
        <v>20</v>
      </c>
      <c r="F37" s="261">
        <v>136</v>
      </c>
      <c r="G37" s="35"/>
      <c r="H37" s="40"/>
    </row>
    <row r="38" spans="1:8" s="2" customFormat="1" ht="16.899999999999999" customHeight="1">
      <c r="A38" s="35"/>
      <c r="B38" s="40"/>
      <c r="C38" s="256" t="s">
        <v>1228</v>
      </c>
      <c r="D38" s="257" t="s">
        <v>1228</v>
      </c>
      <c r="E38" s="258" t="s">
        <v>20</v>
      </c>
      <c r="F38" s="259">
        <v>139</v>
      </c>
      <c r="G38" s="35"/>
      <c r="H38" s="40"/>
    </row>
    <row r="39" spans="1:8" s="2" customFormat="1" ht="16.899999999999999" customHeight="1">
      <c r="A39" s="35"/>
      <c r="B39" s="40"/>
      <c r="C39" s="260" t="s">
        <v>20</v>
      </c>
      <c r="D39" s="260" t="s">
        <v>1338</v>
      </c>
      <c r="E39" s="18" t="s">
        <v>20</v>
      </c>
      <c r="F39" s="261">
        <v>0</v>
      </c>
      <c r="G39" s="35"/>
      <c r="H39" s="40"/>
    </row>
    <row r="40" spans="1:8" s="2" customFormat="1" ht="16.899999999999999" customHeight="1">
      <c r="A40" s="35"/>
      <c r="B40" s="40"/>
      <c r="C40" s="260" t="s">
        <v>1228</v>
      </c>
      <c r="D40" s="260" t="s">
        <v>1339</v>
      </c>
      <c r="E40" s="18" t="s">
        <v>20</v>
      </c>
      <c r="F40" s="261">
        <v>139</v>
      </c>
      <c r="G40" s="35"/>
      <c r="H40" s="40"/>
    </row>
    <row r="41" spans="1:8" s="2" customFormat="1" ht="16.899999999999999" customHeight="1">
      <c r="A41" s="35"/>
      <c r="B41" s="40"/>
      <c r="C41" s="256" t="s">
        <v>1233</v>
      </c>
      <c r="D41" s="257" t="s">
        <v>1233</v>
      </c>
      <c r="E41" s="258" t="s">
        <v>20</v>
      </c>
      <c r="F41" s="259">
        <v>131</v>
      </c>
      <c r="G41" s="35"/>
      <c r="H41" s="40"/>
    </row>
    <row r="42" spans="1:8" s="2" customFormat="1" ht="16.899999999999999" customHeight="1">
      <c r="A42" s="35"/>
      <c r="B42" s="40"/>
      <c r="C42" s="260" t="s">
        <v>20</v>
      </c>
      <c r="D42" s="260" t="s">
        <v>1338</v>
      </c>
      <c r="E42" s="18" t="s">
        <v>20</v>
      </c>
      <c r="F42" s="261">
        <v>0</v>
      </c>
      <c r="G42" s="35"/>
      <c r="H42" s="40"/>
    </row>
    <row r="43" spans="1:8" s="2" customFormat="1" ht="16.899999999999999" customHeight="1">
      <c r="A43" s="35"/>
      <c r="B43" s="40"/>
      <c r="C43" s="260" t="s">
        <v>1233</v>
      </c>
      <c r="D43" s="260" t="s">
        <v>1340</v>
      </c>
      <c r="E43" s="18" t="s">
        <v>20</v>
      </c>
      <c r="F43" s="261">
        <v>131</v>
      </c>
      <c r="G43" s="35"/>
      <c r="H43" s="40"/>
    </row>
    <row r="44" spans="1:8" s="2" customFormat="1" ht="16.899999999999999" customHeight="1">
      <c r="A44" s="35"/>
      <c r="B44" s="40"/>
      <c r="C44" s="256" t="s">
        <v>243</v>
      </c>
      <c r="D44" s="257" t="s">
        <v>243</v>
      </c>
      <c r="E44" s="258" t="s">
        <v>20</v>
      </c>
      <c r="F44" s="259">
        <v>272</v>
      </c>
      <c r="G44" s="35"/>
      <c r="H44" s="40"/>
    </row>
    <row r="45" spans="1:8" s="2" customFormat="1" ht="16.899999999999999" customHeight="1">
      <c r="A45" s="35"/>
      <c r="B45" s="40"/>
      <c r="C45" s="260" t="s">
        <v>243</v>
      </c>
      <c r="D45" s="260" t="s">
        <v>244</v>
      </c>
      <c r="E45" s="18" t="s">
        <v>20</v>
      </c>
      <c r="F45" s="261">
        <v>272</v>
      </c>
      <c r="G45" s="35"/>
      <c r="H45" s="40"/>
    </row>
    <row r="46" spans="1:8" s="2" customFormat="1" ht="16.899999999999999" customHeight="1">
      <c r="A46" s="35"/>
      <c r="B46" s="40"/>
      <c r="C46" s="256" t="s">
        <v>1243</v>
      </c>
      <c r="D46" s="257" t="s">
        <v>1243</v>
      </c>
      <c r="E46" s="258" t="s">
        <v>20</v>
      </c>
      <c r="F46" s="259">
        <v>40.799999999999997</v>
      </c>
      <c r="G46" s="35"/>
      <c r="H46" s="40"/>
    </row>
    <row r="47" spans="1:8" s="2" customFormat="1" ht="16.899999999999999" customHeight="1">
      <c r="A47" s="35"/>
      <c r="B47" s="40"/>
      <c r="C47" s="260" t="s">
        <v>1243</v>
      </c>
      <c r="D47" s="260" t="s">
        <v>1341</v>
      </c>
      <c r="E47" s="18" t="s">
        <v>20</v>
      </c>
      <c r="F47" s="261">
        <v>40.799999999999997</v>
      </c>
      <c r="G47" s="35"/>
      <c r="H47" s="40"/>
    </row>
    <row r="48" spans="1:8" s="2" customFormat="1" ht="16.899999999999999" customHeight="1">
      <c r="A48" s="35"/>
      <c r="B48" s="40"/>
      <c r="C48" s="256" t="s">
        <v>1274</v>
      </c>
      <c r="D48" s="257" t="s">
        <v>1274</v>
      </c>
      <c r="E48" s="258" t="s">
        <v>20</v>
      </c>
      <c r="F48" s="259">
        <v>53.5</v>
      </c>
      <c r="G48" s="35"/>
      <c r="H48" s="40"/>
    </row>
    <row r="49" spans="1:8" s="2" customFormat="1" ht="16.899999999999999" customHeight="1">
      <c r="A49" s="35"/>
      <c r="B49" s="40"/>
      <c r="C49" s="260" t="s">
        <v>20</v>
      </c>
      <c r="D49" s="260" t="s">
        <v>1342</v>
      </c>
      <c r="E49" s="18" t="s">
        <v>20</v>
      </c>
      <c r="F49" s="261">
        <v>0</v>
      </c>
      <c r="G49" s="35"/>
      <c r="H49" s="40"/>
    </row>
    <row r="50" spans="1:8" s="2" customFormat="1" ht="16.899999999999999" customHeight="1">
      <c r="A50" s="35"/>
      <c r="B50" s="40"/>
      <c r="C50" s="260" t="s">
        <v>1274</v>
      </c>
      <c r="D50" s="260" t="s">
        <v>1343</v>
      </c>
      <c r="E50" s="18" t="s">
        <v>20</v>
      </c>
      <c r="F50" s="261">
        <v>53.5</v>
      </c>
      <c r="G50" s="35"/>
      <c r="H50" s="40"/>
    </row>
    <row r="51" spans="1:8" s="2" customFormat="1" ht="16.899999999999999" customHeight="1">
      <c r="A51" s="35"/>
      <c r="B51" s="40"/>
      <c r="C51" s="256" t="s">
        <v>333</v>
      </c>
      <c r="D51" s="257" t="s">
        <v>333</v>
      </c>
      <c r="E51" s="258" t="s">
        <v>20</v>
      </c>
      <c r="F51" s="259">
        <v>155.5</v>
      </c>
      <c r="G51" s="35"/>
      <c r="H51" s="40"/>
    </row>
    <row r="52" spans="1:8" s="2" customFormat="1" ht="16.899999999999999" customHeight="1">
      <c r="A52" s="35"/>
      <c r="B52" s="40"/>
      <c r="C52" s="260" t="s">
        <v>333</v>
      </c>
      <c r="D52" s="260" t="s">
        <v>334</v>
      </c>
      <c r="E52" s="18" t="s">
        <v>20</v>
      </c>
      <c r="F52" s="261">
        <v>155.5</v>
      </c>
      <c r="G52" s="35"/>
      <c r="H52" s="40"/>
    </row>
    <row r="53" spans="1:8" s="2" customFormat="1" ht="16.899999999999999" customHeight="1">
      <c r="A53" s="35"/>
      <c r="B53" s="40"/>
      <c r="C53" s="256" t="s">
        <v>383</v>
      </c>
      <c r="D53" s="257" t="s">
        <v>383</v>
      </c>
      <c r="E53" s="258" t="s">
        <v>20</v>
      </c>
      <c r="F53" s="259">
        <v>44.25</v>
      </c>
      <c r="G53" s="35"/>
      <c r="H53" s="40"/>
    </row>
    <row r="54" spans="1:8" s="2" customFormat="1" ht="16.899999999999999" customHeight="1">
      <c r="A54" s="35"/>
      <c r="B54" s="40"/>
      <c r="C54" s="260" t="s">
        <v>383</v>
      </c>
      <c r="D54" s="260" t="s">
        <v>384</v>
      </c>
      <c r="E54" s="18" t="s">
        <v>20</v>
      </c>
      <c r="F54" s="261">
        <v>44.25</v>
      </c>
      <c r="G54" s="35"/>
      <c r="H54" s="40"/>
    </row>
    <row r="55" spans="1:8" s="2" customFormat="1" ht="16.899999999999999" customHeight="1">
      <c r="A55" s="35"/>
      <c r="B55" s="40"/>
      <c r="C55" s="256" t="s">
        <v>230</v>
      </c>
      <c r="D55" s="257" t="s">
        <v>230</v>
      </c>
      <c r="E55" s="258" t="s">
        <v>20</v>
      </c>
      <c r="F55" s="259">
        <v>10</v>
      </c>
      <c r="G55" s="35"/>
      <c r="H55" s="40"/>
    </row>
    <row r="56" spans="1:8" s="2" customFormat="1" ht="16.899999999999999" customHeight="1">
      <c r="A56" s="35"/>
      <c r="B56" s="40"/>
      <c r="C56" s="260" t="s">
        <v>230</v>
      </c>
      <c r="D56" s="260" t="s">
        <v>231</v>
      </c>
      <c r="E56" s="18" t="s">
        <v>20</v>
      </c>
      <c r="F56" s="261">
        <v>10</v>
      </c>
      <c r="G56" s="35"/>
      <c r="H56" s="40"/>
    </row>
    <row r="57" spans="1:8" s="2" customFormat="1" ht="16.899999999999999" customHeight="1">
      <c r="A57" s="35"/>
      <c r="B57" s="40"/>
      <c r="C57" s="256" t="s">
        <v>306</v>
      </c>
      <c r="D57" s="257" t="s">
        <v>306</v>
      </c>
      <c r="E57" s="258" t="s">
        <v>20</v>
      </c>
      <c r="F57" s="259">
        <v>42.34</v>
      </c>
      <c r="G57" s="35"/>
      <c r="H57" s="40"/>
    </row>
    <row r="58" spans="1:8" s="2" customFormat="1" ht="16.899999999999999" customHeight="1">
      <c r="A58" s="35"/>
      <c r="B58" s="40"/>
      <c r="C58" s="260" t="s">
        <v>306</v>
      </c>
      <c r="D58" s="260" t="s">
        <v>307</v>
      </c>
      <c r="E58" s="18" t="s">
        <v>20</v>
      </c>
      <c r="F58" s="261">
        <v>42.34</v>
      </c>
      <c r="G58" s="35"/>
      <c r="H58" s="40"/>
    </row>
    <row r="59" spans="1:8" s="2" customFormat="1" ht="16.899999999999999" customHeight="1">
      <c r="A59" s="35"/>
      <c r="B59" s="40"/>
      <c r="C59" s="256" t="s">
        <v>1298</v>
      </c>
      <c r="D59" s="257" t="s">
        <v>1298</v>
      </c>
      <c r="E59" s="258" t="s">
        <v>20</v>
      </c>
      <c r="F59" s="259">
        <v>39.700000000000003</v>
      </c>
      <c r="G59" s="35"/>
      <c r="H59" s="40"/>
    </row>
    <row r="60" spans="1:8" s="2" customFormat="1" ht="16.899999999999999" customHeight="1">
      <c r="A60" s="35"/>
      <c r="B60" s="40"/>
      <c r="C60" s="260" t="s">
        <v>20</v>
      </c>
      <c r="D60" s="260" t="s">
        <v>1344</v>
      </c>
      <c r="E60" s="18" t="s">
        <v>20</v>
      </c>
      <c r="F60" s="261">
        <v>0</v>
      </c>
      <c r="G60" s="35"/>
      <c r="H60" s="40"/>
    </row>
    <row r="61" spans="1:8" s="2" customFormat="1" ht="16.899999999999999" customHeight="1">
      <c r="A61" s="35"/>
      <c r="B61" s="40"/>
      <c r="C61" s="260" t="s">
        <v>1298</v>
      </c>
      <c r="D61" s="260" t="s">
        <v>1345</v>
      </c>
      <c r="E61" s="18" t="s">
        <v>20</v>
      </c>
      <c r="F61" s="261">
        <v>39.700000000000003</v>
      </c>
      <c r="G61" s="35"/>
      <c r="H61" s="40"/>
    </row>
    <row r="62" spans="1:8" s="2" customFormat="1" ht="16.899999999999999" customHeight="1">
      <c r="A62" s="35"/>
      <c r="B62" s="40"/>
      <c r="C62" s="256" t="s">
        <v>325</v>
      </c>
      <c r="D62" s="257" t="s">
        <v>325</v>
      </c>
      <c r="E62" s="258" t="s">
        <v>20</v>
      </c>
      <c r="F62" s="259">
        <v>155.5</v>
      </c>
      <c r="G62" s="35"/>
      <c r="H62" s="40"/>
    </row>
    <row r="63" spans="1:8" s="2" customFormat="1" ht="16.899999999999999" customHeight="1">
      <c r="A63" s="35"/>
      <c r="B63" s="40"/>
      <c r="C63" s="260" t="s">
        <v>325</v>
      </c>
      <c r="D63" s="260" t="s">
        <v>326</v>
      </c>
      <c r="E63" s="18" t="s">
        <v>20</v>
      </c>
      <c r="F63" s="261">
        <v>155.5</v>
      </c>
      <c r="G63" s="35"/>
      <c r="H63" s="40"/>
    </row>
    <row r="64" spans="1:8" s="2" customFormat="1" ht="16.899999999999999" customHeight="1">
      <c r="A64" s="35"/>
      <c r="B64" s="40"/>
      <c r="C64" s="256" t="s">
        <v>1252</v>
      </c>
      <c r="D64" s="257" t="s">
        <v>1252</v>
      </c>
      <c r="E64" s="258" t="s">
        <v>20</v>
      </c>
      <c r="F64" s="259">
        <v>53.5</v>
      </c>
      <c r="G64" s="35"/>
      <c r="H64" s="40"/>
    </row>
    <row r="65" spans="1:8" s="2" customFormat="1" ht="16.899999999999999" customHeight="1">
      <c r="A65" s="35"/>
      <c r="B65" s="40"/>
      <c r="C65" s="260" t="s">
        <v>1252</v>
      </c>
      <c r="D65" s="260" t="s">
        <v>1343</v>
      </c>
      <c r="E65" s="18" t="s">
        <v>20</v>
      </c>
      <c r="F65" s="261">
        <v>53.5</v>
      </c>
      <c r="G65" s="35"/>
      <c r="H65" s="40"/>
    </row>
    <row r="66" spans="1:8" s="2" customFormat="1" ht="16.899999999999999" customHeight="1">
      <c r="A66" s="35"/>
      <c r="B66" s="40"/>
      <c r="C66" s="256" t="s">
        <v>341</v>
      </c>
      <c r="D66" s="257" t="s">
        <v>341</v>
      </c>
      <c r="E66" s="258" t="s">
        <v>20</v>
      </c>
      <c r="F66" s="259">
        <v>38.68</v>
      </c>
      <c r="G66" s="35"/>
      <c r="H66" s="40"/>
    </row>
    <row r="67" spans="1:8" s="2" customFormat="1" ht="16.899999999999999" customHeight="1">
      <c r="A67" s="35"/>
      <c r="B67" s="40"/>
      <c r="C67" s="260" t="s">
        <v>341</v>
      </c>
      <c r="D67" s="260" t="s">
        <v>342</v>
      </c>
      <c r="E67" s="18" t="s">
        <v>20</v>
      </c>
      <c r="F67" s="261">
        <v>38.68</v>
      </c>
      <c r="G67" s="35"/>
      <c r="H67" s="40"/>
    </row>
    <row r="68" spans="1:8" s="2" customFormat="1" ht="16.899999999999999" customHeight="1">
      <c r="A68" s="35"/>
      <c r="B68" s="40"/>
      <c r="C68" s="256" t="s">
        <v>1261</v>
      </c>
      <c r="D68" s="257" t="s">
        <v>1261</v>
      </c>
      <c r="E68" s="258" t="s">
        <v>20</v>
      </c>
      <c r="F68" s="259">
        <v>10</v>
      </c>
      <c r="G68" s="35"/>
      <c r="H68" s="40"/>
    </row>
    <row r="69" spans="1:8" s="2" customFormat="1" ht="16.899999999999999" customHeight="1">
      <c r="A69" s="35"/>
      <c r="B69" s="40"/>
      <c r="C69" s="260" t="s">
        <v>20</v>
      </c>
      <c r="D69" s="260" t="s">
        <v>1346</v>
      </c>
      <c r="E69" s="18" t="s">
        <v>20</v>
      </c>
      <c r="F69" s="261">
        <v>0</v>
      </c>
      <c r="G69" s="35"/>
      <c r="H69" s="40"/>
    </row>
    <row r="70" spans="1:8" s="2" customFormat="1" ht="16.899999999999999" customHeight="1">
      <c r="A70" s="35"/>
      <c r="B70" s="40"/>
      <c r="C70" s="260" t="s">
        <v>1261</v>
      </c>
      <c r="D70" s="260" t="s">
        <v>1347</v>
      </c>
      <c r="E70" s="18" t="s">
        <v>20</v>
      </c>
      <c r="F70" s="261">
        <v>10</v>
      </c>
      <c r="G70" s="35"/>
      <c r="H70" s="40"/>
    </row>
    <row r="71" spans="1:8" s="2" customFormat="1" ht="16.899999999999999" customHeight="1">
      <c r="A71" s="35"/>
      <c r="B71" s="40"/>
      <c r="C71" s="256" t="s">
        <v>349</v>
      </c>
      <c r="D71" s="257" t="s">
        <v>349</v>
      </c>
      <c r="E71" s="258" t="s">
        <v>20</v>
      </c>
      <c r="F71" s="259">
        <v>3.5190000000000001</v>
      </c>
      <c r="G71" s="35"/>
      <c r="H71" s="40"/>
    </row>
    <row r="72" spans="1:8" s="2" customFormat="1" ht="16.899999999999999" customHeight="1">
      <c r="A72" s="35"/>
      <c r="B72" s="40"/>
      <c r="C72" s="260" t="s">
        <v>349</v>
      </c>
      <c r="D72" s="260" t="s">
        <v>350</v>
      </c>
      <c r="E72" s="18" t="s">
        <v>20</v>
      </c>
      <c r="F72" s="261">
        <v>3.5190000000000001</v>
      </c>
      <c r="G72" s="35"/>
      <c r="H72" s="40"/>
    </row>
    <row r="73" spans="1:8" s="2" customFormat="1" ht="16.899999999999999" customHeight="1">
      <c r="A73" s="35"/>
      <c r="B73" s="40"/>
      <c r="C73" s="256" t="s">
        <v>1269</v>
      </c>
      <c r="D73" s="257" t="s">
        <v>1269</v>
      </c>
      <c r="E73" s="258" t="s">
        <v>20</v>
      </c>
      <c r="F73" s="259">
        <v>107</v>
      </c>
      <c r="G73" s="35"/>
      <c r="H73" s="40"/>
    </row>
    <row r="74" spans="1:8" s="2" customFormat="1" ht="16.899999999999999" customHeight="1">
      <c r="A74" s="35"/>
      <c r="B74" s="40"/>
      <c r="C74" s="260" t="s">
        <v>1269</v>
      </c>
      <c r="D74" s="260" t="s">
        <v>791</v>
      </c>
      <c r="E74" s="18" t="s">
        <v>20</v>
      </c>
      <c r="F74" s="261">
        <v>107</v>
      </c>
      <c r="G74" s="35"/>
      <c r="H74" s="40"/>
    </row>
    <row r="75" spans="1:8" s="2" customFormat="1" ht="16.899999999999999" customHeight="1">
      <c r="A75" s="35"/>
      <c r="B75" s="40"/>
      <c r="C75" s="256" t="s">
        <v>371</v>
      </c>
      <c r="D75" s="257" t="s">
        <v>371</v>
      </c>
      <c r="E75" s="258" t="s">
        <v>20</v>
      </c>
      <c r="F75" s="259">
        <v>33</v>
      </c>
      <c r="G75" s="35"/>
      <c r="H75" s="40"/>
    </row>
    <row r="76" spans="1:8" s="2" customFormat="1" ht="16.899999999999999" customHeight="1">
      <c r="A76" s="35"/>
      <c r="B76" s="40"/>
      <c r="C76" s="260" t="s">
        <v>371</v>
      </c>
      <c r="D76" s="260" t="s">
        <v>372</v>
      </c>
      <c r="E76" s="18" t="s">
        <v>20</v>
      </c>
      <c r="F76" s="261">
        <v>33</v>
      </c>
      <c r="G76" s="35"/>
      <c r="H76" s="40"/>
    </row>
    <row r="77" spans="1:8" s="2" customFormat="1" ht="16.899999999999999" customHeight="1">
      <c r="A77" s="35"/>
      <c r="B77" s="40"/>
      <c r="C77" s="256" t="s">
        <v>379</v>
      </c>
      <c r="D77" s="257" t="s">
        <v>379</v>
      </c>
      <c r="E77" s="258" t="s">
        <v>20</v>
      </c>
      <c r="F77" s="259">
        <v>262</v>
      </c>
      <c r="G77" s="35"/>
      <c r="H77" s="40"/>
    </row>
    <row r="78" spans="1:8" s="2" customFormat="1" ht="16.899999999999999" customHeight="1">
      <c r="A78" s="35"/>
      <c r="B78" s="40"/>
      <c r="C78" s="260" t="s">
        <v>379</v>
      </c>
      <c r="D78" s="260" t="s">
        <v>380</v>
      </c>
      <c r="E78" s="18" t="s">
        <v>20</v>
      </c>
      <c r="F78" s="261">
        <v>262</v>
      </c>
      <c r="G78" s="35"/>
      <c r="H78" s="40"/>
    </row>
    <row r="79" spans="1:8" s="2" customFormat="1" ht="16.899999999999999" customHeight="1">
      <c r="A79" s="35"/>
      <c r="B79" s="40"/>
      <c r="C79" s="256" t="s">
        <v>391</v>
      </c>
      <c r="D79" s="257" t="s">
        <v>391</v>
      </c>
      <c r="E79" s="258" t="s">
        <v>20</v>
      </c>
      <c r="F79" s="259">
        <v>295</v>
      </c>
      <c r="G79" s="35"/>
      <c r="H79" s="40"/>
    </row>
    <row r="80" spans="1:8" s="2" customFormat="1" ht="16.899999999999999" customHeight="1">
      <c r="A80" s="35"/>
      <c r="B80" s="40"/>
      <c r="C80" s="260" t="s">
        <v>391</v>
      </c>
      <c r="D80" s="260" t="s">
        <v>392</v>
      </c>
      <c r="E80" s="18" t="s">
        <v>20</v>
      </c>
      <c r="F80" s="261">
        <v>295</v>
      </c>
      <c r="G80" s="35"/>
      <c r="H80" s="40"/>
    </row>
    <row r="81" spans="1:8" s="2" customFormat="1" ht="16.899999999999999" customHeight="1">
      <c r="A81" s="35"/>
      <c r="B81" s="40"/>
      <c r="C81" s="256" t="s">
        <v>751</v>
      </c>
      <c r="D81" s="257" t="s">
        <v>751</v>
      </c>
      <c r="E81" s="258" t="s">
        <v>20</v>
      </c>
      <c r="F81" s="259">
        <v>0.8</v>
      </c>
      <c r="G81" s="35"/>
      <c r="H81" s="40"/>
    </row>
    <row r="82" spans="1:8" s="2" customFormat="1" ht="16.899999999999999" customHeight="1">
      <c r="A82" s="35"/>
      <c r="B82" s="40"/>
      <c r="C82" s="260" t="s">
        <v>751</v>
      </c>
      <c r="D82" s="260" t="s">
        <v>752</v>
      </c>
      <c r="E82" s="18" t="s">
        <v>20</v>
      </c>
      <c r="F82" s="261">
        <v>0.8</v>
      </c>
      <c r="G82" s="35"/>
      <c r="H82" s="40"/>
    </row>
    <row r="83" spans="1:8" s="2" customFormat="1" ht="16.899999999999999" customHeight="1">
      <c r="A83" s="35"/>
      <c r="B83" s="40"/>
      <c r="C83" s="256" t="s">
        <v>759</v>
      </c>
      <c r="D83" s="257" t="s">
        <v>759</v>
      </c>
      <c r="E83" s="258" t="s">
        <v>20</v>
      </c>
      <c r="F83" s="259">
        <v>13</v>
      </c>
      <c r="G83" s="35"/>
      <c r="H83" s="40"/>
    </row>
    <row r="84" spans="1:8" s="2" customFormat="1" ht="16.899999999999999" customHeight="1">
      <c r="A84" s="35"/>
      <c r="B84" s="40"/>
      <c r="C84" s="260" t="s">
        <v>759</v>
      </c>
      <c r="D84" s="260" t="s">
        <v>760</v>
      </c>
      <c r="E84" s="18" t="s">
        <v>20</v>
      </c>
      <c r="F84" s="261">
        <v>13</v>
      </c>
      <c r="G84" s="35"/>
      <c r="H84" s="40"/>
    </row>
    <row r="85" spans="1:8" s="2" customFormat="1" ht="16.899999999999999" customHeight="1">
      <c r="A85" s="35"/>
      <c r="B85" s="40"/>
      <c r="C85" s="256" t="s">
        <v>883</v>
      </c>
      <c r="D85" s="257" t="s">
        <v>883</v>
      </c>
      <c r="E85" s="258" t="s">
        <v>20</v>
      </c>
      <c r="F85" s="259">
        <v>204</v>
      </c>
      <c r="G85" s="35"/>
      <c r="H85" s="40"/>
    </row>
    <row r="86" spans="1:8" s="2" customFormat="1" ht="16.899999999999999" customHeight="1">
      <c r="A86" s="35"/>
      <c r="B86" s="40"/>
      <c r="C86" s="260" t="s">
        <v>883</v>
      </c>
      <c r="D86" s="260" t="s">
        <v>884</v>
      </c>
      <c r="E86" s="18" t="s">
        <v>20</v>
      </c>
      <c r="F86" s="261">
        <v>204</v>
      </c>
      <c r="G86" s="35"/>
      <c r="H86" s="40"/>
    </row>
    <row r="87" spans="1:8" s="2" customFormat="1" ht="16.899999999999999" customHeight="1">
      <c r="A87" s="35"/>
      <c r="B87" s="40"/>
      <c r="C87" s="256" t="s">
        <v>783</v>
      </c>
      <c r="D87" s="257" t="s">
        <v>783</v>
      </c>
      <c r="E87" s="258" t="s">
        <v>20</v>
      </c>
      <c r="F87" s="259">
        <v>107</v>
      </c>
      <c r="G87" s="35"/>
      <c r="H87" s="40"/>
    </row>
    <row r="88" spans="1:8" s="2" customFormat="1" ht="16.899999999999999" customHeight="1">
      <c r="A88" s="35"/>
      <c r="B88" s="40"/>
      <c r="C88" s="260" t="s">
        <v>783</v>
      </c>
      <c r="D88" s="260" t="s">
        <v>784</v>
      </c>
      <c r="E88" s="18" t="s">
        <v>20</v>
      </c>
      <c r="F88" s="261">
        <v>107</v>
      </c>
      <c r="G88" s="35"/>
      <c r="H88" s="40"/>
    </row>
    <row r="89" spans="1:8" s="2" customFormat="1" ht="16.899999999999999" customHeight="1">
      <c r="A89" s="35"/>
      <c r="B89" s="40"/>
      <c r="C89" s="256" t="s">
        <v>1348</v>
      </c>
      <c r="D89" s="257" t="s">
        <v>1348</v>
      </c>
      <c r="E89" s="258" t="s">
        <v>20</v>
      </c>
      <c r="F89" s="259">
        <v>107</v>
      </c>
      <c r="G89" s="35"/>
      <c r="H89" s="40"/>
    </row>
    <row r="90" spans="1:8" s="2" customFormat="1" ht="16.899999999999999" customHeight="1">
      <c r="A90" s="35"/>
      <c r="B90" s="40"/>
      <c r="C90" s="260" t="s">
        <v>1348</v>
      </c>
      <c r="D90" s="260" t="s">
        <v>1349</v>
      </c>
      <c r="E90" s="18" t="s">
        <v>20</v>
      </c>
      <c r="F90" s="261">
        <v>107</v>
      </c>
      <c r="G90" s="35"/>
      <c r="H90" s="40"/>
    </row>
    <row r="91" spans="1:8" s="2" customFormat="1" ht="16.899999999999999" customHeight="1">
      <c r="A91" s="35"/>
      <c r="B91" s="40"/>
      <c r="C91" s="256" t="s">
        <v>1350</v>
      </c>
      <c r="D91" s="257" t="s">
        <v>1350</v>
      </c>
      <c r="E91" s="258" t="s">
        <v>20</v>
      </c>
      <c r="F91" s="259">
        <v>697</v>
      </c>
      <c r="G91" s="35"/>
      <c r="H91" s="40"/>
    </row>
    <row r="92" spans="1:8" s="2" customFormat="1" ht="16.899999999999999" customHeight="1">
      <c r="A92" s="35"/>
      <c r="B92" s="40"/>
      <c r="C92" s="260" t="s">
        <v>1350</v>
      </c>
      <c r="D92" s="260" t="s">
        <v>1351</v>
      </c>
      <c r="E92" s="18" t="s">
        <v>20</v>
      </c>
      <c r="F92" s="261">
        <v>697</v>
      </c>
      <c r="G92" s="35"/>
      <c r="H92" s="40"/>
    </row>
    <row r="93" spans="1:8" s="2" customFormat="1" ht="16.899999999999999" customHeight="1">
      <c r="A93" s="35"/>
      <c r="B93" s="40"/>
      <c r="C93" s="256" t="s">
        <v>820</v>
      </c>
      <c r="D93" s="257" t="s">
        <v>820</v>
      </c>
      <c r="E93" s="258" t="s">
        <v>20</v>
      </c>
      <c r="F93" s="259">
        <v>107</v>
      </c>
      <c r="G93" s="35"/>
      <c r="H93" s="40"/>
    </row>
    <row r="94" spans="1:8" s="2" customFormat="1" ht="16.899999999999999" customHeight="1">
      <c r="A94" s="35"/>
      <c r="B94" s="40"/>
      <c r="C94" s="260" t="s">
        <v>820</v>
      </c>
      <c r="D94" s="260" t="s">
        <v>791</v>
      </c>
      <c r="E94" s="18" t="s">
        <v>20</v>
      </c>
      <c r="F94" s="261">
        <v>107</v>
      </c>
      <c r="G94" s="35"/>
      <c r="H94" s="40"/>
    </row>
    <row r="95" spans="1:8" s="2" customFormat="1" ht="16.899999999999999" customHeight="1">
      <c r="A95" s="35"/>
      <c r="B95" s="40"/>
      <c r="C95" s="256" t="s">
        <v>827</v>
      </c>
      <c r="D95" s="257" t="s">
        <v>827</v>
      </c>
      <c r="E95" s="258" t="s">
        <v>20</v>
      </c>
      <c r="F95" s="259">
        <v>214</v>
      </c>
      <c r="G95" s="35"/>
      <c r="H95" s="40"/>
    </row>
    <row r="96" spans="1:8" s="2" customFormat="1" ht="16.899999999999999" customHeight="1">
      <c r="A96" s="35"/>
      <c r="B96" s="40"/>
      <c r="C96" s="260" t="s">
        <v>827</v>
      </c>
      <c r="D96" s="260" t="s">
        <v>828</v>
      </c>
      <c r="E96" s="18" t="s">
        <v>20</v>
      </c>
      <c r="F96" s="261">
        <v>214</v>
      </c>
      <c r="G96" s="35"/>
      <c r="H96" s="40"/>
    </row>
    <row r="97" spans="1:8" s="2" customFormat="1" ht="16.899999999999999" customHeight="1">
      <c r="A97" s="35"/>
      <c r="B97" s="40"/>
      <c r="C97" s="256" t="s">
        <v>898</v>
      </c>
      <c r="D97" s="257" t="s">
        <v>898</v>
      </c>
      <c r="E97" s="258" t="s">
        <v>20</v>
      </c>
      <c r="F97" s="259">
        <v>204</v>
      </c>
      <c r="G97" s="35"/>
      <c r="H97" s="40"/>
    </row>
    <row r="98" spans="1:8" s="2" customFormat="1" ht="16.899999999999999" customHeight="1">
      <c r="A98" s="35"/>
      <c r="B98" s="40"/>
      <c r="C98" s="260" t="s">
        <v>898</v>
      </c>
      <c r="D98" s="260" t="s">
        <v>884</v>
      </c>
      <c r="E98" s="18" t="s">
        <v>20</v>
      </c>
      <c r="F98" s="261">
        <v>204</v>
      </c>
      <c r="G98" s="35"/>
      <c r="H98" s="40"/>
    </row>
    <row r="99" spans="1:8" s="2" customFormat="1" ht="16.899999999999999" customHeight="1">
      <c r="A99" s="35"/>
      <c r="B99" s="40"/>
      <c r="C99" s="256" t="s">
        <v>813</v>
      </c>
      <c r="D99" s="257" t="s">
        <v>813</v>
      </c>
      <c r="E99" s="258" t="s">
        <v>20</v>
      </c>
      <c r="F99" s="259">
        <v>107</v>
      </c>
      <c r="G99" s="35"/>
      <c r="H99" s="40"/>
    </row>
    <row r="100" spans="1:8" s="2" customFormat="1" ht="16.899999999999999" customHeight="1">
      <c r="A100" s="35"/>
      <c r="B100" s="40"/>
      <c r="C100" s="260" t="s">
        <v>813</v>
      </c>
      <c r="D100" s="260" t="s">
        <v>791</v>
      </c>
      <c r="E100" s="18" t="s">
        <v>20</v>
      </c>
      <c r="F100" s="261">
        <v>107</v>
      </c>
      <c r="G100" s="35"/>
      <c r="H100" s="40"/>
    </row>
    <row r="101" spans="1:8" s="2" customFormat="1" ht="16.899999999999999" customHeight="1">
      <c r="A101" s="35"/>
      <c r="B101" s="40"/>
      <c r="C101" s="256" t="s">
        <v>798</v>
      </c>
      <c r="D101" s="257" t="s">
        <v>798</v>
      </c>
      <c r="E101" s="258" t="s">
        <v>20</v>
      </c>
      <c r="F101" s="259">
        <v>107</v>
      </c>
      <c r="G101" s="35"/>
      <c r="H101" s="40"/>
    </row>
    <row r="102" spans="1:8" s="2" customFormat="1" ht="16.899999999999999" customHeight="1">
      <c r="A102" s="35"/>
      <c r="B102" s="40"/>
      <c r="C102" s="260" t="s">
        <v>798</v>
      </c>
      <c r="D102" s="260" t="s">
        <v>791</v>
      </c>
      <c r="E102" s="18" t="s">
        <v>20</v>
      </c>
      <c r="F102" s="261">
        <v>107</v>
      </c>
      <c r="G102" s="35"/>
      <c r="H102" s="40"/>
    </row>
    <row r="103" spans="1:8" s="2" customFormat="1" ht="16.899999999999999" customHeight="1">
      <c r="A103" s="35"/>
      <c r="B103" s="40"/>
      <c r="C103" s="256" t="s">
        <v>790</v>
      </c>
      <c r="D103" s="257" t="s">
        <v>790</v>
      </c>
      <c r="E103" s="258" t="s">
        <v>20</v>
      </c>
      <c r="F103" s="259">
        <v>107</v>
      </c>
      <c r="G103" s="35"/>
      <c r="H103" s="40"/>
    </row>
    <row r="104" spans="1:8" s="2" customFormat="1" ht="16.899999999999999" customHeight="1">
      <c r="A104" s="35"/>
      <c r="B104" s="40"/>
      <c r="C104" s="260" t="s">
        <v>790</v>
      </c>
      <c r="D104" s="260" t="s">
        <v>791</v>
      </c>
      <c r="E104" s="18" t="s">
        <v>20</v>
      </c>
      <c r="F104" s="261">
        <v>107</v>
      </c>
      <c r="G104" s="35"/>
      <c r="H104" s="40"/>
    </row>
    <row r="105" spans="1:8" s="2" customFormat="1" ht="16.899999999999999" customHeight="1">
      <c r="A105" s="35"/>
      <c r="B105" s="40"/>
      <c r="C105" s="256" t="s">
        <v>891</v>
      </c>
      <c r="D105" s="257" t="s">
        <v>891</v>
      </c>
      <c r="E105" s="258" t="s">
        <v>20</v>
      </c>
      <c r="F105" s="259">
        <v>204</v>
      </c>
      <c r="G105" s="35"/>
      <c r="H105" s="40"/>
    </row>
    <row r="106" spans="1:8" s="2" customFormat="1" ht="16.899999999999999" customHeight="1">
      <c r="A106" s="35"/>
      <c r="B106" s="40"/>
      <c r="C106" s="260" t="s">
        <v>891</v>
      </c>
      <c r="D106" s="260" t="s">
        <v>884</v>
      </c>
      <c r="E106" s="18" t="s">
        <v>20</v>
      </c>
      <c r="F106" s="261">
        <v>204</v>
      </c>
      <c r="G106" s="35"/>
      <c r="H106" s="40"/>
    </row>
    <row r="107" spans="1:8" s="2" customFormat="1" ht="16.899999999999999" customHeight="1">
      <c r="A107" s="35"/>
      <c r="B107" s="40"/>
      <c r="C107" s="256" t="s">
        <v>836</v>
      </c>
      <c r="D107" s="257" t="s">
        <v>836</v>
      </c>
      <c r="E107" s="258" t="s">
        <v>20</v>
      </c>
      <c r="F107" s="259">
        <v>41</v>
      </c>
      <c r="G107" s="35"/>
      <c r="H107" s="40"/>
    </row>
    <row r="108" spans="1:8" s="2" customFormat="1" ht="16.899999999999999" customHeight="1">
      <c r="A108" s="35"/>
      <c r="B108" s="40"/>
      <c r="C108" s="260" t="s">
        <v>836</v>
      </c>
      <c r="D108" s="260" t="s">
        <v>837</v>
      </c>
      <c r="E108" s="18" t="s">
        <v>20</v>
      </c>
      <c r="F108" s="261">
        <v>41</v>
      </c>
      <c r="G108" s="35"/>
      <c r="H108" s="40"/>
    </row>
    <row r="109" spans="1:8" s="2" customFormat="1" ht="16.899999999999999" customHeight="1">
      <c r="A109" s="35"/>
      <c r="B109" s="40"/>
      <c r="C109" s="256" t="s">
        <v>853</v>
      </c>
      <c r="D109" s="257" t="s">
        <v>853</v>
      </c>
      <c r="E109" s="258" t="s">
        <v>20</v>
      </c>
      <c r="F109" s="259">
        <v>630</v>
      </c>
      <c r="G109" s="35"/>
      <c r="H109" s="40"/>
    </row>
    <row r="110" spans="1:8" s="2" customFormat="1" ht="16.899999999999999" customHeight="1">
      <c r="A110" s="35"/>
      <c r="B110" s="40"/>
      <c r="C110" s="260" t="s">
        <v>853</v>
      </c>
      <c r="D110" s="260" t="s">
        <v>854</v>
      </c>
      <c r="E110" s="18" t="s">
        <v>20</v>
      </c>
      <c r="F110" s="261">
        <v>630</v>
      </c>
      <c r="G110" s="35"/>
      <c r="H110" s="40"/>
    </row>
    <row r="111" spans="1:8" s="2" customFormat="1" ht="16.899999999999999" customHeight="1">
      <c r="A111" s="35"/>
      <c r="B111" s="40"/>
      <c r="C111" s="256" t="s">
        <v>868</v>
      </c>
      <c r="D111" s="257" t="s">
        <v>868</v>
      </c>
      <c r="E111" s="258" t="s">
        <v>20</v>
      </c>
      <c r="F111" s="259">
        <v>19</v>
      </c>
      <c r="G111" s="35"/>
      <c r="H111" s="40"/>
    </row>
    <row r="112" spans="1:8" s="2" customFormat="1" ht="16.899999999999999" customHeight="1">
      <c r="A112" s="35"/>
      <c r="B112" s="40"/>
      <c r="C112" s="260" t="s">
        <v>868</v>
      </c>
      <c r="D112" s="260" t="s">
        <v>869</v>
      </c>
      <c r="E112" s="18" t="s">
        <v>20</v>
      </c>
      <c r="F112" s="261">
        <v>19</v>
      </c>
      <c r="G112" s="35"/>
      <c r="H112" s="40"/>
    </row>
    <row r="113" spans="1:8" s="2" customFormat="1" ht="16.899999999999999" customHeight="1">
      <c r="A113" s="35"/>
      <c r="B113" s="40"/>
      <c r="C113" s="256" t="s">
        <v>905</v>
      </c>
      <c r="D113" s="257" t="s">
        <v>905</v>
      </c>
      <c r="E113" s="258" t="s">
        <v>20</v>
      </c>
      <c r="F113" s="259">
        <v>245</v>
      </c>
      <c r="G113" s="35"/>
      <c r="H113" s="40"/>
    </row>
    <row r="114" spans="1:8" s="2" customFormat="1" ht="16.899999999999999" customHeight="1">
      <c r="A114" s="35"/>
      <c r="B114" s="40"/>
      <c r="C114" s="260" t="s">
        <v>905</v>
      </c>
      <c r="D114" s="260" t="s">
        <v>906</v>
      </c>
      <c r="E114" s="18" t="s">
        <v>20</v>
      </c>
      <c r="F114" s="261">
        <v>245</v>
      </c>
      <c r="G114" s="35"/>
      <c r="H114" s="40"/>
    </row>
    <row r="115" spans="1:8" s="2" customFormat="1" ht="16.899999999999999" customHeight="1">
      <c r="A115" s="35"/>
      <c r="B115" s="40"/>
      <c r="C115" s="256" t="s">
        <v>961</v>
      </c>
      <c r="D115" s="257" t="s">
        <v>961</v>
      </c>
      <c r="E115" s="258" t="s">
        <v>20</v>
      </c>
      <c r="F115" s="259">
        <v>8</v>
      </c>
      <c r="G115" s="35"/>
      <c r="H115" s="40"/>
    </row>
    <row r="116" spans="1:8" s="2" customFormat="1" ht="16.899999999999999" customHeight="1">
      <c r="A116" s="35"/>
      <c r="B116" s="40"/>
      <c r="C116" s="260" t="s">
        <v>961</v>
      </c>
      <c r="D116" s="260" t="s">
        <v>962</v>
      </c>
      <c r="E116" s="18" t="s">
        <v>20</v>
      </c>
      <c r="F116" s="261">
        <v>8</v>
      </c>
      <c r="G116" s="35"/>
      <c r="H116" s="40"/>
    </row>
    <row r="117" spans="1:8" s="2" customFormat="1" ht="16.899999999999999" customHeight="1">
      <c r="A117" s="35"/>
      <c r="B117" s="40"/>
      <c r="C117" s="256" t="s">
        <v>969</v>
      </c>
      <c r="D117" s="257" t="s">
        <v>969</v>
      </c>
      <c r="E117" s="258" t="s">
        <v>20</v>
      </c>
      <c r="F117" s="259">
        <v>8</v>
      </c>
      <c r="G117" s="35"/>
      <c r="H117" s="40"/>
    </row>
    <row r="118" spans="1:8" s="2" customFormat="1" ht="16.899999999999999" customHeight="1">
      <c r="A118" s="35"/>
      <c r="B118" s="40"/>
      <c r="C118" s="260" t="s">
        <v>969</v>
      </c>
      <c r="D118" s="260" t="s">
        <v>970</v>
      </c>
      <c r="E118" s="18" t="s">
        <v>20</v>
      </c>
      <c r="F118" s="261">
        <v>8</v>
      </c>
      <c r="G118" s="35"/>
      <c r="H118" s="40"/>
    </row>
    <row r="119" spans="1:8" s="2" customFormat="1" ht="16.899999999999999" customHeight="1">
      <c r="A119" s="35"/>
      <c r="B119" s="40"/>
      <c r="C119" s="256" t="s">
        <v>977</v>
      </c>
      <c r="D119" s="257" t="s">
        <v>977</v>
      </c>
      <c r="E119" s="258" t="s">
        <v>20</v>
      </c>
      <c r="F119" s="259">
        <v>8</v>
      </c>
      <c r="G119" s="35"/>
      <c r="H119" s="40"/>
    </row>
    <row r="120" spans="1:8" s="2" customFormat="1" ht="16.899999999999999" customHeight="1">
      <c r="A120" s="35"/>
      <c r="B120" s="40"/>
      <c r="C120" s="260" t="s">
        <v>977</v>
      </c>
      <c r="D120" s="260" t="s">
        <v>970</v>
      </c>
      <c r="E120" s="18" t="s">
        <v>20</v>
      </c>
      <c r="F120" s="261">
        <v>8</v>
      </c>
      <c r="G120" s="35"/>
      <c r="H120" s="40"/>
    </row>
    <row r="121" spans="1:8" s="2" customFormat="1" ht="16.899999999999999" customHeight="1">
      <c r="A121" s="35"/>
      <c r="B121" s="40"/>
      <c r="C121" s="256" t="s">
        <v>629</v>
      </c>
      <c r="D121" s="257" t="s">
        <v>629</v>
      </c>
      <c r="E121" s="258" t="s">
        <v>20</v>
      </c>
      <c r="F121" s="259">
        <v>56</v>
      </c>
      <c r="G121" s="35"/>
      <c r="H121" s="40"/>
    </row>
    <row r="122" spans="1:8" s="2" customFormat="1" ht="16.899999999999999" customHeight="1">
      <c r="A122" s="35"/>
      <c r="B122" s="40"/>
      <c r="C122" s="260" t="s">
        <v>629</v>
      </c>
      <c r="D122" s="260" t="s">
        <v>552</v>
      </c>
      <c r="E122" s="18" t="s">
        <v>20</v>
      </c>
      <c r="F122" s="261">
        <v>56</v>
      </c>
      <c r="G122" s="35"/>
      <c r="H122" s="40"/>
    </row>
    <row r="123" spans="1:8" s="2" customFormat="1" ht="16.899999999999999" customHeight="1">
      <c r="A123" s="35"/>
      <c r="B123" s="40"/>
      <c r="C123" s="256" t="s">
        <v>408</v>
      </c>
      <c r="D123" s="257" t="s">
        <v>408</v>
      </c>
      <c r="E123" s="258" t="s">
        <v>20</v>
      </c>
      <c r="F123" s="259">
        <v>37</v>
      </c>
      <c r="G123" s="35"/>
      <c r="H123" s="40"/>
    </row>
    <row r="124" spans="1:8" s="2" customFormat="1" ht="16.899999999999999" customHeight="1">
      <c r="A124" s="35"/>
      <c r="B124" s="40"/>
      <c r="C124" s="260" t="s">
        <v>408</v>
      </c>
      <c r="D124" s="260" t="s">
        <v>409</v>
      </c>
      <c r="E124" s="18" t="s">
        <v>20</v>
      </c>
      <c r="F124" s="261">
        <v>37</v>
      </c>
      <c r="G124" s="35"/>
      <c r="H124" s="40"/>
    </row>
    <row r="125" spans="1:8" s="2" customFormat="1" ht="16.899999999999999" customHeight="1">
      <c r="A125" s="35"/>
      <c r="B125" s="40"/>
      <c r="C125" s="256" t="s">
        <v>644</v>
      </c>
      <c r="D125" s="257" t="s">
        <v>644</v>
      </c>
      <c r="E125" s="258" t="s">
        <v>20</v>
      </c>
      <c r="F125" s="259">
        <v>20</v>
      </c>
      <c r="G125" s="35"/>
      <c r="H125" s="40"/>
    </row>
    <row r="126" spans="1:8" s="2" customFormat="1" ht="16.899999999999999" customHeight="1">
      <c r="A126" s="35"/>
      <c r="B126" s="40"/>
      <c r="C126" s="260" t="s">
        <v>644</v>
      </c>
      <c r="D126" s="260" t="s">
        <v>637</v>
      </c>
      <c r="E126" s="18" t="s">
        <v>20</v>
      </c>
      <c r="F126" s="261">
        <v>20</v>
      </c>
      <c r="G126" s="35"/>
      <c r="H126" s="40"/>
    </row>
    <row r="127" spans="1:8" s="2" customFormat="1" ht="16.899999999999999" customHeight="1">
      <c r="A127" s="35"/>
      <c r="B127" s="40"/>
      <c r="C127" s="256" t="s">
        <v>636</v>
      </c>
      <c r="D127" s="257" t="s">
        <v>636</v>
      </c>
      <c r="E127" s="258" t="s">
        <v>20</v>
      </c>
      <c r="F127" s="259">
        <v>20</v>
      </c>
      <c r="G127" s="35"/>
      <c r="H127" s="40"/>
    </row>
    <row r="128" spans="1:8" s="2" customFormat="1" ht="16.899999999999999" customHeight="1">
      <c r="A128" s="35"/>
      <c r="B128" s="40"/>
      <c r="C128" s="260" t="s">
        <v>636</v>
      </c>
      <c r="D128" s="260" t="s">
        <v>637</v>
      </c>
      <c r="E128" s="18" t="s">
        <v>20</v>
      </c>
      <c r="F128" s="261">
        <v>20</v>
      </c>
      <c r="G128" s="35"/>
      <c r="H128" s="40"/>
    </row>
    <row r="129" spans="1:8" s="2" customFormat="1" ht="16.899999999999999" customHeight="1">
      <c r="A129" s="35"/>
      <c r="B129" s="40"/>
      <c r="C129" s="256" t="s">
        <v>683</v>
      </c>
      <c r="D129" s="257" t="s">
        <v>683</v>
      </c>
      <c r="E129" s="258" t="s">
        <v>20</v>
      </c>
      <c r="F129" s="259">
        <v>14</v>
      </c>
      <c r="G129" s="35"/>
      <c r="H129" s="40"/>
    </row>
    <row r="130" spans="1:8" s="2" customFormat="1" ht="16.899999999999999" customHeight="1">
      <c r="A130" s="35"/>
      <c r="B130" s="40"/>
      <c r="C130" s="260" t="s">
        <v>683</v>
      </c>
      <c r="D130" s="260" t="s">
        <v>684</v>
      </c>
      <c r="E130" s="18" t="s">
        <v>20</v>
      </c>
      <c r="F130" s="261">
        <v>14</v>
      </c>
      <c r="G130" s="35"/>
      <c r="H130" s="40"/>
    </row>
    <row r="131" spans="1:8" s="2" customFormat="1" ht="16.899999999999999" customHeight="1">
      <c r="A131" s="35"/>
      <c r="B131" s="40"/>
      <c r="C131" s="256" t="s">
        <v>653</v>
      </c>
      <c r="D131" s="257" t="s">
        <v>653</v>
      </c>
      <c r="E131" s="258" t="s">
        <v>20</v>
      </c>
      <c r="F131" s="259">
        <v>20</v>
      </c>
      <c r="G131" s="35"/>
      <c r="H131" s="40"/>
    </row>
    <row r="132" spans="1:8" s="2" customFormat="1" ht="16.899999999999999" customHeight="1">
      <c r="A132" s="35"/>
      <c r="B132" s="40"/>
      <c r="C132" s="260" t="s">
        <v>653</v>
      </c>
      <c r="D132" s="260" t="s">
        <v>308</v>
      </c>
      <c r="E132" s="18" t="s">
        <v>20</v>
      </c>
      <c r="F132" s="261">
        <v>20</v>
      </c>
      <c r="G132" s="35"/>
      <c r="H132" s="40"/>
    </row>
    <row r="133" spans="1:8" s="2" customFormat="1" ht="16.899999999999999" customHeight="1">
      <c r="A133" s="35"/>
      <c r="B133" s="40"/>
      <c r="C133" s="256" t="s">
        <v>696</v>
      </c>
      <c r="D133" s="257" t="s">
        <v>696</v>
      </c>
      <c r="E133" s="258" t="s">
        <v>20</v>
      </c>
      <c r="F133" s="259">
        <v>2</v>
      </c>
      <c r="G133" s="35"/>
      <c r="H133" s="40"/>
    </row>
    <row r="134" spans="1:8" s="2" customFormat="1" ht="16.899999999999999" customHeight="1">
      <c r="A134" s="35"/>
      <c r="B134" s="40"/>
      <c r="C134" s="260" t="s">
        <v>696</v>
      </c>
      <c r="D134" s="260" t="s">
        <v>697</v>
      </c>
      <c r="E134" s="18" t="s">
        <v>20</v>
      </c>
      <c r="F134" s="261">
        <v>2</v>
      </c>
      <c r="G134" s="35"/>
      <c r="H134" s="40"/>
    </row>
    <row r="135" spans="1:8" s="2" customFormat="1" ht="16.899999999999999" customHeight="1">
      <c r="A135" s="35"/>
      <c r="B135" s="40"/>
      <c r="C135" s="256" t="s">
        <v>668</v>
      </c>
      <c r="D135" s="257" t="s">
        <v>668</v>
      </c>
      <c r="E135" s="258" t="s">
        <v>20</v>
      </c>
      <c r="F135" s="259">
        <v>7</v>
      </c>
      <c r="G135" s="35"/>
      <c r="H135" s="40"/>
    </row>
    <row r="136" spans="1:8" s="2" customFormat="1" ht="16.899999999999999" customHeight="1">
      <c r="A136" s="35"/>
      <c r="B136" s="40"/>
      <c r="C136" s="260" t="s">
        <v>668</v>
      </c>
      <c r="D136" s="260" t="s">
        <v>669</v>
      </c>
      <c r="E136" s="18" t="s">
        <v>20</v>
      </c>
      <c r="F136" s="261">
        <v>7</v>
      </c>
      <c r="G136" s="35"/>
      <c r="H136" s="40"/>
    </row>
    <row r="137" spans="1:8" s="2" customFormat="1" ht="16.899999999999999" customHeight="1">
      <c r="A137" s="35"/>
      <c r="B137" s="40"/>
      <c r="C137" s="256" t="s">
        <v>672</v>
      </c>
      <c r="D137" s="257" t="s">
        <v>672</v>
      </c>
      <c r="E137" s="258" t="s">
        <v>20</v>
      </c>
      <c r="F137" s="259">
        <v>2</v>
      </c>
      <c r="G137" s="35"/>
      <c r="H137" s="40"/>
    </row>
    <row r="138" spans="1:8" s="2" customFormat="1" ht="16.899999999999999" customHeight="1">
      <c r="A138" s="35"/>
      <c r="B138" s="40"/>
      <c r="C138" s="260" t="s">
        <v>672</v>
      </c>
      <c r="D138" s="260" t="s">
        <v>673</v>
      </c>
      <c r="E138" s="18" t="s">
        <v>20</v>
      </c>
      <c r="F138" s="261">
        <v>2</v>
      </c>
      <c r="G138" s="35"/>
      <c r="H138" s="40"/>
    </row>
    <row r="139" spans="1:8" s="2" customFormat="1" ht="16.899999999999999" customHeight="1">
      <c r="A139" s="35"/>
      <c r="B139" s="40"/>
      <c r="C139" s="256" t="s">
        <v>690</v>
      </c>
      <c r="D139" s="257" t="s">
        <v>690</v>
      </c>
      <c r="E139" s="258" t="s">
        <v>20</v>
      </c>
      <c r="F139" s="259">
        <v>4</v>
      </c>
      <c r="G139" s="35"/>
      <c r="H139" s="40"/>
    </row>
    <row r="140" spans="1:8" s="2" customFormat="1" ht="16.899999999999999" customHeight="1">
      <c r="A140" s="35"/>
      <c r="B140" s="40"/>
      <c r="C140" s="260" t="s">
        <v>690</v>
      </c>
      <c r="D140" s="260" t="s">
        <v>691</v>
      </c>
      <c r="E140" s="18" t="s">
        <v>20</v>
      </c>
      <c r="F140" s="261">
        <v>4</v>
      </c>
      <c r="G140" s="35"/>
      <c r="H140" s="40"/>
    </row>
    <row r="141" spans="1:8" s="2" customFormat="1" ht="16.899999999999999" customHeight="1">
      <c r="A141" s="35"/>
      <c r="B141" s="40"/>
      <c r="C141" s="256" t="s">
        <v>660</v>
      </c>
      <c r="D141" s="257" t="s">
        <v>660</v>
      </c>
      <c r="E141" s="258" t="s">
        <v>20</v>
      </c>
      <c r="F141" s="259">
        <v>1</v>
      </c>
      <c r="G141" s="35"/>
      <c r="H141" s="40"/>
    </row>
    <row r="142" spans="1:8" s="2" customFormat="1" ht="16.899999999999999" customHeight="1">
      <c r="A142" s="35"/>
      <c r="B142" s="40"/>
      <c r="C142" s="260" t="s">
        <v>660</v>
      </c>
      <c r="D142" s="260" t="s">
        <v>661</v>
      </c>
      <c r="E142" s="18" t="s">
        <v>20</v>
      </c>
      <c r="F142" s="261">
        <v>1</v>
      </c>
      <c r="G142" s="35"/>
      <c r="H142" s="40"/>
    </row>
    <row r="143" spans="1:8" s="2" customFormat="1" ht="16.899999999999999" customHeight="1">
      <c r="A143" s="35"/>
      <c r="B143" s="40"/>
      <c r="C143" s="256" t="s">
        <v>191</v>
      </c>
      <c r="D143" s="257" t="s">
        <v>191</v>
      </c>
      <c r="E143" s="258" t="s">
        <v>20</v>
      </c>
      <c r="F143" s="259">
        <v>16</v>
      </c>
      <c r="G143" s="35"/>
      <c r="H143" s="40"/>
    </row>
    <row r="144" spans="1:8" s="2" customFormat="1" ht="16.899999999999999" customHeight="1">
      <c r="A144" s="35"/>
      <c r="B144" s="40"/>
      <c r="C144" s="260" t="s">
        <v>191</v>
      </c>
      <c r="D144" s="260" t="s">
        <v>192</v>
      </c>
      <c r="E144" s="18" t="s">
        <v>20</v>
      </c>
      <c r="F144" s="261">
        <v>16</v>
      </c>
      <c r="G144" s="35"/>
      <c r="H144" s="40"/>
    </row>
    <row r="145" spans="1:8" s="2" customFormat="1" ht="16.899999999999999" customHeight="1">
      <c r="A145" s="35"/>
      <c r="B145" s="40"/>
      <c r="C145" s="256" t="s">
        <v>676</v>
      </c>
      <c r="D145" s="257" t="s">
        <v>676</v>
      </c>
      <c r="E145" s="258" t="s">
        <v>20</v>
      </c>
      <c r="F145" s="259">
        <v>9</v>
      </c>
      <c r="G145" s="35"/>
      <c r="H145" s="40"/>
    </row>
    <row r="146" spans="1:8" s="2" customFormat="1" ht="16.899999999999999" customHeight="1">
      <c r="A146" s="35"/>
      <c r="B146" s="40"/>
      <c r="C146" s="260" t="s">
        <v>676</v>
      </c>
      <c r="D146" s="260" t="s">
        <v>677</v>
      </c>
      <c r="E146" s="18" t="s">
        <v>20</v>
      </c>
      <c r="F146" s="261">
        <v>9</v>
      </c>
      <c r="G146" s="35"/>
      <c r="H146" s="40"/>
    </row>
    <row r="147" spans="1:8" s="2" customFormat="1" ht="16.899999999999999" customHeight="1">
      <c r="A147" s="35"/>
      <c r="B147" s="40"/>
      <c r="C147" s="256" t="s">
        <v>1352</v>
      </c>
      <c r="D147" s="257" t="s">
        <v>1352</v>
      </c>
      <c r="E147" s="258" t="s">
        <v>20</v>
      </c>
      <c r="F147" s="259">
        <v>19.475000000000001</v>
      </c>
      <c r="G147" s="35"/>
      <c r="H147" s="40"/>
    </row>
    <row r="148" spans="1:8" s="2" customFormat="1" ht="16.899999999999999" customHeight="1">
      <c r="A148" s="35"/>
      <c r="B148" s="40"/>
      <c r="C148" s="260" t="s">
        <v>20</v>
      </c>
      <c r="D148" s="260" t="s">
        <v>1353</v>
      </c>
      <c r="E148" s="18" t="s">
        <v>20</v>
      </c>
      <c r="F148" s="261">
        <v>0</v>
      </c>
      <c r="G148" s="35"/>
      <c r="H148" s="40"/>
    </row>
    <row r="149" spans="1:8" s="2" customFormat="1" ht="16.899999999999999" customHeight="1">
      <c r="A149" s="35"/>
      <c r="B149" s="40"/>
      <c r="C149" s="260" t="s">
        <v>1352</v>
      </c>
      <c r="D149" s="260" t="s">
        <v>1354</v>
      </c>
      <c r="E149" s="18" t="s">
        <v>20</v>
      </c>
      <c r="F149" s="261">
        <v>19.475000000000001</v>
      </c>
      <c r="G149" s="35"/>
      <c r="H149" s="40"/>
    </row>
    <row r="150" spans="1:8" s="2" customFormat="1" ht="16.899999999999999" customHeight="1">
      <c r="A150" s="35"/>
      <c r="B150" s="40"/>
      <c r="C150" s="256" t="s">
        <v>1355</v>
      </c>
      <c r="D150" s="257" t="s">
        <v>1355</v>
      </c>
      <c r="E150" s="258" t="s">
        <v>20</v>
      </c>
      <c r="F150" s="259">
        <v>19.475000000000001</v>
      </c>
      <c r="G150" s="35"/>
      <c r="H150" s="40"/>
    </row>
    <row r="151" spans="1:8" s="2" customFormat="1" ht="16.899999999999999" customHeight="1">
      <c r="A151" s="35"/>
      <c r="B151" s="40"/>
      <c r="C151" s="260" t="s">
        <v>20</v>
      </c>
      <c r="D151" s="260" t="s">
        <v>1353</v>
      </c>
      <c r="E151" s="18" t="s">
        <v>20</v>
      </c>
      <c r="F151" s="261">
        <v>0</v>
      </c>
      <c r="G151" s="35"/>
      <c r="H151" s="40"/>
    </row>
    <row r="152" spans="1:8" s="2" customFormat="1" ht="16.899999999999999" customHeight="1">
      <c r="A152" s="35"/>
      <c r="B152" s="40"/>
      <c r="C152" s="260" t="s">
        <v>1355</v>
      </c>
      <c r="D152" s="260" t="s">
        <v>1354</v>
      </c>
      <c r="E152" s="18" t="s">
        <v>20</v>
      </c>
      <c r="F152" s="261">
        <v>19.475000000000001</v>
      </c>
      <c r="G152" s="35"/>
      <c r="H152" s="40"/>
    </row>
    <row r="153" spans="1:8" s="2" customFormat="1" ht="16.899999999999999" customHeight="1">
      <c r="A153" s="35"/>
      <c r="B153" s="40"/>
      <c r="C153" s="256" t="s">
        <v>712</v>
      </c>
      <c r="D153" s="257" t="s">
        <v>712</v>
      </c>
      <c r="E153" s="258" t="s">
        <v>20</v>
      </c>
      <c r="F153" s="259">
        <v>200</v>
      </c>
      <c r="G153" s="35"/>
      <c r="H153" s="40"/>
    </row>
    <row r="154" spans="1:8" s="2" customFormat="1" ht="16.899999999999999" customHeight="1">
      <c r="A154" s="35"/>
      <c r="B154" s="40"/>
      <c r="C154" s="260" t="s">
        <v>712</v>
      </c>
      <c r="D154" s="260" t="s">
        <v>713</v>
      </c>
      <c r="E154" s="18" t="s">
        <v>20</v>
      </c>
      <c r="F154" s="261">
        <v>200</v>
      </c>
      <c r="G154" s="35"/>
      <c r="H154" s="40"/>
    </row>
    <row r="155" spans="1:8" s="2" customFormat="1" ht="16.899999999999999" customHeight="1">
      <c r="A155" s="35"/>
      <c r="B155" s="40"/>
      <c r="C155" s="256" t="s">
        <v>732</v>
      </c>
      <c r="D155" s="257" t="s">
        <v>732</v>
      </c>
      <c r="E155" s="258" t="s">
        <v>20</v>
      </c>
      <c r="F155" s="259">
        <v>24</v>
      </c>
      <c r="G155" s="35"/>
      <c r="H155" s="40"/>
    </row>
    <row r="156" spans="1:8" s="2" customFormat="1" ht="16.899999999999999" customHeight="1">
      <c r="A156" s="35"/>
      <c r="B156" s="40"/>
      <c r="C156" s="260" t="s">
        <v>732</v>
      </c>
      <c r="D156" s="260" t="s">
        <v>733</v>
      </c>
      <c r="E156" s="18" t="s">
        <v>20</v>
      </c>
      <c r="F156" s="261">
        <v>24</v>
      </c>
      <c r="G156" s="35"/>
      <c r="H156" s="40"/>
    </row>
    <row r="157" spans="1:8" s="2" customFormat="1" ht="16.899999999999999" customHeight="1">
      <c r="A157" s="35"/>
      <c r="B157" s="40"/>
      <c r="C157" s="256" t="s">
        <v>596</v>
      </c>
      <c r="D157" s="257" t="s">
        <v>596</v>
      </c>
      <c r="E157" s="258" t="s">
        <v>20</v>
      </c>
      <c r="F157" s="259">
        <v>15</v>
      </c>
      <c r="G157" s="35"/>
      <c r="H157" s="40"/>
    </row>
    <row r="158" spans="1:8" s="2" customFormat="1" ht="16.899999999999999" customHeight="1">
      <c r="A158" s="35"/>
      <c r="B158" s="40"/>
      <c r="C158" s="260" t="s">
        <v>596</v>
      </c>
      <c r="D158" s="260" t="s">
        <v>597</v>
      </c>
      <c r="E158" s="18" t="s">
        <v>20</v>
      </c>
      <c r="F158" s="261">
        <v>15</v>
      </c>
      <c r="G158" s="35"/>
      <c r="H158" s="40"/>
    </row>
    <row r="159" spans="1:8" s="2" customFormat="1" ht="16.899999999999999" customHeight="1">
      <c r="A159" s="35"/>
      <c r="B159" s="40"/>
      <c r="C159" s="256" t="s">
        <v>1356</v>
      </c>
      <c r="D159" s="257" t="s">
        <v>1356</v>
      </c>
      <c r="E159" s="258" t="s">
        <v>20</v>
      </c>
      <c r="F159" s="259">
        <v>123</v>
      </c>
      <c r="G159" s="35"/>
      <c r="H159" s="40"/>
    </row>
    <row r="160" spans="1:8" s="2" customFormat="1" ht="16.899999999999999" customHeight="1">
      <c r="A160" s="35"/>
      <c r="B160" s="40"/>
      <c r="C160" s="260" t="s">
        <v>1356</v>
      </c>
      <c r="D160" s="260" t="s">
        <v>1357</v>
      </c>
      <c r="E160" s="18" t="s">
        <v>20</v>
      </c>
      <c r="F160" s="261">
        <v>123</v>
      </c>
      <c r="G160" s="35"/>
      <c r="H160" s="40"/>
    </row>
    <row r="161" spans="1:8" s="2" customFormat="1" ht="16.899999999999999" customHeight="1">
      <c r="A161" s="35"/>
      <c r="B161" s="40"/>
      <c r="C161" s="256" t="s">
        <v>198</v>
      </c>
      <c r="D161" s="257" t="s">
        <v>198</v>
      </c>
      <c r="E161" s="258" t="s">
        <v>20</v>
      </c>
      <c r="F161" s="259">
        <v>397</v>
      </c>
      <c r="G161" s="35"/>
      <c r="H161" s="40"/>
    </row>
    <row r="162" spans="1:8" s="2" customFormat="1" ht="16.899999999999999" customHeight="1">
      <c r="A162" s="35"/>
      <c r="B162" s="40"/>
      <c r="C162" s="260" t="s">
        <v>198</v>
      </c>
      <c r="D162" s="260" t="s">
        <v>199</v>
      </c>
      <c r="E162" s="18" t="s">
        <v>20</v>
      </c>
      <c r="F162" s="261">
        <v>397</v>
      </c>
      <c r="G162" s="35"/>
      <c r="H162" s="40"/>
    </row>
    <row r="163" spans="1:8" s="2" customFormat="1" ht="16.899999999999999" customHeight="1">
      <c r="A163" s="35"/>
      <c r="B163" s="40"/>
      <c r="C163" s="256" t="s">
        <v>1358</v>
      </c>
      <c r="D163" s="257" t="s">
        <v>1358</v>
      </c>
      <c r="E163" s="258" t="s">
        <v>20</v>
      </c>
      <c r="F163" s="259">
        <v>97</v>
      </c>
      <c r="G163" s="35"/>
      <c r="H163" s="40"/>
    </row>
    <row r="164" spans="1:8" s="2" customFormat="1" ht="16.899999999999999" customHeight="1">
      <c r="A164" s="35"/>
      <c r="B164" s="40"/>
      <c r="C164" s="260" t="s">
        <v>1358</v>
      </c>
      <c r="D164" s="260" t="s">
        <v>1359</v>
      </c>
      <c r="E164" s="18" t="s">
        <v>20</v>
      </c>
      <c r="F164" s="261">
        <v>97</v>
      </c>
      <c r="G164" s="35"/>
      <c r="H164" s="40"/>
    </row>
    <row r="165" spans="1:8" s="2" customFormat="1" ht="16.899999999999999" customHeight="1">
      <c r="A165" s="35"/>
      <c r="B165" s="40"/>
      <c r="C165" s="256" t="s">
        <v>536</v>
      </c>
      <c r="D165" s="257" t="s">
        <v>536</v>
      </c>
      <c r="E165" s="258" t="s">
        <v>20</v>
      </c>
      <c r="F165" s="259">
        <v>60</v>
      </c>
      <c r="G165" s="35"/>
      <c r="H165" s="40"/>
    </row>
    <row r="166" spans="1:8" s="2" customFormat="1" ht="16.899999999999999" customHeight="1">
      <c r="A166" s="35"/>
      <c r="B166" s="40"/>
      <c r="C166" s="260" t="s">
        <v>536</v>
      </c>
      <c r="D166" s="260" t="s">
        <v>537</v>
      </c>
      <c r="E166" s="18" t="s">
        <v>20</v>
      </c>
      <c r="F166" s="261">
        <v>60</v>
      </c>
      <c r="G166" s="35"/>
      <c r="H166" s="40"/>
    </row>
    <row r="167" spans="1:8" s="2" customFormat="1" ht="16.899999999999999" customHeight="1">
      <c r="A167" s="35"/>
      <c r="B167" s="40"/>
      <c r="C167" s="256" t="s">
        <v>704</v>
      </c>
      <c r="D167" s="257" t="s">
        <v>704</v>
      </c>
      <c r="E167" s="258" t="s">
        <v>20</v>
      </c>
      <c r="F167" s="259">
        <v>45</v>
      </c>
      <c r="G167" s="35"/>
      <c r="H167" s="40"/>
    </row>
    <row r="168" spans="1:8" s="2" customFormat="1" ht="16.899999999999999" customHeight="1">
      <c r="A168" s="35"/>
      <c r="B168" s="40"/>
      <c r="C168" s="260" t="s">
        <v>704</v>
      </c>
      <c r="D168" s="260" t="s">
        <v>705</v>
      </c>
      <c r="E168" s="18" t="s">
        <v>20</v>
      </c>
      <c r="F168" s="261">
        <v>45</v>
      </c>
      <c r="G168" s="35"/>
      <c r="H168" s="40"/>
    </row>
    <row r="169" spans="1:8" s="2" customFormat="1" ht="16.899999999999999" customHeight="1">
      <c r="A169" s="35"/>
      <c r="B169" s="40"/>
      <c r="C169" s="256" t="s">
        <v>519</v>
      </c>
      <c r="D169" s="257" t="s">
        <v>519</v>
      </c>
      <c r="E169" s="258" t="s">
        <v>20</v>
      </c>
      <c r="F169" s="259">
        <v>245</v>
      </c>
      <c r="G169" s="35"/>
      <c r="H169" s="40"/>
    </row>
    <row r="170" spans="1:8" s="2" customFormat="1" ht="16.899999999999999" customHeight="1">
      <c r="A170" s="35"/>
      <c r="B170" s="40"/>
      <c r="C170" s="260" t="s">
        <v>519</v>
      </c>
      <c r="D170" s="260" t="s">
        <v>520</v>
      </c>
      <c r="E170" s="18" t="s">
        <v>20</v>
      </c>
      <c r="F170" s="261">
        <v>245</v>
      </c>
      <c r="G170" s="35"/>
      <c r="H170" s="40"/>
    </row>
    <row r="171" spans="1:8" s="2" customFormat="1" ht="16.899999999999999" customHeight="1">
      <c r="A171" s="35"/>
      <c r="B171" s="40"/>
      <c r="C171" s="256" t="s">
        <v>1360</v>
      </c>
      <c r="D171" s="257" t="s">
        <v>1360</v>
      </c>
      <c r="E171" s="258" t="s">
        <v>20</v>
      </c>
      <c r="F171" s="259">
        <v>254</v>
      </c>
      <c r="G171" s="35"/>
      <c r="H171" s="40"/>
    </row>
    <row r="172" spans="1:8" s="2" customFormat="1" ht="16.899999999999999" customHeight="1">
      <c r="A172" s="35"/>
      <c r="B172" s="40"/>
      <c r="C172" s="260" t="s">
        <v>20</v>
      </c>
      <c r="D172" s="260" t="s">
        <v>1361</v>
      </c>
      <c r="E172" s="18" t="s">
        <v>20</v>
      </c>
      <c r="F172" s="261">
        <v>0</v>
      </c>
      <c r="G172" s="35"/>
      <c r="H172" s="40"/>
    </row>
    <row r="173" spans="1:8" s="2" customFormat="1" ht="16.899999999999999" customHeight="1">
      <c r="A173" s="35"/>
      <c r="B173" s="40"/>
      <c r="C173" s="260" t="s">
        <v>1360</v>
      </c>
      <c r="D173" s="260" t="s">
        <v>1362</v>
      </c>
      <c r="E173" s="18" t="s">
        <v>20</v>
      </c>
      <c r="F173" s="261">
        <v>254</v>
      </c>
      <c r="G173" s="35"/>
      <c r="H173" s="40"/>
    </row>
    <row r="174" spans="1:8" s="2" customFormat="1" ht="16.899999999999999" customHeight="1">
      <c r="A174" s="35"/>
      <c r="B174" s="40"/>
      <c r="C174" s="256" t="s">
        <v>649</v>
      </c>
      <c r="D174" s="257" t="s">
        <v>649</v>
      </c>
      <c r="E174" s="258" t="s">
        <v>20</v>
      </c>
      <c r="F174" s="259">
        <v>2</v>
      </c>
      <c r="G174" s="35"/>
      <c r="H174" s="40"/>
    </row>
    <row r="175" spans="1:8" s="2" customFormat="1" ht="16.899999999999999" customHeight="1">
      <c r="A175" s="35"/>
      <c r="B175" s="40"/>
      <c r="C175" s="260" t="s">
        <v>649</v>
      </c>
      <c r="D175" s="260" t="s">
        <v>650</v>
      </c>
      <c r="E175" s="18" t="s">
        <v>20</v>
      </c>
      <c r="F175" s="261">
        <v>2</v>
      </c>
      <c r="G175" s="35"/>
      <c r="H175" s="40"/>
    </row>
    <row r="176" spans="1:8" s="2" customFormat="1" ht="16.899999999999999" customHeight="1">
      <c r="A176" s="35"/>
      <c r="B176" s="40"/>
      <c r="C176" s="256" t="s">
        <v>503</v>
      </c>
      <c r="D176" s="257" t="s">
        <v>503</v>
      </c>
      <c r="E176" s="258" t="s">
        <v>20</v>
      </c>
      <c r="F176" s="259">
        <v>250</v>
      </c>
      <c r="G176" s="35"/>
      <c r="H176" s="40"/>
    </row>
    <row r="177" spans="1:8" s="2" customFormat="1" ht="16.899999999999999" customHeight="1">
      <c r="A177" s="35"/>
      <c r="B177" s="40"/>
      <c r="C177" s="260" t="s">
        <v>503</v>
      </c>
      <c r="D177" s="260" t="s">
        <v>504</v>
      </c>
      <c r="E177" s="18" t="s">
        <v>20</v>
      </c>
      <c r="F177" s="261">
        <v>250</v>
      </c>
      <c r="G177" s="35"/>
      <c r="H177" s="40"/>
    </row>
    <row r="178" spans="1:8" s="2" customFormat="1" ht="16.899999999999999" customHeight="1">
      <c r="A178" s="35"/>
      <c r="B178" s="40"/>
      <c r="C178" s="256" t="s">
        <v>618</v>
      </c>
      <c r="D178" s="257" t="s">
        <v>618</v>
      </c>
      <c r="E178" s="258" t="s">
        <v>20</v>
      </c>
      <c r="F178" s="259">
        <v>1</v>
      </c>
      <c r="G178" s="35"/>
      <c r="H178" s="40"/>
    </row>
    <row r="179" spans="1:8" s="2" customFormat="1" ht="16.899999999999999" customHeight="1">
      <c r="A179" s="35"/>
      <c r="B179" s="40"/>
      <c r="C179" s="260" t="s">
        <v>618</v>
      </c>
      <c r="D179" s="260" t="s">
        <v>22</v>
      </c>
      <c r="E179" s="18" t="s">
        <v>20</v>
      </c>
      <c r="F179" s="261">
        <v>1</v>
      </c>
      <c r="G179" s="35"/>
      <c r="H179" s="40"/>
    </row>
    <row r="180" spans="1:8" s="2" customFormat="1" ht="16.899999999999999" customHeight="1">
      <c r="A180" s="35"/>
      <c r="B180" s="40"/>
      <c r="C180" s="256" t="s">
        <v>623</v>
      </c>
      <c r="D180" s="257" t="s">
        <v>623</v>
      </c>
      <c r="E180" s="258" t="s">
        <v>20</v>
      </c>
      <c r="F180" s="259">
        <v>1</v>
      </c>
      <c r="G180" s="35"/>
      <c r="H180" s="40"/>
    </row>
    <row r="181" spans="1:8" s="2" customFormat="1" ht="16.899999999999999" customHeight="1">
      <c r="A181" s="35"/>
      <c r="B181" s="40"/>
      <c r="C181" s="260" t="s">
        <v>623</v>
      </c>
      <c r="D181" s="260" t="s">
        <v>400</v>
      </c>
      <c r="E181" s="18" t="s">
        <v>20</v>
      </c>
      <c r="F181" s="261">
        <v>1</v>
      </c>
      <c r="G181" s="35"/>
      <c r="H181" s="40"/>
    </row>
    <row r="182" spans="1:8" s="2" customFormat="1" ht="16.899999999999999" customHeight="1">
      <c r="A182" s="35"/>
      <c r="B182" s="40"/>
      <c r="C182" s="256" t="s">
        <v>183</v>
      </c>
      <c r="D182" s="257" t="s">
        <v>183</v>
      </c>
      <c r="E182" s="258" t="s">
        <v>20</v>
      </c>
      <c r="F182" s="259">
        <v>2</v>
      </c>
      <c r="G182" s="35"/>
      <c r="H182" s="40"/>
    </row>
    <row r="183" spans="1:8" s="2" customFormat="1" ht="16.899999999999999" customHeight="1">
      <c r="A183" s="35"/>
      <c r="B183" s="40"/>
      <c r="C183" s="260" t="s">
        <v>183</v>
      </c>
      <c r="D183" s="260" t="s">
        <v>184</v>
      </c>
      <c r="E183" s="18" t="s">
        <v>20</v>
      </c>
      <c r="F183" s="261">
        <v>2</v>
      </c>
      <c r="G183" s="35"/>
      <c r="H183" s="40"/>
    </row>
    <row r="184" spans="1:8" s="2" customFormat="1" ht="16.899999999999999" customHeight="1">
      <c r="A184" s="35"/>
      <c r="B184" s="40"/>
      <c r="C184" s="256" t="s">
        <v>743</v>
      </c>
      <c r="D184" s="257" t="s">
        <v>743</v>
      </c>
      <c r="E184" s="258" t="s">
        <v>20</v>
      </c>
      <c r="F184" s="259">
        <v>1</v>
      </c>
      <c r="G184" s="35"/>
      <c r="H184" s="40"/>
    </row>
    <row r="185" spans="1:8" s="2" customFormat="1" ht="16.899999999999999" customHeight="1">
      <c r="A185" s="35"/>
      <c r="B185" s="40"/>
      <c r="C185" s="260" t="s">
        <v>743</v>
      </c>
      <c r="D185" s="260" t="s">
        <v>400</v>
      </c>
      <c r="E185" s="18" t="s">
        <v>20</v>
      </c>
      <c r="F185" s="261">
        <v>1</v>
      </c>
      <c r="G185" s="35"/>
      <c r="H185" s="40"/>
    </row>
    <row r="186" spans="1:8" s="2" customFormat="1" ht="16.899999999999999" customHeight="1">
      <c r="A186" s="35"/>
      <c r="B186" s="40"/>
      <c r="C186" s="256" t="s">
        <v>738</v>
      </c>
      <c r="D186" s="257" t="s">
        <v>738</v>
      </c>
      <c r="E186" s="258" t="s">
        <v>20</v>
      </c>
      <c r="F186" s="259">
        <v>1</v>
      </c>
      <c r="G186" s="35"/>
      <c r="H186" s="40"/>
    </row>
    <row r="187" spans="1:8" s="2" customFormat="1" ht="16.899999999999999" customHeight="1">
      <c r="A187" s="35"/>
      <c r="B187" s="40"/>
      <c r="C187" s="260" t="s">
        <v>738</v>
      </c>
      <c r="D187" s="260" t="s">
        <v>400</v>
      </c>
      <c r="E187" s="18" t="s">
        <v>20</v>
      </c>
      <c r="F187" s="261">
        <v>1</v>
      </c>
      <c r="G187" s="35"/>
      <c r="H187" s="40"/>
    </row>
    <row r="188" spans="1:8" s="2" customFormat="1" ht="16.899999999999999" customHeight="1">
      <c r="A188" s="35"/>
      <c r="B188" s="40"/>
      <c r="C188" s="256" t="s">
        <v>511</v>
      </c>
      <c r="D188" s="257" t="s">
        <v>511</v>
      </c>
      <c r="E188" s="258" t="s">
        <v>20</v>
      </c>
      <c r="F188" s="259">
        <v>2</v>
      </c>
      <c r="G188" s="35"/>
      <c r="H188" s="40"/>
    </row>
    <row r="189" spans="1:8" s="2" customFormat="1" ht="16.899999999999999" customHeight="1">
      <c r="A189" s="35"/>
      <c r="B189" s="40"/>
      <c r="C189" s="260" t="s">
        <v>511</v>
      </c>
      <c r="D189" s="260" t="s">
        <v>512</v>
      </c>
      <c r="E189" s="18" t="s">
        <v>20</v>
      </c>
      <c r="F189" s="261">
        <v>2</v>
      </c>
      <c r="G189" s="35"/>
      <c r="H189" s="40"/>
    </row>
    <row r="190" spans="1:8" s="2" customFormat="1" ht="16.899999999999999" customHeight="1">
      <c r="A190" s="35"/>
      <c r="B190" s="40"/>
      <c r="C190" s="256" t="s">
        <v>494</v>
      </c>
      <c r="D190" s="257" t="s">
        <v>494</v>
      </c>
      <c r="E190" s="258" t="s">
        <v>20</v>
      </c>
      <c r="F190" s="259">
        <v>210</v>
      </c>
      <c r="G190" s="35"/>
      <c r="H190" s="40"/>
    </row>
    <row r="191" spans="1:8" s="2" customFormat="1" ht="16.899999999999999" customHeight="1">
      <c r="A191" s="35"/>
      <c r="B191" s="40"/>
      <c r="C191" s="260" t="s">
        <v>494</v>
      </c>
      <c r="D191" s="260" t="s">
        <v>495</v>
      </c>
      <c r="E191" s="18" t="s">
        <v>20</v>
      </c>
      <c r="F191" s="261">
        <v>210</v>
      </c>
      <c r="G191" s="35"/>
      <c r="H191" s="40"/>
    </row>
    <row r="192" spans="1:8" s="2" customFormat="1" ht="16.899999999999999" customHeight="1">
      <c r="A192" s="35"/>
      <c r="B192" s="40"/>
      <c r="C192" s="256" t="s">
        <v>486</v>
      </c>
      <c r="D192" s="257" t="s">
        <v>486</v>
      </c>
      <c r="E192" s="258" t="s">
        <v>20</v>
      </c>
      <c r="F192" s="259">
        <v>22</v>
      </c>
      <c r="G192" s="35"/>
      <c r="H192" s="40"/>
    </row>
    <row r="193" spans="1:8" s="2" customFormat="1" ht="16.899999999999999" customHeight="1">
      <c r="A193" s="35"/>
      <c r="B193" s="40"/>
      <c r="C193" s="260" t="s">
        <v>486</v>
      </c>
      <c r="D193" s="260" t="s">
        <v>487</v>
      </c>
      <c r="E193" s="18" t="s">
        <v>20</v>
      </c>
      <c r="F193" s="261">
        <v>22</v>
      </c>
      <c r="G193" s="35"/>
      <c r="H193" s="40"/>
    </row>
    <row r="194" spans="1:8" s="2" customFormat="1" ht="16.899999999999999" customHeight="1">
      <c r="A194" s="35"/>
      <c r="B194" s="40"/>
      <c r="C194" s="256" t="s">
        <v>1363</v>
      </c>
      <c r="D194" s="257" t="s">
        <v>1363</v>
      </c>
      <c r="E194" s="258" t="s">
        <v>20</v>
      </c>
      <c r="F194" s="259">
        <v>102.5</v>
      </c>
      <c r="G194" s="35"/>
      <c r="H194" s="40"/>
    </row>
    <row r="195" spans="1:8" s="2" customFormat="1" ht="16.899999999999999" customHeight="1">
      <c r="A195" s="35"/>
      <c r="B195" s="40"/>
      <c r="C195" s="260" t="s">
        <v>1363</v>
      </c>
      <c r="D195" s="260" t="s">
        <v>1364</v>
      </c>
      <c r="E195" s="18" t="s">
        <v>20</v>
      </c>
      <c r="F195" s="261">
        <v>102.5</v>
      </c>
      <c r="G195" s="35"/>
      <c r="H195" s="40"/>
    </row>
    <row r="196" spans="1:8" s="2" customFormat="1" ht="16.899999999999999" customHeight="1">
      <c r="A196" s="35"/>
      <c r="B196" s="40"/>
      <c r="C196" s="256" t="s">
        <v>1365</v>
      </c>
      <c r="D196" s="257" t="s">
        <v>1365</v>
      </c>
      <c r="E196" s="258" t="s">
        <v>20</v>
      </c>
      <c r="F196" s="259">
        <v>102.5</v>
      </c>
      <c r="G196" s="35"/>
      <c r="H196" s="40"/>
    </row>
    <row r="197" spans="1:8" s="2" customFormat="1" ht="16.899999999999999" customHeight="1">
      <c r="A197" s="35"/>
      <c r="B197" s="40"/>
      <c r="C197" s="260" t="s">
        <v>1365</v>
      </c>
      <c r="D197" s="260" t="s">
        <v>1364</v>
      </c>
      <c r="E197" s="18" t="s">
        <v>20</v>
      </c>
      <c r="F197" s="261">
        <v>102.5</v>
      </c>
      <c r="G197" s="35"/>
      <c r="H197" s="40"/>
    </row>
    <row r="198" spans="1:8" s="2" customFormat="1" ht="16.899999999999999" customHeight="1">
      <c r="A198" s="35"/>
      <c r="B198" s="40"/>
      <c r="C198" s="256" t="s">
        <v>1366</v>
      </c>
      <c r="D198" s="257" t="s">
        <v>1366</v>
      </c>
      <c r="E198" s="258" t="s">
        <v>20</v>
      </c>
      <c r="F198" s="259">
        <v>84</v>
      </c>
      <c r="G198" s="35"/>
      <c r="H198" s="40"/>
    </row>
    <row r="199" spans="1:8" s="2" customFormat="1" ht="16.899999999999999" customHeight="1">
      <c r="A199" s="35"/>
      <c r="B199" s="40"/>
      <c r="C199" s="260" t="s">
        <v>1366</v>
      </c>
      <c r="D199" s="260" t="s">
        <v>1367</v>
      </c>
      <c r="E199" s="18" t="s">
        <v>20</v>
      </c>
      <c r="F199" s="261">
        <v>84</v>
      </c>
      <c r="G199" s="35"/>
      <c r="H199" s="40"/>
    </row>
    <row r="200" spans="1:8" s="2" customFormat="1" ht="16.899999999999999" customHeight="1">
      <c r="A200" s="35"/>
      <c r="B200" s="40"/>
      <c r="C200" s="256" t="s">
        <v>1368</v>
      </c>
      <c r="D200" s="257" t="s">
        <v>1368</v>
      </c>
      <c r="E200" s="258" t="s">
        <v>20</v>
      </c>
      <c r="F200" s="259">
        <v>120</v>
      </c>
      <c r="G200" s="35"/>
      <c r="H200" s="40"/>
    </row>
    <row r="201" spans="1:8" s="2" customFormat="1" ht="16.899999999999999" customHeight="1">
      <c r="A201" s="35"/>
      <c r="B201" s="40"/>
      <c r="C201" s="260" t="s">
        <v>1368</v>
      </c>
      <c r="D201" s="260" t="s">
        <v>1369</v>
      </c>
      <c r="E201" s="18" t="s">
        <v>20</v>
      </c>
      <c r="F201" s="261">
        <v>120</v>
      </c>
      <c r="G201" s="35"/>
      <c r="H201" s="40"/>
    </row>
    <row r="202" spans="1:8" s="2" customFormat="1" ht="16.899999999999999" customHeight="1">
      <c r="A202" s="35"/>
      <c r="B202" s="40"/>
      <c r="C202" s="256" t="s">
        <v>1370</v>
      </c>
      <c r="D202" s="257" t="s">
        <v>1370</v>
      </c>
      <c r="E202" s="258" t="s">
        <v>20</v>
      </c>
      <c r="F202" s="259">
        <v>39.06</v>
      </c>
      <c r="G202" s="35"/>
      <c r="H202" s="40"/>
    </row>
    <row r="203" spans="1:8" s="2" customFormat="1" ht="16.899999999999999" customHeight="1">
      <c r="A203" s="35"/>
      <c r="B203" s="40"/>
      <c r="C203" s="260" t="s">
        <v>1370</v>
      </c>
      <c r="D203" s="260" t="s">
        <v>1371</v>
      </c>
      <c r="E203" s="18" t="s">
        <v>20</v>
      </c>
      <c r="F203" s="261">
        <v>39.06</v>
      </c>
      <c r="G203" s="35"/>
      <c r="H203" s="40"/>
    </row>
    <row r="204" spans="1:8" s="2" customFormat="1" ht="16.899999999999999" customHeight="1">
      <c r="A204" s="35"/>
      <c r="B204" s="40"/>
      <c r="C204" s="256" t="s">
        <v>1372</v>
      </c>
      <c r="D204" s="257" t="s">
        <v>1372</v>
      </c>
      <c r="E204" s="258" t="s">
        <v>20</v>
      </c>
      <c r="F204" s="259">
        <v>102</v>
      </c>
      <c r="G204" s="35"/>
      <c r="H204" s="40"/>
    </row>
    <row r="205" spans="1:8" s="2" customFormat="1" ht="16.899999999999999" customHeight="1">
      <c r="A205" s="35"/>
      <c r="B205" s="40"/>
      <c r="C205" s="260" t="s">
        <v>1372</v>
      </c>
      <c r="D205" s="260" t="s">
        <v>1373</v>
      </c>
      <c r="E205" s="18" t="s">
        <v>20</v>
      </c>
      <c r="F205" s="261">
        <v>102</v>
      </c>
      <c r="G205" s="35"/>
      <c r="H205" s="40"/>
    </row>
    <row r="206" spans="1:8" s="2" customFormat="1" ht="16.899999999999999" customHeight="1">
      <c r="A206" s="35"/>
      <c r="B206" s="40"/>
      <c r="C206" s="256" t="s">
        <v>1374</v>
      </c>
      <c r="D206" s="257" t="s">
        <v>1374</v>
      </c>
      <c r="E206" s="258" t="s">
        <v>20</v>
      </c>
      <c r="F206" s="259">
        <v>89.86</v>
      </c>
      <c r="G206" s="35"/>
      <c r="H206" s="40"/>
    </row>
    <row r="207" spans="1:8" s="2" customFormat="1" ht="16.899999999999999" customHeight="1">
      <c r="A207" s="35"/>
      <c r="B207" s="40"/>
      <c r="C207" s="260" t="s">
        <v>1374</v>
      </c>
      <c r="D207" s="260" t="s">
        <v>1375</v>
      </c>
      <c r="E207" s="18" t="s">
        <v>20</v>
      </c>
      <c r="F207" s="261">
        <v>89.86</v>
      </c>
      <c r="G207" s="35"/>
      <c r="H207" s="40"/>
    </row>
    <row r="208" spans="1:8" s="2" customFormat="1" ht="16.899999999999999" customHeight="1">
      <c r="A208" s="35"/>
      <c r="B208" s="40"/>
      <c r="C208" s="256" t="s">
        <v>1376</v>
      </c>
      <c r="D208" s="257" t="s">
        <v>1376</v>
      </c>
      <c r="E208" s="258" t="s">
        <v>20</v>
      </c>
      <c r="F208" s="259">
        <v>102</v>
      </c>
      <c r="G208" s="35"/>
      <c r="H208" s="40"/>
    </row>
    <row r="209" spans="1:8" s="2" customFormat="1" ht="16.899999999999999" customHeight="1">
      <c r="A209" s="35"/>
      <c r="B209" s="40"/>
      <c r="C209" s="260" t="s">
        <v>1376</v>
      </c>
      <c r="D209" s="260" t="s">
        <v>1373</v>
      </c>
      <c r="E209" s="18" t="s">
        <v>20</v>
      </c>
      <c r="F209" s="261">
        <v>102</v>
      </c>
      <c r="G209" s="35"/>
      <c r="H209" s="40"/>
    </row>
    <row r="210" spans="1:8" s="2" customFormat="1" ht="16.899999999999999" customHeight="1">
      <c r="A210" s="35"/>
      <c r="B210" s="40"/>
      <c r="C210" s="256" t="s">
        <v>1377</v>
      </c>
      <c r="D210" s="257" t="s">
        <v>1377</v>
      </c>
      <c r="E210" s="258" t="s">
        <v>20</v>
      </c>
      <c r="F210" s="259">
        <v>-0.8</v>
      </c>
      <c r="G210" s="35"/>
      <c r="H210" s="40"/>
    </row>
    <row r="211" spans="1:8" s="2" customFormat="1" ht="16.899999999999999" customHeight="1">
      <c r="A211" s="35"/>
      <c r="B211" s="40"/>
      <c r="C211" s="260" t="s">
        <v>20</v>
      </c>
      <c r="D211" s="260" t="s">
        <v>1378</v>
      </c>
      <c r="E211" s="18" t="s">
        <v>20</v>
      </c>
      <c r="F211" s="261">
        <v>0</v>
      </c>
      <c r="G211" s="35"/>
      <c r="H211" s="40"/>
    </row>
    <row r="212" spans="1:8" s="2" customFormat="1" ht="16.899999999999999" customHeight="1">
      <c r="A212" s="35"/>
      <c r="B212" s="40"/>
      <c r="C212" s="260" t="s">
        <v>1377</v>
      </c>
      <c r="D212" s="260" t="s">
        <v>1379</v>
      </c>
      <c r="E212" s="18" t="s">
        <v>20</v>
      </c>
      <c r="F212" s="261">
        <v>-0.8</v>
      </c>
      <c r="G212" s="35"/>
      <c r="H212" s="40"/>
    </row>
    <row r="213" spans="1:8" s="2" customFormat="1" ht="16.899999999999999" customHeight="1">
      <c r="A213" s="35"/>
      <c r="B213" s="40"/>
      <c r="C213" s="256" t="s">
        <v>1380</v>
      </c>
      <c r="D213" s="257" t="s">
        <v>1380</v>
      </c>
      <c r="E213" s="258" t="s">
        <v>20</v>
      </c>
      <c r="F213" s="259">
        <v>204</v>
      </c>
      <c r="G213" s="35"/>
      <c r="H213" s="40"/>
    </row>
    <row r="214" spans="1:8" s="2" customFormat="1" ht="16.899999999999999" customHeight="1">
      <c r="A214" s="35"/>
      <c r="B214" s="40"/>
      <c r="C214" s="260" t="s">
        <v>1380</v>
      </c>
      <c r="D214" s="260" t="s">
        <v>1381</v>
      </c>
      <c r="E214" s="18" t="s">
        <v>20</v>
      </c>
      <c r="F214" s="261">
        <v>204</v>
      </c>
      <c r="G214" s="35"/>
      <c r="H214" s="40"/>
    </row>
    <row r="215" spans="1:8" s="2" customFormat="1" ht="16.899999999999999" customHeight="1">
      <c r="A215" s="35"/>
      <c r="B215" s="40"/>
      <c r="C215" s="256" t="s">
        <v>1382</v>
      </c>
      <c r="D215" s="257" t="s">
        <v>1382</v>
      </c>
      <c r="E215" s="258" t="s">
        <v>20</v>
      </c>
      <c r="F215" s="259">
        <v>204</v>
      </c>
      <c r="G215" s="35"/>
      <c r="H215" s="40"/>
    </row>
    <row r="216" spans="1:8" s="2" customFormat="1" ht="16.899999999999999" customHeight="1">
      <c r="A216" s="35"/>
      <c r="B216" s="40"/>
      <c r="C216" s="260" t="s">
        <v>1382</v>
      </c>
      <c r="D216" s="260" t="s">
        <v>1383</v>
      </c>
      <c r="E216" s="18" t="s">
        <v>20</v>
      </c>
      <c r="F216" s="261">
        <v>204</v>
      </c>
      <c r="G216" s="35"/>
      <c r="H216" s="40"/>
    </row>
    <row r="217" spans="1:8" s="2" customFormat="1" ht="16.899999999999999" customHeight="1">
      <c r="A217" s="35"/>
      <c r="B217" s="40"/>
      <c r="C217" s="256" t="s">
        <v>1384</v>
      </c>
      <c r="D217" s="257" t="s">
        <v>1384</v>
      </c>
      <c r="E217" s="258" t="s">
        <v>20</v>
      </c>
      <c r="F217" s="259">
        <v>41</v>
      </c>
      <c r="G217" s="35"/>
      <c r="H217" s="40"/>
    </row>
    <row r="218" spans="1:8" s="2" customFormat="1" ht="16.899999999999999" customHeight="1">
      <c r="A218" s="35"/>
      <c r="B218" s="40"/>
      <c r="C218" s="260" t="s">
        <v>1384</v>
      </c>
      <c r="D218" s="260" t="s">
        <v>1385</v>
      </c>
      <c r="E218" s="18" t="s">
        <v>20</v>
      </c>
      <c r="F218" s="261">
        <v>41</v>
      </c>
      <c r="G218" s="35"/>
      <c r="H218" s="40"/>
    </row>
    <row r="219" spans="1:8" s="2" customFormat="1" ht="16.899999999999999" customHeight="1">
      <c r="A219" s="35"/>
      <c r="B219" s="40"/>
      <c r="C219" s="256" t="s">
        <v>1386</v>
      </c>
      <c r="D219" s="257" t="s">
        <v>1386</v>
      </c>
      <c r="E219" s="258" t="s">
        <v>20</v>
      </c>
      <c r="F219" s="259">
        <v>3</v>
      </c>
      <c r="G219" s="35"/>
      <c r="H219" s="40"/>
    </row>
    <row r="220" spans="1:8" s="2" customFormat="1" ht="16.899999999999999" customHeight="1">
      <c r="A220" s="35"/>
      <c r="B220" s="40"/>
      <c r="C220" s="260" t="s">
        <v>1386</v>
      </c>
      <c r="D220" s="260" t="s">
        <v>1387</v>
      </c>
      <c r="E220" s="18" t="s">
        <v>20</v>
      </c>
      <c r="F220" s="261">
        <v>3</v>
      </c>
      <c r="G220" s="35"/>
      <c r="H220" s="40"/>
    </row>
    <row r="221" spans="1:8" s="2" customFormat="1" ht="16.899999999999999" customHeight="1">
      <c r="A221" s="35"/>
      <c r="B221" s="40"/>
      <c r="C221" s="256" t="s">
        <v>1388</v>
      </c>
      <c r="D221" s="257" t="s">
        <v>1388</v>
      </c>
      <c r="E221" s="258" t="s">
        <v>20</v>
      </c>
      <c r="F221" s="259">
        <v>21</v>
      </c>
      <c r="G221" s="35"/>
      <c r="H221" s="40"/>
    </row>
    <row r="222" spans="1:8" s="2" customFormat="1" ht="16.899999999999999" customHeight="1">
      <c r="A222" s="35"/>
      <c r="B222" s="40"/>
      <c r="C222" s="256" t="s">
        <v>1389</v>
      </c>
      <c r="D222" s="257" t="s">
        <v>1389</v>
      </c>
      <c r="E222" s="258" t="s">
        <v>20</v>
      </c>
      <c r="F222" s="259">
        <v>3</v>
      </c>
      <c r="G222" s="35"/>
      <c r="H222" s="40"/>
    </row>
    <row r="223" spans="1:8" s="2" customFormat="1" ht="16.899999999999999" customHeight="1">
      <c r="A223" s="35"/>
      <c r="B223" s="40"/>
      <c r="C223" s="260" t="s">
        <v>1389</v>
      </c>
      <c r="D223" s="260" t="s">
        <v>1387</v>
      </c>
      <c r="E223" s="18" t="s">
        <v>20</v>
      </c>
      <c r="F223" s="261">
        <v>3</v>
      </c>
      <c r="G223" s="35"/>
      <c r="H223" s="40"/>
    </row>
    <row r="224" spans="1:8" s="2" customFormat="1" ht="16.899999999999999" customHeight="1">
      <c r="A224" s="35"/>
      <c r="B224" s="40"/>
      <c r="C224" s="256" t="s">
        <v>1390</v>
      </c>
      <c r="D224" s="257" t="s">
        <v>1390</v>
      </c>
      <c r="E224" s="258" t="s">
        <v>20</v>
      </c>
      <c r="F224" s="259">
        <v>118</v>
      </c>
      <c r="G224" s="35"/>
      <c r="H224" s="40"/>
    </row>
    <row r="225" spans="1:8" s="2" customFormat="1" ht="16.899999999999999" customHeight="1">
      <c r="A225" s="35"/>
      <c r="B225" s="40"/>
      <c r="C225" s="260" t="s">
        <v>1390</v>
      </c>
      <c r="D225" s="260" t="s">
        <v>1391</v>
      </c>
      <c r="E225" s="18" t="s">
        <v>20</v>
      </c>
      <c r="F225" s="261">
        <v>118</v>
      </c>
      <c r="G225" s="35"/>
      <c r="H225" s="40"/>
    </row>
    <row r="226" spans="1:8" s="2" customFormat="1" ht="16.899999999999999" customHeight="1">
      <c r="A226" s="35"/>
      <c r="B226" s="40"/>
      <c r="C226" s="256" t="s">
        <v>1392</v>
      </c>
      <c r="D226" s="257" t="s">
        <v>1392</v>
      </c>
      <c r="E226" s="258" t="s">
        <v>20</v>
      </c>
      <c r="F226" s="259">
        <v>81</v>
      </c>
      <c r="G226" s="35"/>
      <c r="H226" s="40"/>
    </row>
    <row r="227" spans="1:8" s="2" customFormat="1" ht="16.899999999999999" customHeight="1">
      <c r="A227" s="35"/>
      <c r="B227" s="40"/>
      <c r="C227" s="260" t="s">
        <v>1392</v>
      </c>
      <c r="D227" s="260" t="s">
        <v>1393</v>
      </c>
      <c r="E227" s="18" t="s">
        <v>20</v>
      </c>
      <c r="F227" s="261">
        <v>81</v>
      </c>
      <c r="G227" s="35"/>
      <c r="H227" s="40"/>
    </row>
    <row r="228" spans="1:8" s="2" customFormat="1" ht="16.899999999999999" customHeight="1">
      <c r="A228" s="35"/>
      <c r="B228" s="40"/>
      <c r="C228" s="256" t="s">
        <v>1394</v>
      </c>
      <c r="D228" s="257" t="s">
        <v>1394</v>
      </c>
      <c r="E228" s="258" t="s">
        <v>20</v>
      </c>
      <c r="F228" s="259">
        <v>80</v>
      </c>
      <c r="G228" s="35"/>
      <c r="H228" s="40"/>
    </row>
    <row r="229" spans="1:8" s="2" customFormat="1" ht="16.899999999999999" customHeight="1">
      <c r="A229" s="35"/>
      <c r="B229" s="40"/>
      <c r="C229" s="260" t="s">
        <v>1394</v>
      </c>
      <c r="D229" s="260" t="s">
        <v>1395</v>
      </c>
      <c r="E229" s="18" t="s">
        <v>20</v>
      </c>
      <c r="F229" s="261">
        <v>80</v>
      </c>
      <c r="G229" s="35"/>
      <c r="H229" s="40"/>
    </row>
    <row r="230" spans="1:8" s="2" customFormat="1" ht="16.899999999999999" customHeight="1">
      <c r="A230" s="35"/>
      <c r="B230" s="40"/>
      <c r="C230" s="256" t="s">
        <v>1396</v>
      </c>
      <c r="D230" s="257" t="s">
        <v>1396</v>
      </c>
      <c r="E230" s="258" t="s">
        <v>20</v>
      </c>
      <c r="F230" s="259">
        <v>225</v>
      </c>
      <c r="G230" s="35"/>
      <c r="H230" s="40"/>
    </row>
    <row r="231" spans="1:8" s="2" customFormat="1" ht="16.899999999999999" customHeight="1">
      <c r="A231" s="35"/>
      <c r="B231" s="40"/>
      <c r="C231" s="260" t="s">
        <v>1396</v>
      </c>
      <c r="D231" s="260" t="s">
        <v>1397</v>
      </c>
      <c r="E231" s="18" t="s">
        <v>20</v>
      </c>
      <c r="F231" s="261">
        <v>225</v>
      </c>
      <c r="G231" s="35"/>
      <c r="H231" s="40"/>
    </row>
    <row r="232" spans="1:8" s="2" customFormat="1" ht="16.899999999999999" customHeight="1">
      <c r="A232" s="35"/>
      <c r="B232" s="40"/>
      <c r="C232" s="256" t="s">
        <v>1398</v>
      </c>
      <c r="D232" s="257" t="s">
        <v>1398</v>
      </c>
      <c r="E232" s="258" t="s">
        <v>20</v>
      </c>
      <c r="F232" s="259">
        <v>225</v>
      </c>
      <c r="G232" s="35"/>
      <c r="H232" s="40"/>
    </row>
    <row r="233" spans="1:8" s="2" customFormat="1" ht="16.899999999999999" customHeight="1">
      <c r="A233" s="35"/>
      <c r="B233" s="40"/>
      <c r="C233" s="260" t="s">
        <v>1398</v>
      </c>
      <c r="D233" s="260" t="s">
        <v>1397</v>
      </c>
      <c r="E233" s="18" t="s">
        <v>20</v>
      </c>
      <c r="F233" s="261">
        <v>225</v>
      </c>
      <c r="G233" s="35"/>
      <c r="H233" s="40"/>
    </row>
    <row r="234" spans="1:8" s="2" customFormat="1" ht="16.899999999999999" customHeight="1">
      <c r="A234" s="35"/>
      <c r="B234" s="40"/>
      <c r="C234" s="256" t="s">
        <v>1399</v>
      </c>
      <c r="D234" s="257" t="s">
        <v>1399</v>
      </c>
      <c r="E234" s="258" t="s">
        <v>20</v>
      </c>
      <c r="F234" s="259">
        <v>0</v>
      </c>
      <c r="G234" s="35"/>
      <c r="H234" s="40"/>
    </row>
    <row r="235" spans="1:8" s="2" customFormat="1" ht="16.899999999999999" customHeight="1">
      <c r="A235" s="35"/>
      <c r="B235" s="40"/>
      <c r="C235" s="260" t="s">
        <v>1399</v>
      </c>
      <c r="D235" s="260" t="s">
        <v>1400</v>
      </c>
      <c r="E235" s="18" t="s">
        <v>20</v>
      </c>
      <c r="F235" s="261">
        <v>0</v>
      </c>
      <c r="G235" s="35"/>
      <c r="H235" s="40"/>
    </row>
    <row r="236" spans="1:8" s="2" customFormat="1" ht="16.899999999999999" customHeight="1">
      <c r="A236" s="35"/>
      <c r="B236" s="40"/>
      <c r="C236" s="256" t="s">
        <v>1401</v>
      </c>
      <c r="D236" s="257" t="s">
        <v>1401</v>
      </c>
      <c r="E236" s="258" t="s">
        <v>20</v>
      </c>
      <c r="F236" s="259">
        <v>0</v>
      </c>
      <c r="G236" s="35"/>
      <c r="H236" s="40"/>
    </row>
    <row r="237" spans="1:8" s="2" customFormat="1" ht="16.899999999999999" customHeight="1">
      <c r="A237" s="35"/>
      <c r="B237" s="40"/>
      <c r="C237" s="260" t="s">
        <v>1401</v>
      </c>
      <c r="D237" s="260" t="s">
        <v>1402</v>
      </c>
      <c r="E237" s="18" t="s">
        <v>20</v>
      </c>
      <c r="F237" s="261">
        <v>0</v>
      </c>
      <c r="G237" s="35"/>
      <c r="H237" s="40"/>
    </row>
    <row r="238" spans="1:8" s="2" customFormat="1" ht="16.899999999999999" customHeight="1">
      <c r="A238" s="35"/>
      <c r="B238" s="40"/>
      <c r="C238" s="256" t="s">
        <v>1403</v>
      </c>
      <c r="D238" s="257" t="s">
        <v>1403</v>
      </c>
      <c r="E238" s="258" t="s">
        <v>20</v>
      </c>
      <c r="F238" s="259">
        <v>0</v>
      </c>
      <c r="G238" s="35"/>
      <c r="H238" s="40"/>
    </row>
    <row r="239" spans="1:8" s="2" customFormat="1" ht="16.899999999999999" customHeight="1">
      <c r="A239" s="35"/>
      <c r="B239" s="40"/>
      <c r="C239" s="260" t="s">
        <v>1403</v>
      </c>
      <c r="D239" s="260" t="s">
        <v>1404</v>
      </c>
      <c r="E239" s="18" t="s">
        <v>20</v>
      </c>
      <c r="F239" s="261">
        <v>0</v>
      </c>
      <c r="G239" s="35"/>
      <c r="H239" s="40"/>
    </row>
    <row r="240" spans="1:8" s="2" customFormat="1" ht="16.899999999999999" customHeight="1">
      <c r="A240" s="35"/>
      <c r="B240" s="40"/>
      <c r="C240" s="256" t="s">
        <v>1405</v>
      </c>
      <c r="D240" s="257" t="s">
        <v>1405</v>
      </c>
      <c r="E240" s="258" t="s">
        <v>20</v>
      </c>
      <c r="F240" s="259">
        <v>0</v>
      </c>
      <c r="G240" s="35"/>
      <c r="H240" s="40"/>
    </row>
    <row r="241" spans="1:8" s="2" customFormat="1" ht="16.899999999999999" customHeight="1">
      <c r="A241" s="35"/>
      <c r="B241" s="40"/>
      <c r="C241" s="260" t="s">
        <v>1405</v>
      </c>
      <c r="D241" s="260" t="s">
        <v>1406</v>
      </c>
      <c r="E241" s="18" t="s">
        <v>20</v>
      </c>
      <c r="F241" s="261">
        <v>0</v>
      </c>
      <c r="G241" s="35"/>
      <c r="H241" s="40"/>
    </row>
    <row r="242" spans="1:8" s="2" customFormat="1" ht="16.899999999999999" customHeight="1">
      <c r="A242" s="35"/>
      <c r="B242" s="40"/>
      <c r="C242" s="256" t="s">
        <v>1407</v>
      </c>
      <c r="D242" s="257" t="s">
        <v>1407</v>
      </c>
      <c r="E242" s="258" t="s">
        <v>20</v>
      </c>
      <c r="F242" s="259">
        <v>0</v>
      </c>
      <c r="G242" s="35"/>
      <c r="H242" s="40"/>
    </row>
    <row r="243" spans="1:8" s="2" customFormat="1" ht="16.899999999999999" customHeight="1">
      <c r="A243" s="35"/>
      <c r="B243" s="40"/>
      <c r="C243" s="260" t="s">
        <v>1407</v>
      </c>
      <c r="D243" s="260" t="s">
        <v>1408</v>
      </c>
      <c r="E243" s="18" t="s">
        <v>20</v>
      </c>
      <c r="F243" s="261">
        <v>0</v>
      </c>
      <c r="G243" s="35"/>
      <c r="H243" s="40"/>
    </row>
    <row r="244" spans="1:8" s="2" customFormat="1" ht="16.899999999999999" customHeight="1">
      <c r="A244" s="35"/>
      <c r="B244" s="40"/>
      <c r="C244" s="256" t="s">
        <v>1409</v>
      </c>
      <c r="D244" s="257" t="s">
        <v>1409</v>
      </c>
      <c r="E244" s="258" t="s">
        <v>20</v>
      </c>
      <c r="F244" s="259">
        <v>0</v>
      </c>
      <c r="G244" s="35"/>
      <c r="H244" s="40"/>
    </row>
    <row r="245" spans="1:8" s="2" customFormat="1" ht="16.899999999999999" customHeight="1">
      <c r="A245" s="35"/>
      <c r="B245" s="40"/>
      <c r="C245" s="260" t="s">
        <v>1409</v>
      </c>
      <c r="D245" s="260" t="s">
        <v>1410</v>
      </c>
      <c r="E245" s="18" t="s">
        <v>20</v>
      </c>
      <c r="F245" s="261">
        <v>0</v>
      </c>
      <c r="G245" s="35"/>
      <c r="H245" s="40"/>
    </row>
    <row r="246" spans="1:8" s="2" customFormat="1" ht="16.899999999999999" customHeight="1">
      <c r="A246" s="35"/>
      <c r="B246" s="40"/>
      <c r="C246" s="256" t="s">
        <v>1411</v>
      </c>
      <c r="D246" s="257" t="s">
        <v>1411</v>
      </c>
      <c r="E246" s="258" t="s">
        <v>20</v>
      </c>
      <c r="F246" s="259">
        <v>-3.5190000000000001</v>
      </c>
      <c r="G246" s="35"/>
      <c r="H246" s="40"/>
    </row>
    <row r="247" spans="1:8" s="2" customFormat="1" ht="16.899999999999999" customHeight="1">
      <c r="A247" s="35"/>
      <c r="B247" s="40"/>
      <c r="C247" s="260" t="s">
        <v>1411</v>
      </c>
      <c r="D247" s="260" t="s">
        <v>1412</v>
      </c>
      <c r="E247" s="18" t="s">
        <v>20</v>
      </c>
      <c r="F247" s="261">
        <v>-3.5190000000000001</v>
      </c>
      <c r="G247" s="35"/>
      <c r="H247" s="40"/>
    </row>
    <row r="248" spans="1:8" s="2" customFormat="1" ht="16.899999999999999" customHeight="1">
      <c r="A248" s="35"/>
      <c r="B248" s="40"/>
      <c r="C248" s="256" t="s">
        <v>1413</v>
      </c>
      <c r="D248" s="257" t="s">
        <v>1413</v>
      </c>
      <c r="E248" s="258" t="s">
        <v>20</v>
      </c>
      <c r="F248" s="259">
        <v>697</v>
      </c>
      <c r="G248" s="35"/>
      <c r="H248" s="40"/>
    </row>
    <row r="249" spans="1:8" s="2" customFormat="1" ht="16.899999999999999" customHeight="1">
      <c r="A249" s="35"/>
      <c r="B249" s="40"/>
      <c r="C249" s="260" t="s">
        <v>1413</v>
      </c>
      <c r="D249" s="260" t="s">
        <v>1414</v>
      </c>
      <c r="E249" s="18" t="s">
        <v>20</v>
      </c>
      <c r="F249" s="261">
        <v>697</v>
      </c>
      <c r="G249" s="35"/>
      <c r="H249" s="40"/>
    </row>
    <row r="250" spans="1:8" s="2" customFormat="1" ht="16.899999999999999" customHeight="1">
      <c r="A250" s="35"/>
      <c r="B250" s="40"/>
      <c r="C250" s="256" t="s">
        <v>1415</v>
      </c>
      <c r="D250" s="257" t="s">
        <v>1415</v>
      </c>
      <c r="E250" s="258" t="s">
        <v>20</v>
      </c>
      <c r="F250" s="259">
        <v>0</v>
      </c>
      <c r="G250" s="35"/>
      <c r="H250" s="40"/>
    </row>
    <row r="251" spans="1:8" s="2" customFormat="1" ht="16.899999999999999" customHeight="1">
      <c r="A251" s="35"/>
      <c r="B251" s="40"/>
      <c r="C251" s="260" t="s">
        <v>1415</v>
      </c>
      <c r="D251" s="260" t="s">
        <v>1416</v>
      </c>
      <c r="E251" s="18" t="s">
        <v>20</v>
      </c>
      <c r="F251" s="261">
        <v>0</v>
      </c>
      <c r="G251" s="35"/>
      <c r="H251" s="40"/>
    </row>
    <row r="252" spans="1:8" s="2" customFormat="1" ht="16.899999999999999" customHeight="1">
      <c r="A252" s="35"/>
      <c r="B252" s="40"/>
      <c r="C252" s="256" t="s">
        <v>1417</v>
      </c>
      <c r="D252" s="257" t="s">
        <v>1417</v>
      </c>
      <c r="E252" s="258" t="s">
        <v>20</v>
      </c>
      <c r="F252" s="259">
        <v>0</v>
      </c>
      <c r="G252" s="35"/>
      <c r="H252" s="40"/>
    </row>
    <row r="253" spans="1:8" s="2" customFormat="1" ht="16.899999999999999" customHeight="1">
      <c r="A253" s="35"/>
      <c r="B253" s="40"/>
      <c r="C253" s="260" t="s">
        <v>1417</v>
      </c>
      <c r="D253" s="260" t="s">
        <v>1418</v>
      </c>
      <c r="E253" s="18" t="s">
        <v>20</v>
      </c>
      <c r="F253" s="261">
        <v>0</v>
      </c>
      <c r="G253" s="35"/>
      <c r="H253" s="40"/>
    </row>
    <row r="254" spans="1:8" s="2" customFormat="1" ht="16.899999999999999" customHeight="1">
      <c r="A254" s="35"/>
      <c r="B254" s="40"/>
      <c r="C254" s="256" t="s">
        <v>1419</v>
      </c>
      <c r="D254" s="257" t="s">
        <v>1419</v>
      </c>
      <c r="E254" s="258" t="s">
        <v>20</v>
      </c>
      <c r="F254" s="259">
        <v>21.324999999999999</v>
      </c>
      <c r="G254" s="35"/>
      <c r="H254" s="40"/>
    </row>
    <row r="255" spans="1:8" s="2" customFormat="1" ht="16.899999999999999" customHeight="1">
      <c r="A255" s="35"/>
      <c r="B255" s="40"/>
      <c r="C255" s="260" t="s">
        <v>1419</v>
      </c>
      <c r="D255" s="260" t="s">
        <v>1420</v>
      </c>
      <c r="E255" s="18" t="s">
        <v>20</v>
      </c>
      <c r="F255" s="261">
        <v>21.324999999999999</v>
      </c>
      <c r="G255" s="35"/>
      <c r="H255" s="40"/>
    </row>
    <row r="256" spans="1:8" s="2" customFormat="1" ht="16.899999999999999" customHeight="1">
      <c r="A256" s="35"/>
      <c r="B256" s="40"/>
      <c r="C256" s="256" t="s">
        <v>1421</v>
      </c>
      <c r="D256" s="257" t="s">
        <v>1421</v>
      </c>
      <c r="E256" s="258" t="s">
        <v>20</v>
      </c>
      <c r="F256" s="259">
        <v>2.5</v>
      </c>
      <c r="G256" s="35"/>
      <c r="H256" s="40"/>
    </row>
    <row r="257" spans="1:8" s="2" customFormat="1" ht="16.899999999999999" customHeight="1">
      <c r="A257" s="35"/>
      <c r="B257" s="40"/>
      <c r="C257" s="256" t="s">
        <v>1422</v>
      </c>
      <c r="D257" s="257" t="s">
        <v>1422</v>
      </c>
      <c r="E257" s="258" t="s">
        <v>20</v>
      </c>
      <c r="F257" s="259">
        <v>21.324999999999999</v>
      </c>
      <c r="G257" s="35"/>
      <c r="H257" s="40"/>
    </row>
    <row r="258" spans="1:8" s="2" customFormat="1" ht="16.899999999999999" customHeight="1">
      <c r="A258" s="35"/>
      <c r="B258" s="40"/>
      <c r="C258" s="260" t="s">
        <v>1422</v>
      </c>
      <c r="D258" s="260" t="s">
        <v>1420</v>
      </c>
      <c r="E258" s="18" t="s">
        <v>20</v>
      </c>
      <c r="F258" s="261">
        <v>21.324999999999999</v>
      </c>
      <c r="G258" s="35"/>
      <c r="H258" s="40"/>
    </row>
    <row r="259" spans="1:8" s="2" customFormat="1" ht="16.899999999999999" customHeight="1">
      <c r="A259" s="35"/>
      <c r="B259" s="40"/>
      <c r="C259" s="256" t="s">
        <v>1423</v>
      </c>
      <c r="D259" s="257" t="s">
        <v>1423</v>
      </c>
      <c r="E259" s="258" t="s">
        <v>20</v>
      </c>
      <c r="F259" s="259">
        <v>0</v>
      </c>
      <c r="G259" s="35"/>
      <c r="H259" s="40"/>
    </row>
    <row r="260" spans="1:8" s="2" customFormat="1" ht="16.899999999999999" customHeight="1">
      <c r="A260" s="35"/>
      <c r="B260" s="40"/>
      <c r="C260" s="260" t="s">
        <v>1423</v>
      </c>
      <c r="D260" s="260" t="s">
        <v>1424</v>
      </c>
      <c r="E260" s="18" t="s">
        <v>20</v>
      </c>
      <c r="F260" s="261">
        <v>0</v>
      </c>
      <c r="G260" s="35"/>
      <c r="H260" s="40"/>
    </row>
    <row r="261" spans="1:8" s="2" customFormat="1" ht="16.899999999999999" customHeight="1">
      <c r="A261" s="35"/>
      <c r="B261" s="40"/>
      <c r="C261" s="256" t="s">
        <v>1425</v>
      </c>
      <c r="D261" s="257" t="s">
        <v>1425</v>
      </c>
      <c r="E261" s="258" t="s">
        <v>20</v>
      </c>
      <c r="F261" s="259">
        <v>16</v>
      </c>
      <c r="G261" s="35"/>
      <c r="H261" s="40"/>
    </row>
    <row r="262" spans="1:8" s="2" customFormat="1" ht="16.899999999999999" customHeight="1">
      <c r="A262" s="35"/>
      <c r="B262" s="40"/>
      <c r="C262" s="260" t="s">
        <v>1425</v>
      </c>
      <c r="D262" s="260" t="s">
        <v>1426</v>
      </c>
      <c r="E262" s="18" t="s">
        <v>20</v>
      </c>
      <c r="F262" s="261">
        <v>16</v>
      </c>
      <c r="G262" s="35"/>
      <c r="H262" s="40"/>
    </row>
    <row r="263" spans="1:8" s="2" customFormat="1" ht="16.899999999999999" customHeight="1">
      <c r="A263" s="35"/>
      <c r="B263" s="40"/>
      <c r="C263" s="256" t="s">
        <v>1427</v>
      </c>
      <c r="D263" s="257" t="s">
        <v>1427</v>
      </c>
      <c r="E263" s="258" t="s">
        <v>20</v>
      </c>
      <c r="F263" s="259">
        <v>0</v>
      </c>
      <c r="G263" s="35"/>
      <c r="H263" s="40"/>
    </row>
    <row r="264" spans="1:8" s="2" customFormat="1" ht="16.899999999999999" customHeight="1">
      <c r="A264" s="35"/>
      <c r="B264" s="40"/>
      <c r="C264" s="260" t="s">
        <v>1427</v>
      </c>
      <c r="D264" s="260" t="s">
        <v>1428</v>
      </c>
      <c r="E264" s="18" t="s">
        <v>20</v>
      </c>
      <c r="F264" s="261">
        <v>0</v>
      </c>
      <c r="G264" s="35"/>
      <c r="H264" s="40"/>
    </row>
    <row r="265" spans="1:8" s="2" customFormat="1" ht="16.899999999999999" customHeight="1">
      <c r="A265" s="35"/>
      <c r="B265" s="40"/>
      <c r="C265" s="256" t="s">
        <v>1429</v>
      </c>
      <c r="D265" s="257" t="s">
        <v>1429</v>
      </c>
      <c r="E265" s="258" t="s">
        <v>20</v>
      </c>
      <c r="F265" s="259">
        <v>0</v>
      </c>
      <c r="G265" s="35"/>
      <c r="H265" s="40"/>
    </row>
    <row r="266" spans="1:8" s="2" customFormat="1" ht="16.899999999999999" customHeight="1">
      <c r="A266" s="35"/>
      <c r="B266" s="40"/>
      <c r="C266" s="260" t="s">
        <v>1429</v>
      </c>
      <c r="D266" s="260" t="s">
        <v>1430</v>
      </c>
      <c r="E266" s="18" t="s">
        <v>20</v>
      </c>
      <c r="F266" s="261">
        <v>0</v>
      </c>
      <c r="G266" s="35"/>
      <c r="H266" s="40"/>
    </row>
    <row r="267" spans="1:8" s="2" customFormat="1" ht="16.899999999999999" customHeight="1">
      <c r="A267" s="35"/>
      <c r="B267" s="40"/>
      <c r="C267" s="256" t="s">
        <v>1431</v>
      </c>
      <c r="D267" s="257" t="s">
        <v>1431</v>
      </c>
      <c r="E267" s="258" t="s">
        <v>20</v>
      </c>
      <c r="F267" s="259">
        <v>0</v>
      </c>
      <c r="G267" s="35"/>
      <c r="H267" s="40"/>
    </row>
    <row r="268" spans="1:8" s="2" customFormat="1" ht="16.899999999999999" customHeight="1">
      <c r="A268" s="35"/>
      <c r="B268" s="40"/>
      <c r="C268" s="260" t="s">
        <v>1431</v>
      </c>
      <c r="D268" s="260" t="s">
        <v>1432</v>
      </c>
      <c r="E268" s="18" t="s">
        <v>20</v>
      </c>
      <c r="F268" s="261">
        <v>0</v>
      </c>
      <c r="G268" s="35"/>
      <c r="H268" s="40"/>
    </row>
    <row r="269" spans="1:8" s="2" customFormat="1" ht="16.899999999999999" customHeight="1">
      <c r="A269" s="35"/>
      <c r="B269" s="40"/>
      <c r="C269" s="256" t="s">
        <v>1433</v>
      </c>
      <c r="D269" s="257" t="s">
        <v>1433</v>
      </c>
      <c r="E269" s="258" t="s">
        <v>20</v>
      </c>
      <c r="F269" s="259">
        <v>-0.161</v>
      </c>
      <c r="G269" s="35"/>
      <c r="H269" s="40"/>
    </row>
    <row r="270" spans="1:8" s="2" customFormat="1" ht="16.899999999999999" customHeight="1">
      <c r="A270" s="35"/>
      <c r="B270" s="40"/>
      <c r="C270" s="260" t="s">
        <v>1433</v>
      </c>
      <c r="D270" s="260" t="s">
        <v>1434</v>
      </c>
      <c r="E270" s="18" t="s">
        <v>20</v>
      </c>
      <c r="F270" s="261">
        <v>-0.161</v>
      </c>
      <c r="G270" s="35"/>
      <c r="H270" s="40"/>
    </row>
    <row r="271" spans="1:8" s="2" customFormat="1" ht="16.899999999999999" customHeight="1">
      <c r="A271" s="35"/>
      <c r="B271" s="40"/>
      <c r="C271" s="256" t="s">
        <v>1435</v>
      </c>
      <c r="D271" s="257" t="s">
        <v>1435</v>
      </c>
      <c r="E271" s="258" t="s">
        <v>20</v>
      </c>
      <c r="F271" s="259">
        <v>41</v>
      </c>
      <c r="G271" s="35"/>
      <c r="H271" s="40"/>
    </row>
    <row r="272" spans="1:8" s="2" customFormat="1" ht="16.899999999999999" customHeight="1">
      <c r="A272" s="35"/>
      <c r="B272" s="40"/>
      <c r="C272" s="260" t="s">
        <v>1435</v>
      </c>
      <c r="D272" s="260" t="s">
        <v>837</v>
      </c>
      <c r="E272" s="18" t="s">
        <v>20</v>
      </c>
      <c r="F272" s="261">
        <v>41</v>
      </c>
      <c r="G272" s="35"/>
      <c r="H272" s="40"/>
    </row>
    <row r="273" spans="1:8" s="2" customFormat="1" ht="16.899999999999999" customHeight="1">
      <c r="A273" s="35"/>
      <c r="B273" s="40"/>
      <c r="C273" s="256" t="s">
        <v>1436</v>
      </c>
      <c r="D273" s="257" t="s">
        <v>1436</v>
      </c>
      <c r="E273" s="258" t="s">
        <v>20</v>
      </c>
      <c r="F273" s="259">
        <v>0.59399999999999997</v>
      </c>
      <c r="G273" s="35"/>
      <c r="H273" s="40"/>
    </row>
    <row r="274" spans="1:8" s="2" customFormat="1" ht="16.899999999999999" customHeight="1">
      <c r="A274" s="35"/>
      <c r="B274" s="40"/>
      <c r="C274" s="260" t="s">
        <v>1436</v>
      </c>
      <c r="D274" s="260" t="s">
        <v>1437</v>
      </c>
      <c r="E274" s="18" t="s">
        <v>20</v>
      </c>
      <c r="F274" s="261">
        <v>0.59399999999999997</v>
      </c>
      <c r="G274" s="35"/>
      <c r="H274" s="40"/>
    </row>
    <row r="275" spans="1:8" s="2" customFormat="1" ht="16.899999999999999" customHeight="1">
      <c r="A275" s="35"/>
      <c r="B275" s="40"/>
      <c r="C275" s="256" t="s">
        <v>1438</v>
      </c>
      <c r="D275" s="257" t="s">
        <v>1438</v>
      </c>
      <c r="E275" s="258" t="s">
        <v>20</v>
      </c>
      <c r="F275" s="259">
        <v>34.575000000000003</v>
      </c>
      <c r="G275" s="35"/>
      <c r="H275" s="40"/>
    </row>
    <row r="276" spans="1:8" s="2" customFormat="1" ht="16.899999999999999" customHeight="1">
      <c r="A276" s="35"/>
      <c r="B276" s="40"/>
      <c r="C276" s="256" t="s">
        <v>1439</v>
      </c>
      <c r="D276" s="257" t="s">
        <v>1439</v>
      </c>
      <c r="E276" s="258" t="s">
        <v>20</v>
      </c>
      <c r="F276" s="259">
        <v>0.59399999999999997</v>
      </c>
      <c r="G276" s="35"/>
      <c r="H276" s="40"/>
    </row>
    <row r="277" spans="1:8" s="2" customFormat="1" ht="16.899999999999999" customHeight="1">
      <c r="A277" s="35"/>
      <c r="B277" s="40"/>
      <c r="C277" s="260" t="s">
        <v>1439</v>
      </c>
      <c r="D277" s="260" t="s">
        <v>1437</v>
      </c>
      <c r="E277" s="18" t="s">
        <v>20</v>
      </c>
      <c r="F277" s="261">
        <v>0.59399999999999997</v>
      </c>
      <c r="G277" s="35"/>
      <c r="H277" s="40"/>
    </row>
    <row r="278" spans="1:8" s="2" customFormat="1" ht="16.899999999999999" customHeight="1">
      <c r="A278" s="35"/>
      <c r="B278" s="40"/>
      <c r="C278" s="256" t="s">
        <v>1440</v>
      </c>
      <c r="D278" s="257" t="s">
        <v>1440</v>
      </c>
      <c r="E278" s="258" t="s">
        <v>20</v>
      </c>
      <c r="F278" s="259">
        <v>0</v>
      </c>
      <c r="G278" s="35"/>
      <c r="H278" s="40"/>
    </row>
    <row r="279" spans="1:8" s="2" customFormat="1" ht="16.899999999999999" customHeight="1">
      <c r="A279" s="35"/>
      <c r="B279" s="40"/>
      <c r="C279" s="260" t="s">
        <v>1440</v>
      </c>
      <c r="D279" s="260" t="s">
        <v>1441</v>
      </c>
      <c r="E279" s="18" t="s">
        <v>20</v>
      </c>
      <c r="F279" s="261">
        <v>0</v>
      </c>
      <c r="G279" s="35"/>
      <c r="H279" s="40"/>
    </row>
    <row r="280" spans="1:8" s="2" customFormat="1" ht="16.899999999999999" customHeight="1">
      <c r="A280" s="35"/>
      <c r="B280" s="40"/>
      <c r="C280" s="256" t="s">
        <v>1442</v>
      </c>
      <c r="D280" s="257" t="s">
        <v>1442</v>
      </c>
      <c r="E280" s="258" t="s">
        <v>20</v>
      </c>
      <c r="F280" s="259">
        <v>-0.50900000000000001</v>
      </c>
      <c r="G280" s="35"/>
      <c r="H280" s="40"/>
    </row>
    <row r="281" spans="1:8" s="2" customFormat="1" ht="16.899999999999999" customHeight="1">
      <c r="A281" s="35"/>
      <c r="B281" s="40"/>
      <c r="C281" s="260" t="s">
        <v>1442</v>
      </c>
      <c r="D281" s="260" t="s">
        <v>1443</v>
      </c>
      <c r="E281" s="18" t="s">
        <v>20</v>
      </c>
      <c r="F281" s="261">
        <v>-0.50900000000000001</v>
      </c>
      <c r="G281" s="35"/>
      <c r="H281" s="40"/>
    </row>
    <row r="282" spans="1:8" s="2" customFormat="1" ht="16.899999999999999" customHeight="1">
      <c r="A282" s="35"/>
      <c r="B282" s="40"/>
      <c r="C282" s="256" t="s">
        <v>1444</v>
      </c>
      <c r="D282" s="257" t="s">
        <v>1444</v>
      </c>
      <c r="E282" s="258" t="s">
        <v>20</v>
      </c>
      <c r="F282" s="259">
        <v>0</v>
      </c>
      <c r="G282" s="35"/>
      <c r="H282" s="40"/>
    </row>
    <row r="283" spans="1:8" s="2" customFormat="1" ht="16.899999999999999" customHeight="1">
      <c r="A283" s="35"/>
      <c r="B283" s="40"/>
      <c r="C283" s="260" t="s">
        <v>1444</v>
      </c>
      <c r="D283" s="260" t="s">
        <v>1445</v>
      </c>
      <c r="E283" s="18" t="s">
        <v>20</v>
      </c>
      <c r="F283" s="261">
        <v>0</v>
      </c>
      <c r="G283" s="35"/>
      <c r="H283" s="40"/>
    </row>
    <row r="284" spans="1:8" s="2" customFormat="1" ht="16.899999999999999" customHeight="1">
      <c r="A284" s="35"/>
      <c r="B284" s="40"/>
      <c r="C284" s="256" t="s">
        <v>1446</v>
      </c>
      <c r="D284" s="257" t="s">
        <v>1446</v>
      </c>
      <c r="E284" s="258" t="s">
        <v>20</v>
      </c>
      <c r="F284" s="259">
        <v>11</v>
      </c>
      <c r="G284" s="35"/>
      <c r="H284" s="40"/>
    </row>
    <row r="285" spans="1:8" s="2" customFormat="1" ht="16.899999999999999" customHeight="1">
      <c r="A285" s="35"/>
      <c r="B285" s="40"/>
      <c r="C285" s="260" t="s">
        <v>1446</v>
      </c>
      <c r="D285" s="260" t="s">
        <v>1447</v>
      </c>
      <c r="E285" s="18" t="s">
        <v>20</v>
      </c>
      <c r="F285" s="261">
        <v>11</v>
      </c>
      <c r="G285" s="35"/>
      <c r="H285" s="40"/>
    </row>
    <row r="286" spans="1:8" s="2" customFormat="1" ht="16.899999999999999" customHeight="1">
      <c r="A286" s="35"/>
      <c r="B286" s="40"/>
      <c r="C286" s="256" t="s">
        <v>1448</v>
      </c>
      <c r="D286" s="257" t="s">
        <v>1448</v>
      </c>
      <c r="E286" s="258" t="s">
        <v>20</v>
      </c>
      <c r="F286" s="259">
        <v>545.4</v>
      </c>
      <c r="G286" s="35"/>
      <c r="H286" s="40"/>
    </row>
    <row r="287" spans="1:8" s="2" customFormat="1" ht="16.899999999999999" customHeight="1">
      <c r="A287" s="35"/>
      <c r="B287" s="40"/>
      <c r="C287" s="256" t="s">
        <v>1449</v>
      </c>
      <c r="D287" s="257" t="s">
        <v>1449</v>
      </c>
      <c r="E287" s="258" t="s">
        <v>20</v>
      </c>
      <c r="F287" s="259">
        <v>11</v>
      </c>
      <c r="G287" s="35"/>
      <c r="H287" s="40"/>
    </row>
    <row r="288" spans="1:8" s="2" customFormat="1" ht="16.899999999999999" customHeight="1">
      <c r="A288" s="35"/>
      <c r="B288" s="40"/>
      <c r="C288" s="260" t="s">
        <v>1449</v>
      </c>
      <c r="D288" s="260" t="s">
        <v>1447</v>
      </c>
      <c r="E288" s="18" t="s">
        <v>20</v>
      </c>
      <c r="F288" s="261">
        <v>11</v>
      </c>
      <c r="G288" s="35"/>
      <c r="H288" s="40"/>
    </row>
    <row r="289" spans="1:8" s="2" customFormat="1" ht="16.899999999999999" customHeight="1">
      <c r="A289" s="35"/>
      <c r="B289" s="40"/>
      <c r="C289" s="256" t="s">
        <v>1450</v>
      </c>
      <c r="D289" s="257" t="s">
        <v>1450</v>
      </c>
      <c r="E289" s="258" t="s">
        <v>20</v>
      </c>
      <c r="F289" s="259">
        <v>0</v>
      </c>
      <c r="G289" s="35"/>
      <c r="H289" s="40"/>
    </row>
    <row r="290" spans="1:8" s="2" customFormat="1" ht="16.899999999999999" customHeight="1">
      <c r="A290" s="35"/>
      <c r="B290" s="40"/>
      <c r="C290" s="260" t="s">
        <v>1450</v>
      </c>
      <c r="D290" s="260" t="s">
        <v>1451</v>
      </c>
      <c r="E290" s="18" t="s">
        <v>20</v>
      </c>
      <c r="F290" s="261">
        <v>0</v>
      </c>
      <c r="G290" s="35"/>
      <c r="H290" s="40"/>
    </row>
    <row r="291" spans="1:8" s="2" customFormat="1" ht="16.899999999999999" customHeight="1">
      <c r="A291" s="35"/>
      <c r="B291" s="40"/>
      <c r="C291" s="256" t="s">
        <v>1452</v>
      </c>
      <c r="D291" s="257" t="s">
        <v>1452</v>
      </c>
      <c r="E291" s="258" t="s">
        <v>20</v>
      </c>
      <c r="F291" s="259">
        <v>718.25</v>
      </c>
      <c r="G291" s="35"/>
      <c r="H291" s="40"/>
    </row>
    <row r="292" spans="1:8" s="2" customFormat="1" ht="16.899999999999999" customHeight="1">
      <c r="A292" s="35"/>
      <c r="B292" s="40"/>
      <c r="C292" s="260" t="s">
        <v>1452</v>
      </c>
      <c r="D292" s="260" t="s">
        <v>1453</v>
      </c>
      <c r="E292" s="18" t="s">
        <v>20</v>
      </c>
      <c r="F292" s="261">
        <v>718.25</v>
      </c>
      <c r="G292" s="35"/>
      <c r="H292" s="40"/>
    </row>
    <row r="293" spans="1:8" s="2" customFormat="1" ht="16.899999999999999" customHeight="1">
      <c r="A293" s="35"/>
      <c r="B293" s="40"/>
      <c r="C293" s="256" t="s">
        <v>1454</v>
      </c>
      <c r="D293" s="257" t="s">
        <v>1454</v>
      </c>
      <c r="E293" s="258" t="s">
        <v>20</v>
      </c>
      <c r="F293" s="259">
        <v>718.25</v>
      </c>
      <c r="G293" s="35"/>
      <c r="H293" s="40"/>
    </row>
    <row r="294" spans="1:8" s="2" customFormat="1" ht="16.899999999999999" customHeight="1">
      <c r="A294" s="35"/>
      <c r="B294" s="40"/>
      <c r="C294" s="260" t="s">
        <v>1454</v>
      </c>
      <c r="D294" s="260" t="s">
        <v>1453</v>
      </c>
      <c r="E294" s="18" t="s">
        <v>20</v>
      </c>
      <c r="F294" s="261">
        <v>718.25</v>
      </c>
      <c r="G294" s="35"/>
      <c r="H294" s="40"/>
    </row>
    <row r="295" spans="1:8" s="2" customFormat="1" ht="16.899999999999999" customHeight="1">
      <c r="A295" s="35"/>
      <c r="B295" s="40"/>
      <c r="C295" s="256" t="s">
        <v>1455</v>
      </c>
      <c r="D295" s="257" t="s">
        <v>1455</v>
      </c>
      <c r="E295" s="258" t="s">
        <v>20</v>
      </c>
      <c r="F295" s="259">
        <v>18.437999999999999</v>
      </c>
      <c r="G295" s="35"/>
      <c r="H295" s="40"/>
    </row>
    <row r="296" spans="1:8" s="2" customFormat="1" ht="16.899999999999999" customHeight="1">
      <c r="A296" s="35"/>
      <c r="B296" s="40"/>
      <c r="C296" s="260" t="s">
        <v>1455</v>
      </c>
      <c r="D296" s="260" t="s">
        <v>1456</v>
      </c>
      <c r="E296" s="18" t="s">
        <v>20</v>
      </c>
      <c r="F296" s="261">
        <v>18.437999999999999</v>
      </c>
      <c r="G296" s="35"/>
      <c r="H296" s="40"/>
    </row>
    <row r="297" spans="1:8" s="2" customFormat="1" ht="16.899999999999999" customHeight="1">
      <c r="A297" s="35"/>
      <c r="B297" s="40"/>
      <c r="C297" s="256" t="s">
        <v>1457</v>
      </c>
      <c r="D297" s="257" t="s">
        <v>1457</v>
      </c>
      <c r="E297" s="258" t="s">
        <v>20</v>
      </c>
      <c r="F297" s="259">
        <v>18.437999999999999</v>
      </c>
      <c r="G297" s="35"/>
      <c r="H297" s="40"/>
    </row>
    <row r="298" spans="1:8" s="2" customFormat="1" ht="16.899999999999999" customHeight="1">
      <c r="A298" s="35"/>
      <c r="B298" s="40"/>
      <c r="C298" s="260" t="s">
        <v>1457</v>
      </c>
      <c r="D298" s="260" t="s">
        <v>1456</v>
      </c>
      <c r="E298" s="18" t="s">
        <v>20</v>
      </c>
      <c r="F298" s="261">
        <v>18.437999999999999</v>
      </c>
      <c r="G298" s="35"/>
      <c r="H298" s="40"/>
    </row>
    <row r="299" spans="1:8" s="2" customFormat="1" ht="16.899999999999999" customHeight="1">
      <c r="A299" s="35"/>
      <c r="B299" s="40"/>
      <c r="C299" s="256" t="s">
        <v>1458</v>
      </c>
      <c r="D299" s="257" t="s">
        <v>1458</v>
      </c>
      <c r="E299" s="258" t="s">
        <v>20</v>
      </c>
      <c r="F299" s="259">
        <v>7.55</v>
      </c>
      <c r="G299" s="35"/>
      <c r="H299" s="40"/>
    </row>
    <row r="300" spans="1:8" s="2" customFormat="1" ht="16.899999999999999" customHeight="1">
      <c r="A300" s="35"/>
      <c r="B300" s="40"/>
      <c r="C300" s="260" t="s">
        <v>1458</v>
      </c>
      <c r="D300" s="260" t="s">
        <v>1459</v>
      </c>
      <c r="E300" s="18" t="s">
        <v>20</v>
      </c>
      <c r="F300" s="261">
        <v>7.55</v>
      </c>
      <c r="G300" s="35"/>
      <c r="H300" s="40"/>
    </row>
    <row r="301" spans="1:8" s="2" customFormat="1" ht="16.899999999999999" customHeight="1">
      <c r="A301" s="35"/>
      <c r="B301" s="40"/>
      <c r="C301" s="256" t="s">
        <v>1460</v>
      </c>
      <c r="D301" s="257" t="s">
        <v>1460</v>
      </c>
      <c r="E301" s="258" t="s">
        <v>20</v>
      </c>
      <c r="F301" s="259">
        <v>7.55</v>
      </c>
      <c r="G301" s="35"/>
      <c r="H301" s="40"/>
    </row>
    <row r="302" spans="1:8" s="2" customFormat="1" ht="16.899999999999999" customHeight="1">
      <c r="A302" s="35"/>
      <c r="B302" s="40"/>
      <c r="C302" s="260" t="s">
        <v>1460</v>
      </c>
      <c r="D302" s="260" t="s">
        <v>1459</v>
      </c>
      <c r="E302" s="18" t="s">
        <v>20</v>
      </c>
      <c r="F302" s="261">
        <v>7.55</v>
      </c>
      <c r="G302" s="35"/>
      <c r="H302" s="40"/>
    </row>
    <row r="303" spans="1:8" s="2" customFormat="1" ht="16.899999999999999" customHeight="1">
      <c r="A303" s="35"/>
      <c r="B303" s="40"/>
      <c r="C303" s="256" t="s">
        <v>1461</v>
      </c>
      <c r="D303" s="257" t="s">
        <v>1461</v>
      </c>
      <c r="E303" s="258" t="s">
        <v>20</v>
      </c>
      <c r="F303" s="259">
        <v>21</v>
      </c>
      <c r="G303" s="35"/>
      <c r="H303" s="40"/>
    </row>
    <row r="304" spans="1:8" s="2" customFormat="1" ht="16.899999999999999" customHeight="1">
      <c r="A304" s="35"/>
      <c r="B304" s="40"/>
      <c r="C304" s="260" t="s">
        <v>1461</v>
      </c>
      <c r="D304" s="260" t="s">
        <v>1462</v>
      </c>
      <c r="E304" s="18" t="s">
        <v>20</v>
      </c>
      <c r="F304" s="261">
        <v>21</v>
      </c>
      <c r="G304" s="35"/>
      <c r="H304" s="40"/>
    </row>
    <row r="305" spans="1:8" s="2" customFormat="1" ht="16.899999999999999" customHeight="1">
      <c r="A305" s="35"/>
      <c r="B305" s="40"/>
      <c r="C305" s="256" t="s">
        <v>1463</v>
      </c>
      <c r="D305" s="257" t="s">
        <v>1463</v>
      </c>
      <c r="E305" s="258" t="s">
        <v>20</v>
      </c>
      <c r="F305" s="259">
        <v>45</v>
      </c>
      <c r="G305" s="35"/>
      <c r="H305" s="40"/>
    </row>
    <row r="306" spans="1:8" s="2" customFormat="1" ht="16.899999999999999" customHeight="1">
      <c r="A306" s="35"/>
      <c r="B306" s="40"/>
      <c r="C306" s="260" t="s">
        <v>1463</v>
      </c>
      <c r="D306" s="260" t="s">
        <v>1464</v>
      </c>
      <c r="E306" s="18" t="s">
        <v>20</v>
      </c>
      <c r="F306" s="261">
        <v>45</v>
      </c>
      <c r="G306" s="35"/>
      <c r="H306" s="40"/>
    </row>
    <row r="307" spans="1:8" s="2" customFormat="1" ht="16.899999999999999" customHeight="1">
      <c r="A307" s="35"/>
      <c r="B307" s="40"/>
      <c r="C307" s="256" t="s">
        <v>1465</v>
      </c>
      <c r="D307" s="257" t="s">
        <v>1465</v>
      </c>
      <c r="E307" s="258" t="s">
        <v>20</v>
      </c>
      <c r="F307" s="259">
        <v>2.5</v>
      </c>
      <c r="G307" s="35"/>
      <c r="H307" s="40"/>
    </row>
    <row r="308" spans="1:8" s="2" customFormat="1" ht="16.899999999999999" customHeight="1">
      <c r="A308" s="35"/>
      <c r="B308" s="40"/>
      <c r="C308" s="260" t="s">
        <v>1465</v>
      </c>
      <c r="D308" s="260" t="s">
        <v>1466</v>
      </c>
      <c r="E308" s="18" t="s">
        <v>20</v>
      </c>
      <c r="F308" s="261">
        <v>2.5</v>
      </c>
      <c r="G308" s="35"/>
      <c r="H308" s="40"/>
    </row>
    <row r="309" spans="1:8" s="2" customFormat="1" ht="16.899999999999999" customHeight="1">
      <c r="A309" s="35"/>
      <c r="B309" s="40"/>
      <c r="C309" s="256" t="s">
        <v>1467</v>
      </c>
      <c r="D309" s="257" t="s">
        <v>1467</v>
      </c>
      <c r="E309" s="258" t="s">
        <v>20</v>
      </c>
      <c r="F309" s="259">
        <v>0</v>
      </c>
      <c r="G309" s="35"/>
      <c r="H309" s="40"/>
    </row>
    <row r="310" spans="1:8" s="2" customFormat="1" ht="16.899999999999999" customHeight="1">
      <c r="A310" s="35"/>
      <c r="B310" s="40"/>
      <c r="C310" s="260" t="s">
        <v>1467</v>
      </c>
      <c r="D310" s="260" t="s">
        <v>1468</v>
      </c>
      <c r="E310" s="18" t="s">
        <v>20</v>
      </c>
      <c r="F310" s="261">
        <v>0</v>
      </c>
      <c r="G310" s="35"/>
      <c r="H310" s="40"/>
    </row>
    <row r="311" spans="1:8" s="2" customFormat="1" ht="16.899999999999999" customHeight="1">
      <c r="A311" s="35"/>
      <c r="B311" s="40"/>
      <c r="C311" s="256" t="s">
        <v>1469</v>
      </c>
      <c r="D311" s="257" t="s">
        <v>1469</v>
      </c>
      <c r="E311" s="258" t="s">
        <v>20</v>
      </c>
      <c r="F311" s="259">
        <v>45</v>
      </c>
      <c r="G311" s="35"/>
      <c r="H311" s="40"/>
    </row>
    <row r="312" spans="1:8" s="2" customFormat="1" ht="16.899999999999999" customHeight="1">
      <c r="A312" s="35"/>
      <c r="B312" s="40"/>
      <c r="C312" s="260" t="s">
        <v>1469</v>
      </c>
      <c r="D312" s="260" t="s">
        <v>1464</v>
      </c>
      <c r="E312" s="18" t="s">
        <v>20</v>
      </c>
      <c r="F312" s="261">
        <v>45</v>
      </c>
      <c r="G312" s="35"/>
      <c r="H312" s="40"/>
    </row>
    <row r="313" spans="1:8" s="2" customFormat="1" ht="16.899999999999999" customHeight="1">
      <c r="A313" s="35"/>
      <c r="B313" s="40"/>
      <c r="C313" s="256" t="s">
        <v>1470</v>
      </c>
      <c r="D313" s="257" t="s">
        <v>1470</v>
      </c>
      <c r="E313" s="258" t="s">
        <v>20</v>
      </c>
      <c r="F313" s="259">
        <v>34.575000000000003</v>
      </c>
      <c r="G313" s="35"/>
      <c r="H313" s="40"/>
    </row>
    <row r="314" spans="1:8" s="2" customFormat="1" ht="16.899999999999999" customHeight="1">
      <c r="A314" s="35"/>
      <c r="B314" s="40"/>
      <c r="C314" s="260" t="s">
        <v>1470</v>
      </c>
      <c r="D314" s="260" t="s">
        <v>1471</v>
      </c>
      <c r="E314" s="18" t="s">
        <v>20</v>
      </c>
      <c r="F314" s="261">
        <v>34.575000000000003</v>
      </c>
      <c r="G314" s="35"/>
      <c r="H314" s="40"/>
    </row>
    <row r="315" spans="1:8" s="2" customFormat="1" ht="16.899999999999999" customHeight="1">
      <c r="A315" s="35"/>
      <c r="B315" s="40"/>
      <c r="C315" s="256" t="s">
        <v>1472</v>
      </c>
      <c r="D315" s="257" t="s">
        <v>1472</v>
      </c>
      <c r="E315" s="258" t="s">
        <v>20</v>
      </c>
      <c r="F315" s="259">
        <v>545.4</v>
      </c>
      <c r="G315" s="35"/>
      <c r="H315" s="40"/>
    </row>
    <row r="316" spans="1:8" s="2" customFormat="1" ht="16.899999999999999" customHeight="1">
      <c r="A316" s="35"/>
      <c r="B316" s="40"/>
      <c r="C316" s="260" t="s">
        <v>1472</v>
      </c>
      <c r="D316" s="260" t="s">
        <v>1473</v>
      </c>
      <c r="E316" s="18" t="s">
        <v>20</v>
      </c>
      <c r="F316" s="261">
        <v>545.4</v>
      </c>
      <c r="G316" s="35"/>
      <c r="H316" s="40"/>
    </row>
    <row r="317" spans="1:8" s="2" customFormat="1" ht="16.899999999999999" customHeight="1">
      <c r="A317" s="35"/>
      <c r="B317" s="40"/>
      <c r="C317" s="256" t="s">
        <v>1474</v>
      </c>
      <c r="D317" s="257" t="s">
        <v>1474</v>
      </c>
      <c r="E317" s="258" t="s">
        <v>20</v>
      </c>
      <c r="F317" s="259">
        <v>0</v>
      </c>
      <c r="G317" s="35"/>
      <c r="H317" s="40"/>
    </row>
    <row r="318" spans="1:8" s="2" customFormat="1" ht="16.899999999999999" customHeight="1">
      <c r="A318" s="35"/>
      <c r="B318" s="40"/>
      <c r="C318" s="260" t="s">
        <v>1474</v>
      </c>
      <c r="D318" s="260" t="s">
        <v>1475</v>
      </c>
      <c r="E318" s="18" t="s">
        <v>20</v>
      </c>
      <c r="F318" s="261">
        <v>0</v>
      </c>
      <c r="G318" s="35"/>
      <c r="H318" s="40"/>
    </row>
    <row r="319" spans="1:8" s="2" customFormat="1" ht="26.45" customHeight="1">
      <c r="A319" s="35"/>
      <c r="B319" s="40"/>
      <c r="C319" s="255" t="s">
        <v>1476</v>
      </c>
      <c r="D319" s="255" t="s">
        <v>97</v>
      </c>
      <c r="E319" s="35"/>
      <c r="F319" s="35"/>
      <c r="G319" s="35"/>
      <c r="H319" s="40"/>
    </row>
    <row r="320" spans="1:8" s="2" customFormat="1" ht="16.899999999999999" customHeight="1">
      <c r="A320" s="35"/>
      <c r="B320" s="40"/>
      <c r="C320" s="256" t="s">
        <v>399</v>
      </c>
      <c r="D320" s="257" t="s">
        <v>399</v>
      </c>
      <c r="E320" s="258" t="s">
        <v>20</v>
      </c>
      <c r="F320" s="259">
        <v>20</v>
      </c>
      <c r="G320" s="35"/>
      <c r="H320" s="40"/>
    </row>
    <row r="321" spans="1:8" s="2" customFormat="1" ht="16.899999999999999" customHeight="1">
      <c r="A321" s="35"/>
      <c r="B321" s="40"/>
      <c r="C321" s="260" t="s">
        <v>399</v>
      </c>
      <c r="D321" s="260" t="s">
        <v>1148</v>
      </c>
      <c r="E321" s="18" t="s">
        <v>20</v>
      </c>
      <c r="F321" s="261">
        <v>20</v>
      </c>
      <c r="G321" s="35"/>
      <c r="H321" s="40"/>
    </row>
    <row r="322" spans="1:8" s="2" customFormat="1" ht="16.899999999999999" customHeight="1">
      <c r="A322" s="35"/>
      <c r="B322" s="40"/>
      <c r="C322" s="256" t="s">
        <v>251</v>
      </c>
      <c r="D322" s="257" t="s">
        <v>251</v>
      </c>
      <c r="E322" s="258" t="s">
        <v>20</v>
      </c>
      <c r="F322" s="259">
        <v>6</v>
      </c>
      <c r="G322" s="35"/>
      <c r="H322" s="40"/>
    </row>
    <row r="323" spans="1:8" s="2" customFormat="1" ht="16.899999999999999" customHeight="1">
      <c r="A323" s="35"/>
      <c r="B323" s="40"/>
      <c r="C323" s="260" t="s">
        <v>251</v>
      </c>
      <c r="D323" s="260" t="s">
        <v>1182</v>
      </c>
      <c r="E323" s="18" t="s">
        <v>20</v>
      </c>
      <c r="F323" s="261">
        <v>6</v>
      </c>
      <c r="G323" s="35"/>
      <c r="H323" s="40"/>
    </row>
    <row r="324" spans="1:8" s="2" customFormat="1" ht="16.899999999999999" customHeight="1">
      <c r="A324" s="35"/>
      <c r="B324" s="40"/>
      <c r="C324" s="256" t="s">
        <v>268</v>
      </c>
      <c r="D324" s="257" t="s">
        <v>268</v>
      </c>
      <c r="E324" s="258" t="s">
        <v>20</v>
      </c>
      <c r="F324" s="259">
        <v>33.25</v>
      </c>
      <c r="G324" s="35"/>
      <c r="H324" s="40"/>
    </row>
    <row r="325" spans="1:8" s="2" customFormat="1" ht="16.899999999999999" customHeight="1">
      <c r="A325" s="35"/>
      <c r="B325" s="40"/>
      <c r="C325" s="260" t="s">
        <v>268</v>
      </c>
      <c r="D325" s="260" t="s">
        <v>1199</v>
      </c>
      <c r="E325" s="18" t="s">
        <v>20</v>
      </c>
      <c r="F325" s="261">
        <v>33.25</v>
      </c>
      <c r="G325" s="35"/>
      <c r="H325" s="40"/>
    </row>
    <row r="326" spans="1:8" s="2" customFormat="1" ht="16.899999999999999" customHeight="1">
      <c r="A326" s="35"/>
      <c r="B326" s="40"/>
      <c r="C326" s="256" t="s">
        <v>259</v>
      </c>
      <c r="D326" s="257" t="s">
        <v>259</v>
      </c>
      <c r="E326" s="258" t="s">
        <v>20</v>
      </c>
      <c r="F326" s="259">
        <v>0.45</v>
      </c>
      <c r="G326" s="35"/>
      <c r="H326" s="40"/>
    </row>
    <row r="327" spans="1:8" s="2" customFormat="1" ht="16.899999999999999" customHeight="1">
      <c r="A327" s="35"/>
      <c r="B327" s="40"/>
      <c r="C327" s="260" t="s">
        <v>259</v>
      </c>
      <c r="D327" s="260" t="s">
        <v>1163</v>
      </c>
      <c r="E327" s="18" t="s">
        <v>20</v>
      </c>
      <c r="F327" s="261">
        <v>0.45</v>
      </c>
      <c r="G327" s="35"/>
      <c r="H327" s="40"/>
    </row>
    <row r="328" spans="1:8" s="2" customFormat="1" ht="16.899999999999999" customHeight="1">
      <c r="A328" s="35"/>
      <c r="B328" s="40"/>
      <c r="C328" s="256" t="s">
        <v>1169</v>
      </c>
      <c r="D328" s="257" t="s">
        <v>1169</v>
      </c>
      <c r="E328" s="258" t="s">
        <v>20</v>
      </c>
      <c r="F328" s="259">
        <v>0.45</v>
      </c>
      <c r="G328" s="35"/>
      <c r="H328" s="40"/>
    </row>
    <row r="329" spans="1:8" s="2" customFormat="1" ht="16.899999999999999" customHeight="1">
      <c r="A329" s="35"/>
      <c r="B329" s="40"/>
      <c r="C329" s="260" t="s">
        <v>1169</v>
      </c>
      <c r="D329" s="260" t="s">
        <v>1163</v>
      </c>
      <c r="E329" s="18" t="s">
        <v>20</v>
      </c>
      <c r="F329" s="261">
        <v>0.45</v>
      </c>
      <c r="G329" s="35"/>
      <c r="H329" s="40"/>
    </row>
    <row r="330" spans="1:8" s="2" customFormat="1" ht="16.899999999999999" customHeight="1">
      <c r="A330" s="35"/>
      <c r="B330" s="40"/>
      <c r="C330" s="256" t="s">
        <v>1222</v>
      </c>
      <c r="D330" s="257" t="s">
        <v>1222</v>
      </c>
      <c r="E330" s="258" t="s">
        <v>20</v>
      </c>
      <c r="F330" s="259">
        <v>125</v>
      </c>
      <c r="G330" s="35"/>
      <c r="H330" s="40"/>
    </row>
    <row r="331" spans="1:8" s="2" customFormat="1" ht="16.899999999999999" customHeight="1">
      <c r="A331" s="35"/>
      <c r="B331" s="40"/>
      <c r="C331" s="260" t="s">
        <v>1222</v>
      </c>
      <c r="D331" s="260" t="s">
        <v>1223</v>
      </c>
      <c r="E331" s="18" t="s">
        <v>20</v>
      </c>
      <c r="F331" s="261">
        <v>125</v>
      </c>
      <c r="G331" s="35"/>
      <c r="H331" s="40"/>
    </row>
    <row r="332" spans="1:8" s="2" customFormat="1" ht="16.899999999999999" customHeight="1">
      <c r="A332" s="35"/>
      <c r="B332" s="40"/>
      <c r="C332" s="256" t="s">
        <v>1228</v>
      </c>
      <c r="D332" s="257" t="s">
        <v>1228</v>
      </c>
      <c r="E332" s="258" t="s">
        <v>20</v>
      </c>
      <c r="F332" s="259">
        <v>125</v>
      </c>
      <c r="G332" s="35"/>
      <c r="H332" s="40"/>
    </row>
    <row r="333" spans="1:8" s="2" customFormat="1" ht="16.899999999999999" customHeight="1">
      <c r="A333" s="35"/>
      <c r="B333" s="40"/>
      <c r="C333" s="260" t="s">
        <v>1228</v>
      </c>
      <c r="D333" s="260" t="s">
        <v>1229</v>
      </c>
      <c r="E333" s="18" t="s">
        <v>20</v>
      </c>
      <c r="F333" s="261">
        <v>125</v>
      </c>
      <c r="G333" s="35"/>
      <c r="H333" s="40"/>
    </row>
    <row r="334" spans="1:8" s="2" customFormat="1" ht="16.899999999999999" customHeight="1">
      <c r="A334" s="35"/>
      <c r="B334" s="40"/>
      <c r="C334" s="256" t="s">
        <v>1233</v>
      </c>
      <c r="D334" s="257" t="s">
        <v>1233</v>
      </c>
      <c r="E334" s="258" t="s">
        <v>20</v>
      </c>
      <c r="F334" s="259">
        <v>81</v>
      </c>
      <c r="G334" s="35"/>
      <c r="H334" s="40"/>
    </row>
    <row r="335" spans="1:8" s="2" customFormat="1" ht="16.899999999999999" customHeight="1">
      <c r="A335" s="35"/>
      <c r="B335" s="40"/>
      <c r="C335" s="260" t="s">
        <v>1233</v>
      </c>
      <c r="D335" s="260" t="s">
        <v>1234</v>
      </c>
      <c r="E335" s="18" t="s">
        <v>20</v>
      </c>
      <c r="F335" s="261">
        <v>81</v>
      </c>
      <c r="G335" s="35"/>
      <c r="H335" s="40"/>
    </row>
    <row r="336" spans="1:8" s="2" customFormat="1" ht="16.899999999999999" customHeight="1">
      <c r="A336" s="35"/>
      <c r="B336" s="40"/>
      <c r="C336" s="256" t="s">
        <v>243</v>
      </c>
      <c r="D336" s="257" t="s">
        <v>243</v>
      </c>
      <c r="E336" s="258" t="s">
        <v>20</v>
      </c>
      <c r="F336" s="259">
        <v>46</v>
      </c>
      <c r="G336" s="35"/>
      <c r="H336" s="40"/>
    </row>
    <row r="337" spans="1:8" s="2" customFormat="1" ht="16.899999999999999" customHeight="1">
      <c r="A337" s="35"/>
      <c r="B337" s="40"/>
      <c r="C337" s="260" t="s">
        <v>243</v>
      </c>
      <c r="D337" s="260" t="s">
        <v>1238</v>
      </c>
      <c r="E337" s="18" t="s">
        <v>20</v>
      </c>
      <c r="F337" s="261">
        <v>46</v>
      </c>
      <c r="G337" s="35"/>
      <c r="H337" s="40"/>
    </row>
    <row r="338" spans="1:8" s="2" customFormat="1" ht="16.899999999999999" customHeight="1">
      <c r="A338" s="35"/>
      <c r="B338" s="40"/>
      <c r="C338" s="256" t="s">
        <v>1243</v>
      </c>
      <c r="D338" s="257" t="s">
        <v>1243</v>
      </c>
      <c r="E338" s="258" t="s">
        <v>20</v>
      </c>
      <c r="F338" s="259">
        <v>100</v>
      </c>
      <c r="G338" s="35"/>
      <c r="H338" s="40"/>
    </row>
    <row r="339" spans="1:8" s="2" customFormat="1" ht="16.899999999999999" customHeight="1">
      <c r="A339" s="35"/>
      <c r="B339" s="40"/>
      <c r="C339" s="260" t="s">
        <v>1243</v>
      </c>
      <c r="D339" s="260" t="s">
        <v>1244</v>
      </c>
      <c r="E339" s="18" t="s">
        <v>20</v>
      </c>
      <c r="F339" s="261">
        <v>100</v>
      </c>
      <c r="G339" s="35"/>
      <c r="H339" s="40"/>
    </row>
    <row r="340" spans="1:8" s="2" customFormat="1" ht="16.899999999999999" customHeight="1">
      <c r="A340" s="35"/>
      <c r="B340" s="40"/>
      <c r="C340" s="256" t="s">
        <v>1274</v>
      </c>
      <c r="D340" s="257" t="s">
        <v>1274</v>
      </c>
      <c r="E340" s="258" t="s">
        <v>20</v>
      </c>
      <c r="F340" s="259">
        <v>50</v>
      </c>
      <c r="G340" s="35"/>
      <c r="H340" s="40"/>
    </row>
    <row r="341" spans="1:8" s="2" customFormat="1" ht="16.899999999999999" customHeight="1">
      <c r="A341" s="35"/>
      <c r="B341" s="40"/>
      <c r="C341" s="260" t="s">
        <v>1274</v>
      </c>
      <c r="D341" s="260" t="s">
        <v>1275</v>
      </c>
      <c r="E341" s="18" t="s">
        <v>20</v>
      </c>
      <c r="F341" s="261">
        <v>50</v>
      </c>
      <c r="G341" s="35"/>
      <c r="H341" s="40"/>
    </row>
    <row r="342" spans="1:8" s="2" customFormat="1" ht="16.899999999999999" customHeight="1">
      <c r="A342" s="35"/>
      <c r="B342" s="40"/>
      <c r="C342" s="256" t="s">
        <v>333</v>
      </c>
      <c r="D342" s="257" t="s">
        <v>333</v>
      </c>
      <c r="E342" s="258" t="s">
        <v>20</v>
      </c>
      <c r="F342" s="259">
        <v>20</v>
      </c>
      <c r="G342" s="35"/>
      <c r="H342" s="40"/>
    </row>
    <row r="343" spans="1:8" s="2" customFormat="1" ht="16.899999999999999" customHeight="1">
      <c r="A343" s="35"/>
      <c r="B343" s="40"/>
      <c r="C343" s="260" t="s">
        <v>333</v>
      </c>
      <c r="D343" s="260" t="s">
        <v>637</v>
      </c>
      <c r="E343" s="18" t="s">
        <v>20</v>
      </c>
      <c r="F343" s="261">
        <v>20</v>
      </c>
      <c r="G343" s="35"/>
      <c r="H343" s="40"/>
    </row>
    <row r="344" spans="1:8" s="2" customFormat="1" ht="16.899999999999999" customHeight="1">
      <c r="A344" s="35"/>
      <c r="B344" s="40"/>
      <c r="C344" s="256" t="s">
        <v>1283</v>
      </c>
      <c r="D344" s="257" t="s">
        <v>1283</v>
      </c>
      <c r="E344" s="258" t="s">
        <v>20</v>
      </c>
      <c r="F344" s="259">
        <v>125</v>
      </c>
      <c r="G344" s="35"/>
      <c r="H344" s="40"/>
    </row>
    <row r="345" spans="1:8" s="2" customFormat="1" ht="16.899999999999999" customHeight="1">
      <c r="A345" s="35"/>
      <c r="B345" s="40"/>
      <c r="C345" s="260" t="s">
        <v>1283</v>
      </c>
      <c r="D345" s="260" t="s">
        <v>1223</v>
      </c>
      <c r="E345" s="18" t="s">
        <v>20</v>
      </c>
      <c r="F345" s="261">
        <v>125</v>
      </c>
      <c r="G345" s="35"/>
      <c r="H345" s="40"/>
    </row>
    <row r="346" spans="1:8" s="2" customFormat="1" ht="16.899999999999999" customHeight="1">
      <c r="A346" s="35"/>
      <c r="B346" s="40"/>
      <c r="C346" s="256" t="s">
        <v>383</v>
      </c>
      <c r="D346" s="257" t="s">
        <v>383</v>
      </c>
      <c r="E346" s="258" t="s">
        <v>20</v>
      </c>
      <c r="F346" s="259">
        <v>14</v>
      </c>
      <c r="G346" s="35"/>
      <c r="H346" s="40"/>
    </row>
    <row r="347" spans="1:8" s="2" customFormat="1" ht="16.899999999999999" customHeight="1">
      <c r="A347" s="35"/>
      <c r="B347" s="40"/>
      <c r="C347" s="260" t="s">
        <v>383</v>
      </c>
      <c r="D347" s="260" t="s">
        <v>1287</v>
      </c>
      <c r="E347" s="18" t="s">
        <v>20</v>
      </c>
      <c r="F347" s="261">
        <v>14</v>
      </c>
      <c r="G347" s="35"/>
      <c r="H347" s="40"/>
    </row>
    <row r="348" spans="1:8" s="2" customFormat="1" ht="16.899999999999999" customHeight="1">
      <c r="A348" s="35"/>
      <c r="B348" s="40"/>
      <c r="C348" s="256" t="s">
        <v>230</v>
      </c>
      <c r="D348" s="257" t="s">
        <v>230</v>
      </c>
      <c r="E348" s="258" t="s">
        <v>20</v>
      </c>
      <c r="F348" s="259">
        <v>12</v>
      </c>
      <c r="G348" s="35"/>
      <c r="H348" s="40"/>
    </row>
    <row r="349" spans="1:8" s="2" customFormat="1" ht="16.899999999999999" customHeight="1">
      <c r="A349" s="35"/>
      <c r="B349" s="40"/>
      <c r="C349" s="260" t="s">
        <v>230</v>
      </c>
      <c r="D349" s="260" t="s">
        <v>1291</v>
      </c>
      <c r="E349" s="18" t="s">
        <v>20</v>
      </c>
      <c r="F349" s="261">
        <v>12</v>
      </c>
      <c r="G349" s="35"/>
      <c r="H349" s="40"/>
    </row>
    <row r="350" spans="1:8" s="2" customFormat="1" ht="16.899999999999999" customHeight="1">
      <c r="A350" s="35"/>
      <c r="B350" s="40"/>
      <c r="C350" s="256" t="s">
        <v>306</v>
      </c>
      <c r="D350" s="257" t="s">
        <v>306</v>
      </c>
      <c r="E350" s="258" t="s">
        <v>20</v>
      </c>
      <c r="F350" s="259">
        <v>125</v>
      </c>
      <c r="G350" s="35"/>
      <c r="H350" s="40"/>
    </row>
    <row r="351" spans="1:8" s="2" customFormat="1" ht="16.899999999999999" customHeight="1">
      <c r="A351" s="35"/>
      <c r="B351" s="40"/>
      <c r="C351" s="260" t="s">
        <v>306</v>
      </c>
      <c r="D351" s="260" t="s">
        <v>1223</v>
      </c>
      <c r="E351" s="18" t="s">
        <v>20</v>
      </c>
      <c r="F351" s="261">
        <v>125</v>
      </c>
      <c r="G351" s="35"/>
      <c r="H351" s="40"/>
    </row>
    <row r="352" spans="1:8" s="2" customFormat="1" ht="16.899999999999999" customHeight="1">
      <c r="A352" s="35"/>
      <c r="B352" s="40"/>
      <c r="C352" s="256" t="s">
        <v>1298</v>
      </c>
      <c r="D352" s="257" t="s">
        <v>1298</v>
      </c>
      <c r="E352" s="258" t="s">
        <v>20</v>
      </c>
      <c r="F352" s="259">
        <v>12</v>
      </c>
      <c r="G352" s="35"/>
      <c r="H352" s="40"/>
    </row>
    <row r="353" spans="1:8" s="2" customFormat="1" ht="16.899999999999999" customHeight="1">
      <c r="A353" s="35"/>
      <c r="B353" s="40"/>
      <c r="C353" s="260" t="s">
        <v>1298</v>
      </c>
      <c r="D353" s="260" t="s">
        <v>1291</v>
      </c>
      <c r="E353" s="18" t="s">
        <v>20</v>
      </c>
      <c r="F353" s="261">
        <v>12</v>
      </c>
      <c r="G353" s="35"/>
      <c r="H353" s="40"/>
    </row>
    <row r="354" spans="1:8" s="2" customFormat="1" ht="16.899999999999999" customHeight="1">
      <c r="A354" s="35"/>
      <c r="B354" s="40"/>
      <c r="C354" s="256" t="s">
        <v>325</v>
      </c>
      <c r="D354" s="257" t="s">
        <v>325</v>
      </c>
      <c r="E354" s="258" t="s">
        <v>20</v>
      </c>
      <c r="F354" s="259">
        <v>2</v>
      </c>
      <c r="G354" s="35"/>
      <c r="H354" s="40"/>
    </row>
    <row r="355" spans="1:8" s="2" customFormat="1" ht="16.899999999999999" customHeight="1">
      <c r="A355" s="35"/>
      <c r="B355" s="40"/>
      <c r="C355" s="260" t="s">
        <v>325</v>
      </c>
      <c r="D355" s="260" t="s">
        <v>512</v>
      </c>
      <c r="E355" s="18" t="s">
        <v>20</v>
      </c>
      <c r="F355" s="261">
        <v>2</v>
      </c>
      <c r="G355" s="35"/>
      <c r="H355" s="40"/>
    </row>
    <row r="356" spans="1:8" s="2" customFormat="1" ht="16.899999999999999" customHeight="1">
      <c r="A356" s="35"/>
      <c r="B356" s="40"/>
      <c r="C356" s="256" t="s">
        <v>1252</v>
      </c>
      <c r="D356" s="257" t="s">
        <v>1252</v>
      </c>
      <c r="E356" s="258" t="s">
        <v>20</v>
      </c>
      <c r="F356" s="259">
        <v>4</v>
      </c>
      <c r="G356" s="35"/>
      <c r="H356" s="40"/>
    </row>
    <row r="357" spans="1:8" s="2" customFormat="1" ht="16.899999999999999" customHeight="1">
      <c r="A357" s="35"/>
      <c r="B357" s="40"/>
      <c r="C357" s="260" t="s">
        <v>1252</v>
      </c>
      <c r="D357" s="260" t="s">
        <v>1253</v>
      </c>
      <c r="E357" s="18" t="s">
        <v>20</v>
      </c>
      <c r="F357" s="261">
        <v>4</v>
      </c>
      <c r="G357" s="35"/>
      <c r="H357" s="40"/>
    </row>
    <row r="358" spans="1:8" s="2" customFormat="1" ht="16.899999999999999" customHeight="1">
      <c r="A358" s="35"/>
      <c r="B358" s="40"/>
      <c r="C358" s="256" t="s">
        <v>341</v>
      </c>
      <c r="D358" s="257" t="s">
        <v>341</v>
      </c>
      <c r="E358" s="258" t="s">
        <v>20</v>
      </c>
      <c r="F358" s="259">
        <v>2</v>
      </c>
      <c r="G358" s="35"/>
      <c r="H358" s="40"/>
    </row>
    <row r="359" spans="1:8" s="2" customFormat="1" ht="16.899999999999999" customHeight="1">
      <c r="A359" s="35"/>
      <c r="B359" s="40"/>
      <c r="C359" s="260" t="s">
        <v>341</v>
      </c>
      <c r="D359" s="260" t="s">
        <v>512</v>
      </c>
      <c r="E359" s="18" t="s">
        <v>20</v>
      </c>
      <c r="F359" s="261">
        <v>2</v>
      </c>
      <c r="G359" s="35"/>
      <c r="H359" s="40"/>
    </row>
    <row r="360" spans="1:8" s="2" customFormat="1" ht="16.899999999999999" customHeight="1">
      <c r="A360" s="35"/>
      <c r="B360" s="40"/>
      <c r="C360" s="256" t="s">
        <v>1106</v>
      </c>
      <c r="D360" s="257" t="s">
        <v>1106</v>
      </c>
      <c r="E360" s="258" t="s">
        <v>20</v>
      </c>
      <c r="F360" s="259">
        <v>1</v>
      </c>
      <c r="G360" s="35"/>
      <c r="H360" s="40"/>
    </row>
    <row r="361" spans="1:8" s="2" customFormat="1" ht="16.899999999999999" customHeight="1">
      <c r="A361" s="35"/>
      <c r="B361" s="40"/>
      <c r="C361" s="260" t="s">
        <v>1106</v>
      </c>
      <c r="D361" s="260" t="s">
        <v>400</v>
      </c>
      <c r="E361" s="18" t="s">
        <v>20</v>
      </c>
      <c r="F361" s="261">
        <v>1</v>
      </c>
      <c r="G361" s="35"/>
      <c r="H361" s="40"/>
    </row>
    <row r="362" spans="1:8" s="2" customFormat="1" ht="16.899999999999999" customHeight="1">
      <c r="A362" s="35"/>
      <c r="B362" s="40"/>
      <c r="C362" s="256" t="s">
        <v>1261</v>
      </c>
      <c r="D362" s="257" t="s">
        <v>1261</v>
      </c>
      <c r="E362" s="258" t="s">
        <v>20</v>
      </c>
      <c r="F362" s="259">
        <v>4</v>
      </c>
      <c r="G362" s="35"/>
      <c r="H362" s="40"/>
    </row>
    <row r="363" spans="1:8" s="2" customFormat="1" ht="16.899999999999999" customHeight="1">
      <c r="A363" s="35"/>
      <c r="B363" s="40"/>
      <c r="C363" s="260" t="s">
        <v>1261</v>
      </c>
      <c r="D363" s="260" t="s">
        <v>1253</v>
      </c>
      <c r="E363" s="18" t="s">
        <v>20</v>
      </c>
      <c r="F363" s="261">
        <v>4</v>
      </c>
      <c r="G363" s="35"/>
      <c r="H363" s="40"/>
    </row>
    <row r="364" spans="1:8" s="2" customFormat="1" ht="16.899999999999999" customHeight="1">
      <c r="A364" s="35"/>
      <c r="B364" s="40"/>
      <c r="C364" s="256" t="s">
        <v>349</v>
      </c>
      <c r="D364" s="257" t="s">
        <v>349</v>
      </c>
      <c r="E364" s="258" t="s">
        <v>20</v>
      </c>
      <c r="F364" s="259">
        <v>2</v>
      </c>
      <c r="G364" s="35"/>
      <c r="H364" s="40"/>
    </row>
    <row r="365" spans="1:8" s="2" customFormat="1" ht="16.899999999999999" customHeight="1">
      <c r="A365" s="35"/>
      <c r="B365" s="40"/>
      <c r="C365" s="260" t="s">
        <v>349</v>
      </c>
      <c r="D365" s="260" t="s">
        <v>512</v>
      </c>
      <c r="E365" s="18" t="s">
        <v>20</v>
      </c>
      <c r="F365" s="261">
        <v>2</v>
      </c>
      <c r="G365" s="35"/>
      <c r="H365" s="40"/>
    </row>
    <row r="366" spans="1:8" s="2" customFormat="1" ht="16.899999999999999" customHeight="1">
      <c r="A366" s="35"/>
      <c r="B366" s="40"/>
      <c r="C366" s="256" t="s">
        <v>1269</v>
      </c>
      <c r="D366" s="257" t="s">
        <v>1269</v>
      </c>
      <c r="E366" s="258" t="s">
        <v>20</v>
      </c>
      <c r="F366" s="259">
        <v>4</v>
      </c>
      <c r="G366" s="35"/>
      <c r="H366" s="40"/>
    </row>
    <row r="367" spans="1:8" s="2" customFormat="1" ht="16.899999999999999" customHeight="1">
      <c r="A367" s="35"/>
      <c r="B367" s="40"/>
      <c r="C367" s="260" t="s">
        <v>1269</v>
      </c>
      <c r="D367" s="260" t="s">
        <v>1253</v>
      </c>
      <c r="E367" s="18" t="s">
        <v>20</v>
      </c>
      <c r="F367" s="261">
        <v>4</v>
      </c>
      <c r="G367" s="35"/>
      <c r="H367" s="40"/>
    </row>
    <row r="368" spans="1:8" s="2" customFormat="1" ht="16.899999999999999" customHeight="1">
      <c r="A368" s="35"/>
      <c r="B368" s="40"/>
      <c r="C368" s="256" t="s">
        <v>371</v>
      </c>
      <c r="D368" s="257" t="s">
        <v>371</v>
      </c>
      <c r="E368" s="258" t="s">
        <v>20</v>
      </c>
      <c r="F368" s="259">
        <v>25</v>
      </c>
      <c r="G368" s="35"/>
      <c r="H368" s="40"/>
    </row>
    <row r="369" spans="1:8" s="2" customFormat="1" ht="16.899999999999999" customHeight="1">
      <c r="A369" s="35"/>
      <c r="B369" s="40"/>
      <c r="C369" s="260" t="s">
        <v>371</v>
      </c>
      <c r="D369" s="260" t="s">
        <v>1303</v>
      </c>
      <c r="E369" s="18" t="s">
        <v>20</v>
      </c>
      <c r="F369" s="261">
        <v>25</v>
      </c>
      <c r="G369" s="35"/>
      <c r="H369" s="40"/>
    </row>
    <row r="370" spans="1:8" s="2" customFormat="1" ht="16.899999999999999" customHeight="1">
      <c r="A370" s="35"/>
      <c r="B370" s="40"/>
      <c r="C370" s="256" t="s">
        <v>379</v>
      </c>
      <c r="D370" s="257" t="s">
        <v>379</v>
      </c>
      <c r="E370" s="258" t="s">
        <v>20</v>
      </c>
      <c r="F370" s="259">
        <v>12</v>
      </c>
      <c r="G370" s="35"/>
      <c r="H370" s="40"/>
    </row>
    <row r="371" spans="1:8" s="2" customFormat="1" ht="16.899999999999999" customHeight="1">
      <c r="A371" s="35"/>
      <c r="B371" s="40"/>
      <c r="C371" s="260" t="s">
        <v>379</v>
      </c>
      <c r="D371" s="260" t="s">
        <v>1156</v>
      </c>
      <c r="E371" s="18" t="s">
        <v>20</v>
      </c>
      <c r="F371" s="261">
        <v>12</v>
      </c>
      <c r="G371" s="35"/>
      <c r="H371" s="40"/>
    </row>
    <row r="372" spans="1:8" s="2" customFormat="1" ht="16.899999999999999" customHeight="1">
      <c r="A372" s="35"/>
      <c r="B372" s="40"/>
      <c r="C372" s="256" t="s">
        <v>1112</v>
      </c>
      <c r="D372" s="257" t="s">
        <v>1112</v>
      </c>
      <c r="E372" s="258" t="s">
        <v>20</v>
      </c>
      <c r="F372" s="259">
        <v>3</v>
      </c>
      <c r="G372" s="35"/>
      <c r="H372" s="40"/>
    </row>
    <row r="373" spans="1:8" s="2" customFormat="1" ht="16.899999999999999" customHeight="1">
      <c r="A373" s="35"/>
      <c r="B373" s="40"/>
      <c r="C373" s="260" t="s">
        <v>1112</v>
      </c>
      <c r="D373" s="260" t="s">
        <v>1113</v>
      </c>
      <c r="E373" s="18" t="s">
        <v>20</v>
      </c>
      <c r="F373" s="261">
        <v>3</v>
      </c>
      <c r="G373" s="35"/>
      <c r="H373" s="40"/>
    </row>
    <row r="374" spans="1:8" s="2" customFormat="1" ht="16.899999999999999" customHeight="1">
      <c r="A374" s="35"/>
      <c r="B374" s="40"/>
      <c r="C374" s="256" t="s">
        <v>1119</v>
      </c>
      <c r="D374" s="257" t="s">
        <v>1119</v>
      </c>
      <c r="E374" s="258" t="s">
        <v>20</v>
      </c>
      <c r="F374" s="259">
        <v>6</v>
      </c>
      <c r="G374" s="35"/>
      <c r="H374" s="40"/>
    </row>
    <row r="375" spans="1:8" s="2" customFormat="1" ht="16.899999999999999" customHeight="1">
      <c r="A375" s="35"/>
      <c r="B375" s="40"/>
      <c r="C375" s="260" t="s">
        <v>1119</v>
      </c>
      <c r="D375" s="260" t="s">
        <v>1120</v>
      </c>
      <c r="E375" s="18" t="s">
        <v>20</v>
      </c>
      <c r="F375" s="261">
        <v>6</v>
      </c>
      <c r="G375" s="35"/>
      <c r="H375" s="40"/>
    </row>
    <row r="376" spans="1:8" s="2" customFormat="1" ht="16.899999999999999" customHeight="1">
      <c r="A376" s="35"/>
      <c r="B376" s="40"/>
      <c r="C376" s="256" t="s">
        <v>1334</v>
      </c>
      <c r="D376" s="257" t="s">
        <v>1334</v>
      </c>
      <c r="E376" s="258" t="s">
        <v>20</v>
      </c>
      <c r="F376" s="259">
        <v>15.75</v>
      </c>
      <c r="G376" s="35"/>
      <c r="H376" s="40"/>
    </row>
    <row r="377" spans="1:8" s="2" customFormat="1" ht="16.899999999999999" customHeight="1">
      <c r="A377" s="35"/>
      <c r="B377" s="40"/>
      <c r="C377" s="260" t="s">
        <v>1334</v>
      </c>
      <c r="D377" s="260" t="s">
        <v>1477</v>
      </c>
      <c r="E377" s="18" t="s">
        <v>20</v>
      </c>
      <c r="F377" s="261">
        <v>15.75</v>
      </c>
      <c r="G377" s="35"/>
      <c r="H377" s="40"/>
    </row>
    <row r="378" spans="1:8" s="2" customFormat="1" ht="16.899999999999999" customHeight="1">
      <c r="A378" s="35"/>
      <c r="B378" s="40"/>
      <c r="C378" s="256" t="s">
        <v>191</v>
      </c>
      <c r="D378" s="257" t="s">
        <v>191</v>
      </c>
      <c r="E378" s="258" t="s">
        <v>20</v>
      </c>
      <c r="F378" s="259">
        <v>12.65</v>
      </c>
      <c r="G378" s="35"/>
      <c r="H378" s="40"/>
    </row>
    <row r="379" spans="1:8" s="2" customFormat="1" ht="16.899999999999999" customHeight="1">
      <c r="A379" s="35"/>
      <c r="B379" s="40"/>
      <c r="C379" s="260" t="s">
        <v>20</v>
      </c>
      <c r="D379" s="260" t="s">
        <v>1127</v>
      </c>
      <c r="E379" s="18" t="s">
        <v>20</v>
      </c>
      <c r="F379" s="261">
        <v>0</v>
      </c>
      <c r="G379" s="35"/>
      <c r="H379" s="40"/>
    </row>
    <row r="380" spans="1:8" s="2" customFormat="1" ht="16.899999999999999" customHeight="1">
      <c r="A380" s="35"/>
      <c r="B380" s="40"/>
      <c r="C380" s="260" t="s">
        <v>191</v>
      </c>
      <c r="D380" s="260" t="s">
        <v>1128</v>
      </c>
      <c r="E380" s="18" t="s">
        <v>20</v>
      </c>
      <c r="F380" s="261">
        <v>12.65</v>
      </c>
      <c r="G380" s="35"/>
      <c r="H380" s="40"/>
    </row>
    <row r="381" spans="1:8" s="2" customFormat="1" ht="16.899999999999999" customHeight="1">
      <c r="A381" s="35"/>
      <c r="B381" s="40"/>
      <c r="C381" s="256" t="s">
        <v>198</v>
      </c>
      <c r="D381" s="257" t="s">
        <v>198</v>
      </c>
      <c r="E381" s="258" t="s">
        <v>20</v>
      </c>
      <c r="F381" s="259">
        <v>16.52</v>
      </c>
      <c r="G381" s="35"/>
      <c r="H381" s="40"/>
    </row>
    <row r="382" spans="1:8" s="2" customFormat="1" ht="16.899999999999999" customHeight="1">
      <c r="A382" s="35"/>
      <c r="B382" s="40"/>
      <c r="C382" s="260" t="s">
        <v>198</v>
      </c>
      <c r="D382" s="260" t="s">
        <v>1142</v>
      </c>
      <c r="E382" s="18" t="s">
        <v>20</v>
      </c>
      <c r="F382" s="261">
        <v>16.52</v>
      </c>
      <c r="G382" s="35"/>
      <c r="H382" s="40"/>
    </row>
    <row r="383" spans="1:8" s="2" customFormat="1" ht="16.899999999999999" customHeight="1">
      <c r="A383" s="35"/>
      <c r="B383" s="40"/>
      <c r="C383" s="256" t="s">
        <v>183</v>
      </c>
      <c r="D383" s="257" t="s">
        <v>183</v>
      </c>
      <c r="E383" s="258" t="s">
        <v>20</v>
      </c>
      <c r="F383" s="259">
        <v>3</v>
      </c>
      <c r="G383" s="35"/>
      <c r="H383" s="40"/>
    </row>
    <row r="384" spans="1:8" s="2" customFormat="1" ht="16.899999999999999" customHeight="1">
      <c r="A384" s="35"/>
      <c r="B384" s="40"/>
      <c r="C384" s="260" t="s">
        <v>183</v>
      </c>
      <c r="D384" s="260" t="s">
        <v>1113</v>
      </c>
      <c r="E384" s="18" t="s">
        <v>20</v>
      </c>
      <c r="F384" s="261">
        <v>3</v>
      </c>
      <c r="G384" s="35"/>
      <c r="H384" s="40"/>
    </row>
    <row r="385" spans="1:8" s="2" customFormat="1" ht="16.899999999999999" customHeight="1">
      <c r="A385" s="35"/>
      <c r="B385" s="40"/>
      <c r="C385" s="256" t="s">
        <v>1478</v>
      </c>
      <c r="D385" s="257" t="s">
        <v>1478</v>
      </c>
      <c r="E385" s="258" t="s">
        <v>20</v>
      </c>
      <c r="F385" s="259">
        <v>7.42</v>
      </c>
      <c r="G385" s="35"/>
      <c r="H385" s="40"/>
    </row>
    <row r="386" spans="1:8" s="2" customFormat="1" ht="16.899999999999999" customHeight="1">
      <c r="A386" s="35"/>
      <c r="B386" s="40"/>
      <c r="C386" s="260" t="s">
        <v>1478</v>
      </c>
      <c r="D386" s="260" t="s">
        <v>1479</v>
      </c>
      <c r="E386" s="18" t="s">
        <v>20</v>
      </c>
      <c r="F386" s="261">
        <v>7.42</v>
      </c>
      <c r="G386" s="35"/>
      <c r="H386" s="40"/>
    </row>
    <row r="387" spans="1:8" s="2" customFormat="1" ht="16.899999999999999" customHeight="1">
      <c r="A387" s="35"/>
      <c r="B387" s="40"/>
      <c r="C387" s="256" t="s">
        <v>1480</v>
      </c>
      <c r="D387" s="257" t="s">
        <v>1480</v>
      </c>
      <c r="E387" s="258" t="s">
        <v>20</v>
      </c>
      <c r="F387" s="259">
        <v>0</v>
      </c>
      <c r="G387" s="35"/>
      <c r="H387" s="40"/>
    </row>
    <row r="388" spans="1:8" s="2" customFormat="1" ht="16.899999999999999" customHeight="1">
      <c r="A388" s="35"/>
      <c r="B388" s="40"/>
      <c r="C388" s="260" t="s">
        <v>1480</v>
      </c>
      <c r="D388" s="260" t="s">
        <v>1481</v>
      </c>
      <c r="E388" s="18" t="s">
        <v>20</v>
      </c>
      <c r="F388" s="261">
        <v>0</v>
      </c>
      <c r="G388" s="35"/>
      <c r="H388" s="40"/>
    </row>
    <row r="389" spans="1:8" s="2" customFormat="1" ht="7.35" customHeight="1">
      <c r="A389" s="35"/>
      <c r="B389" s="133"/>
      <c r="C389" s="134"/>
      <c r="D389" s="134"/>
      <c r="E389" s="134"/>
      <c r="F389" s="134"/>
      <c r="G389" s="134"/>
      <c r="H389" s="40"/>
    </row>
    <row r="390" spans="1:8" s="2" customFormat="1" ht="11.25">
      <c r="A390" s="35"/>
      <c r="B390" s="35"/>
      <c r="C390" s="35"/>
      <c r="D390" s="35"/>
      <c r="E390" s="35"/>
      <c r="F390" s="35"/>
      <c r="G390" s="35"/>
      <c r="H390" s="35"/>
    </row>
  </sheetData>
  <sheetProtection algorithmName="SHA-512" hashValue="DK+cBymr5a8rk9DxcUnjhvd4DdpLmViM01lbp2Q/taRuubr2g+k+eeD/lQcb4mIjco/ersr7usCVIkxGQJbqDg==" saltValue="TEVrEUJjUbViCHRMLsa03jrHgMAVrXuHq9xDShVszhWEDd/0WQUEtgoT/GCoPBQ7iHuffGRAOmzoFBz6KjRM3g==" spinCount="100000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62" customWidth="1"/>
    <col min="2" max="2" width="1.6640625" style="262" customWidth="1"/>
    <col min="3" max="4" width="5" style="262" customWidth="1"/>
    <col min="5" max="5" width="11.6640625" style="262" customWidth="1"/>
    <col min="6" max="6" width="9.1640625" style="262" customWidth="1"/>
    <col min="7" max="7" width="5" style="262" customWidth="1"/>
    <col min="8" max="8" width="77.83203125" style="262" customWidth="1"/>
    <col min="9" max="10" width="20" style="262" customWidth="1"/>
    <col min="11" max="11" width="1.6640625" style="262" customWidth="1"/>
  </cols>
  <sheetData>
    <row r="1" spans="2:1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6" customFormat="1" ht="45" customHeight="1">
      <c r="B3" s="266"/>
      <c r="C3" s="399" t="s">
        <v>1482</v>
      </c>
      <c r="D3" s="399"/>
      <c r="E3" s="399"/>
      <c r="F3" s="399"/>
      <c r="G3" s="399"/>
      <c r="H3" s="399"/>
      <c r="I3" s="399"/>
      <c r="J3" s="399"/>
      <c r="K3" s="267"/>
    </row>
    <row r="4" spans="2:11" s="1" customFormat="1" ht="25.5" customHeight="1">
      <c r="B4" s="268"/>
      <c r="C4" s="404" t="s">
        <v>1483</v>
      </c>
      <c r="D4" s="404"/>
      <c r="E4" s="404"/>
      <c r="F4" s="404"/>
      <c r="G4" s="404"/>
      <c r="H4" s="404"/>
      <c r="I4" s="404"/>
      <c r="J4" s="404"/>
      <c r="K4" s="269"/>
    </row>
    <row r="5" spans="2:11" s="1" customFormat="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8"/>
      <c r="C6" s="403" t="s">
        <v>1484</v>
      </c>
      <c r="D6" s="403"/>
      <c r="E6" s="403"/>
      <c r="F6" s="403"/>
      <c r="G6" s="403"/>
      <c r="H6" s="403"/>
      <c r="I6" s="403"/>
      <c r="J6" s="403"/>
      <c r="K6" s="269"/>
    </row>
    <row r="7" spans="2:11" s="1" customFormat="1" ht="15" customHeight="1">
      <c r="B7" s="272"/>
      <c r="C7" s="403" t="s">
        <v>1485</v>
      </c>
      <c r="D7" s="403"/>
      <c r="E7" s="403"/>
      <c r="F7" s="403"/>
      <c r="G7" s="403"/>
      <c r="H7" s="403"/>
      <c r="I7" s="403"/>
      <c r="J7" s="403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403" t="s">
        <v>1486</v>
      </c>
      <c r="D9" s="403"/>
      <c r="E9" s="403"/>
      <c r="F9" s="403"/>
      <c r="G9" s="403"/>
      <c r="H9" s="403"/>
      <c r="I9" s="403"/>
      <c r="J9" s="403"/>
      <c r="K9" s="269"/>
    </row>
    <row r="10" spans="2:11" s="1" customFormat="1" ht="15" customHeight="1">
      <c r="B10" s="272"/>
      <c r="C10" s="271"/>
      <c r="D10" s="403" t="s">
        <v>1487</v>
      </c>
      <c r="E10" s="403"/>
      <c r="F10" s="403"/>
      <c r="G10" s="403"/>
      <c r="H10" s="403"/>
      <c r="I10" s="403"/>
      <c r="J10" s="403"/>
      <c r="K10" s="269"/>
    </row>
    <row r="11" spans="2:11" s="1" customFormat="1" ht="15" customHeight="1">
      <c r="B11" s="272"/>
      <c r="C11" s="273"/>
      <c r="D11" s="403" t="s">
        <v>1488</v>
      </c>
      <c r="E11" s="403"/>
      <c r="F11" s="403"/>
      <c r="G11" s="403"/>
      <c r="H11" s="403"/>
      <c r="I11" s="403"/>
      <c r="J11" s="403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1489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403" t="s">
        <v>1490</v>
      </c>
      <c r="E15" s="403"/>
      <c r="F15" s="403"/>
      <c r="G15" s="403"/>
      <c r="H15" s="403"/>
      <c r="I15" s="403"/>
      <c r="J15" s="403"/>
      <c r="K15" s="269"/>
    </row>
    <row r="16" spans="2:11" s="1" customFormat="1" ht="15" customHeight="1">
      <c r="B16" s="272"/>
      <c r="C16" s="273"/>
      <c r="D16" s="403" t="s">
        <v>1491</v>
      </c>
      <c r="E16" s="403"/>
      <c r="F16" s="403"/>
      <c r="G16" s="403"/>
      <c r="H16" s="403"/>
      <c r="I16" s="403"/>
      <c r="J16" s="403"/>
      <c r="K16" s="269"/>
    </row>
    <row r="17" spans="2:11" s="1" customFormat="1" ht="15" customHeight="1">
      <c r="B17" s="272"/>
      <c r="C17" s="273"/>
      <c r="D17" s="403" t="s">
        <v>1492</v>
      </c>
      <c r="E17" s="403"/>
      <c r="F17" s="403"/>
      <c r="G17" s="403"/>
      <c r="H17" s="403"/>
      <c r="I17" s="403"/>
      <c r="J17" s="403"/>
      <c r="K17" s="269"/>
    </row>
    <row r="18" spans="2:11" s="1" customFormat="1" ht="15" customHeight="1">
      <c r="B18" s="272"/>
      <c r="C18" s="273"/>
      <c r="D18" s="273"/>
      <c r="E18" s="275" t="s">
        <v>84</v>
      </c>
      <c r="F18" s="403" t="s">
        <v>1493</v>
      </c>
      <c r="G18" s="403"/>
      <c r="H18" s="403"/>
      <c r="I18" s="403"/>
      <c r="J18" s="403"/>
      <c r="K18" s="269"/>
    </row>
    <row r="19" spans="2:11" s="1" customFormat="1" ht="15" customHeight="1">
      <c r="B19" s="272"/>
      <c r="C19" s="273"/>
      <c r="D19" s="273"/>
      <c r="E19" s="275" t="s">
        <v>1494</v>
      </c>
      <c r="F19" s="403" t="s">
        <v>1495</v>
      </c>
      <c r="G19" s="403"/>
      <c r="H19" s="403"/>
      <c r="I19" s="403"/>
      <c r="J19" s="403"/>
      <c r="K19" s="269"/>
    </row>
    <row r="20" spans="2:11" s="1" customFormat="1" ht="15" customHeight="1">
      <c r="B20" s="272"/>
      <c r="C20" s="273"/>
      <c r="D20" s="273"/>
      <c r="E20" s="275" t="s">
        <v>1496</v>
      </c>
      <c r="F20" s="403" t="s">
        <v>1497</v>
      </c>
      <c r="G20" s="403"/>
      <c r="H20" s="403"/>
      <c r="I20" s="403"/>
      <c r="J20" s="403"/>
      <c r="K20" s="269"/>
    </row>
    <row r="21" spans="2:11" s="1" customFormat="1" ht="15" customHeight="1">
      <c r="B21" s="272"/>
      <c r="C21" s="273"/>
      <c r="D21" s="273"/>
      <c r="E21" s="275" t="s">
        <v>1498</v>
      </c>
      <c r="F21" s="403" t="s">
        <v>1499</v>
      </c>
      <c r="G21" s="403"/>
      <c r="H21" s="403"/>
      <c r="I21" s="403"/>
      <c r="J21" s="403"/>
      <c r="K21" s="269"/>
    </row>
    <row r="22" spans="2:11" s="1" customFormat="1" ht="15" customHeight="1">
      <c r="B22" s="272"/>
      <c r="C22" s="273"/>
      <c r="D22" s="273"/>
      <c r="E22" s="275" t="s">
        <v>1500</v>
      </c>
      <c r="F22" s="403" t="s">
        <v>1304</v>
      </c>
      <c r="G22" s="403"/>
      <c r="H22" s="403"/>
      <c r="I22" s="403"/>
      <c r="J22" s="403"/>
      <c r="K22" s="269"/>
    </row>
    <row r="23" spans="2:11" s="1" customFormat="1" ht="15" customHeight="1">
      <c r="B23" s="272"/>
      <c r="C23" s="273"/>
      <c r="D23" s="273"/>
      <c r="E23" s="275" t="s">
        <v>89</v>
      </c>
      <c r="F23" s="403" t="s">
        <v>1501</v>
      </c>
      <c r="G23" s="403"/>
      <c r="H23" s="403"/>
      <c r="I23" s="403"/>
      <c r="J23" s="403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403" t="s">
        <v>1502</v>
      </c>
      <c r="D25" s="403"/>
      <c r="E25" s="403"/>
      <c r="F25" s="403"/>
      <c r="G25" s="403"/>
      <c r="H25" s="403"/>
      <c r="I25" s="403"/>
      <c r="J25" s="403"/>
      <c r="K25" s="269"/>
    </row>
    <row r="26" spans="2:11" s="1" customFormat="1" ht="15" customHeight="1">
      <c r="B26" s="272"/>
      <c r="C26" s="403" t="s">
        <v>1503</v>
      </c>
      <c r="D26" s="403"/>
      <c r="E26" s="403"/>
      <c r="F26" s="403"/>
      <c r="G26" s="403"/>
      <c r="H26" s="403"/>
      <c r="I26" s="403"/>
      <c r="J26" s="403"/>
      <c r="K26" s="269"/>
    </row>
    <row r="27" spans="2:11" s="1" customFormat="1" ht="15" customHeight="1">
      <c r="B27" s="272"/>
      <c r="C27" s="271"/>
      <c r="D27" s="403" t="s">
        <v>1504</v>
      </c>
      <c r="E27" s="403"/>
      <c r="F27" s="403"/>
      <c r="G27" s="403"/>
      <c r="H27" s="403"/>
      <c r="I27" s="403"/>
      <c r="J27" s="403"/>
      <c r="K27" s="269"/>
    </row>
    <row r="28" spans="2:11" s="1" customFormat="1" ht="15" customHeight="1">
      <c r="B28" s="272"/>
      <c r="C28" s="273"/>
      <c r="D28" s="403" t="s">
        <v>1505</v>
      </c>
      <c r="E28" s="403"/>
      <c r="F28" s="403"/>
      <c r="G28" s="403"/>
      <c r="H28" s="403"/>
      <c r="I28" s="403"/>
      <c r="J28" s="403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403" t="s">
        <v>1506</v>
      </c>
      <c r="E30" s="403"/>
      <c r="F30" s="403"/>
      <c r="G30" s="403"/>
      <c r="H30" s="403"/>
      <c r="I30" s="403"/>
      <c r="J30" s="403"/>
      <c r="K30" s="269"/>
    </row>
    <row r="31" spans="2:11" s="1" customFormat="1" ht="15" customHeight="1">
      <c r="B31" s="272"/>
      <c r="C31" s="273"/>
      <c r="D31" s="403" t="s">
        <v>1507</v>
      </c>
      <c r="E31" s="403"/>
      <c r="F31" s="403"/>
      <c r="G31" s="403"/>
      <c r="H31" s="403"/>
      <c r="I31" s="403"/>
      <c r="J31" s="403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403" t="s">
        <v>1508</v>
      </c>
      <c r="E33" s="403"/>
      <c r="F33" s="403"/>
      <c r="G33" s="403"/>
      <c r="H33" s="403"/>
      <c r="I33" s="403"/>
      <c r="J33" s="403"/>
      <c r="K33" s="269"/>
    </row>
    <row r="34" spans="2:11" s="1" customFormat="1" ht="15" customHeight="1">
      <c r="B34" s="272"/>
      <c r="C34" s="273"/>
      <c r="D34" s="403" t="s">
        <v>1509</v>
      </c>
      <c r="E34" s="403"/>
      <c r="F34" s="403"/>
      <c r="G34" s="403"/>
      <c r="H34" s="403"/>
      <c r="I34" s="403"/>
      <c r="J34" s="403"/>
      <c r="K34" s="269"/>
    </row>
    <row r="35" spans="2:11" s="1" customFormat="1" ht="15" customHeight="1">
      <c r="B35" s="272"/>
      <c r="C35" s="273"/>
      <c r="D35" s="403" t="s">
        <v>1510</v>
      </c>
      <c r="E35" s="403"/>
      <c r="F35" s="403"/>
      <c r="G35" s="403"/>
      <c r="H35" s="403"/>
      <c r="I35" s="403"/>
      <c r="J35" s="403"/>
      <c r="K35" s="269"/>
    </row>
    <row r="36" spans="2:11" s="1" customFormat="1" ht="15" customHeight="1">
      <c r="B36" s="272"/>
      <c r="C36" s="273"/>
      <c r="D36" s="271"/>
      <c r="E36" s="274" t="s">
        <v>112</v>
      </c>
      <c r="F36" s="271"/>
      <c r="G36" s="403" t="s">
        <v>1511</v>
      </c>
      <c r="H36" s="403"/>
      <c r="I36" s="403"/>
      <c r="J36" s="403"/>
      <c r="K36" s="269"/>
    </row>
    <row r="37" spans="2:11" s="1" customFormat="1" ht="30.75" customHeight="1">
      <c r="B37" s="272"/>
      <c r="C37" s="273"/>
      <c r="D37" s="271"/>
      <c r="E37" s="274" t="s">
        <v>1512</v>
      </c>
      <c r="F37" s="271"/>
      <c r="G37" s="403" t="s">
        <v>1513</v>
      </c>
      <c r="H37" s="403"/>
      <c r="I37" s="403"/>
      <c r="J37" s="403"/>
      <c r="K37" s="269"/>
    </row>
    <row r="38" spans="2:11" s="1" customFormat="1" ht="15" customHeight="1">
      <c r="B38" s="272"/>
      <c r="C38" s="273"/>
      <c r="D38" s="271"/>
      <c r="E38" s="274" t="s">
        <v>59</v>
      </c>
      <c r="F38" s="271"/>
      <c r="G38" s="403" t="s">
        <v>1514</v>
      </c>
      <c r="H38" s="403"/>
      <c r="I38" s="403"/>
      <c r="J38" s="403"/>
      <c r="K38" s="269"/>
    </row>
    <row r="39" spans="2:11" s="1" customFormat="1" ht="15" customHeight="1">
      <c r="B39" s="272"/>
      <c r="C39" s="273"/>
      <c r="D39" s="271"/>
      <c r="E39" s="274" t="s">
        <v>60</v>
      </c>
      <c r="F39" s="271"/>
      <c r="G39" s="403" t="s">
        <v>1515</v>
      </c>
      <c r="H39" s="403"/>
      <c r="I39" s="403"/>
      <c r="J39" s="403"/>
      <c r="K39" s="269"/>
    </row>
    <row r="40" spans="2:11" s="1" customFormat="1" ht="15" customHeight="1">
      <c r="B40" s="272"/>
      <c r="C40" s="273"/>
      <c r="D40" s="271"/>
      <c r="E40" s="274" t="s">
        <v>113</v>
      </c>
      <c r="F40" s="271"/>
      <c r="G40" s="403" t="s">
        <v>1516</v>
      </c>
      <c r="H40" s="403"/>
      <c r="I40" s="403"/>
      <c r="J40" s="403"/>
      <c r="K40" s="269"/>
    </row>
    <row r="41" spans="2:11" s="1" customFormat="1" ht="15" customHeight="1">
      <c r="B41" s="272"/>
      <c r="C41" s="273"/>
      <c r="D41" s="271"/>
      <c r="E41" s="274" t="s">
        <v>114</v>
      </c>
      <c r="F41" s="271"/>
      <c r="G41" s="403" t="s">
        <v>1517</v>
      </c>
      <c r="H41" s="403"/>
      <c r="I41" s="403"/>
      <c r="J41" s="403"/>
      <c r="K41" s="269"/>
    </row>
    <row r="42" spans="2:11" s="1" customFormat="1" ht="15" customHeight="1">
      <c r="B42" s="272"/>
      <c r="C42" s="273"/>
      <c r="D42" s="271"/>
      <c r="E42" s="274" t="s">
        <v>1518</v>
      </c>
      <c r="F42" s="271"/>
      <c r="G42" s="403" t="s">
        <v>1519</v>
      </c>
      <c r="H42" s="403"/>
      <c r="I42" s="403"/>
      <c r="J42" s="403"/>
      <c r="K42" s="269"/>
    </row>
    <row r="43" spans="2:11" s="1" customFormat="1" ht="15" customHeight="1">
      <c r="B43" s="272"/>
      <c r="C43" s="273"/>
      <c r="D43" s="271"/>
      <c r="E43" s="274"/>
      <c r="F43" s="271"/>
      <c r="G43" s="403" t="s">
        <v>1520</v>
      </c>
      <c r="H43" s="403"/>
      <c r="I43" s="403"/>
      <c r="J43" s="403"/>
      <c r="K43" s="269"/>
    </row>
    <row r="44" spans="2:11" s="1" customFormat="1" ht="15" customHeight="1">
      <c r="B44" s="272"/>
      <c r="C44" s="273"/>
      <c r="D44" s="271"/>
      <c r="E44" s="274" t="s">
        <v>1521</v>
      </c>
      <c r="F44" s="271"/>
      <c r="G44" s="403" t="s">
        <v>1522</v>
      </c>
      <c r="H44" s="403"/>
      <c r="I44" s="403"/>
      <c r="J44" s="403"/>
      <c r="K44" s="269"/>
    </row>
    <row r="45" spans="2:11" s="1" customFormat="1" ht="15" customHeight="1">
      <c r="B45" s="272"/>
      <c r="C45" s="273"/>
      <c r="D45" s="271"/>
      <c r="E45" s="274" t="s">
        <v>116</v>
      </c>
      <c r="F45" s="271"/>
      <c r="G45" s="403" t="s">
        <v>1523</v>
      </c>
      <c r="H45" s="403"/>
      <c r="I45" s="403"/>
      <c r="J45" s="403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403" t="s">
        <v>1524</v>
      </c>
      <c r="E47" s="403"/>
      <c r="F47" s="403"/>
      <c r="G47" s="403"/>
      <c r="H47" s="403"/>
      <c r="I47" s="403"/>
      <c r="J47" s="403"/>
      <c r="K47" s="269"/>
    </row>
    <row r="48" spans="2:11" s="1" customFormat="1" ht="15" customHeight="1">
      <c r="B48" s="272"/>
      <c r="C48" s="273"/>
      <c r="D48" s="273"/>
      <c r="E48" s="403" t="s">
        <v>1525</v>
      </c>
      <c r="F48" s="403"/>
      <c r="G48" s="403"/>
      <c r="H48" s="403"/>
      <c r="I48" s="403"/>
      <c r="J48" s="403"/>
      <c r="K48" s="269"/>
    </row>
    <row r="49" spans="2:11" s="1" customFormat="1" ht="15" customHeight="1">
      <c r="B49" s="272"/>
      <c r="C49" s="273"/>
      <c r="D49" s="273"/>
      <c r="E49" s="403" t="s">
        <v>1526</v>
      </c>
      <c r="F49" s="403"/>
      <c r="G49" s="403"/>
      <c r="H49" s="403"/>
      <c r="I49" s="403"/>
      <c r="J49" s="403"/>
      <c r="K49" s="269"/>
    </row>
    <row r="50" spans="2:11" s="1" customFormat="1" ht="15" customHeight="1">
      <c r="B50" s="272"/>
      <c r="C50" s="273"/>
      <c r="D50" s="273"/>
      <c r="E50" s="403" t="s">
        <v>1527</v>
      </c>
      <c r="F50" s="403"/>
      <c r="G50" s="403"/>
      <c r="H50" s="403"/>
      <c r="I50" s="403"/>
      <c r="J50" s="403"/>
      <c r="K50" s="269"/>
    </row>
    <row r="51" spans="2:11" s="1" customFormat="1" ht="15" customHeight="1">
      <c r="B51" s="272"/>
      <c r="C51" s="273"/>
      <c r="D51" s="403" t="s">
        <v>1528</v>
      </c>
      <c r="E51" s="403"/>
      <c r="F51" s="403"/>
      <c r="G51" s="403"/>
      <c r="H51" s="403"/>
      <c r="I51" s="403"/>
      <c r="J51" s="403"/>
      <c r="K51" s="269"/>
    </row>
    <row r="52" spans="2:11" s="1" customFormat="1" ht="25.5" customHeight="1">
      <c r="B52" s="268"/>
      <c r="C52" s="404" t="s">
        <v>1529</v>
      </c>
      <c r="D52" s="404"/>
      <c r="E52" s="404"/>
      <c r="F52" s="404"/>
      <c r="G52" s="404"/>
      <c r="H52" s="404"/>
      <c r="I52" s="404"/>
      <c r="J52" s="404"/>
      <c r="K52" s="269"/>
    </row>
    <row r="53" spans="2:11" s="1" customFormat="1" ht="5.25" customHeight="1">
      <c r="B53" s="268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8"/>
      <c r="C54" s="403" t="s">
        <v>1530</v>
      </c>
      <c r="D54" s="403"/>
      <c r="E54" s="403"/>
      <c r="F54" s="403"/>
      <c r="G54" s="403"/>
      <c r="H54" s="403"/>
      <c r="I54" s="403"/>
      <c r="J54" s="403"/>
      <c r="K54" s="269"/>
    </row>
    <row r="55" spans="2:11" s="1" customFormat="1" ht="15" customHeight="1">
      <c r="B55" s="268"/>
      <c r="C55" s="403" t="s">
        <v>1531</v>
      </c>
      <c r="D55" s="403"/>
      <c r="E55" s="403"/>
      <c r="F55" s="403"/>
      <c r="G55" s="403"/>
      <c r="H55" s="403"/>
      <c r="I55" s="403"/>
      <c r="J55" s="403"/>
      <c r="K55" s="269"/>
    </row>
    <row r="56" spans="2:11" s="1" customFormat="1" ht="12.75" customHeight="1">
      <c r="B56" s="268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8"/>
      <c r="C57" s="403" t="s">
        <v>1532</v>
      </c>
      <c r="D57" s="403"/>
      <c r="E57" s="403"/>
      <c r="F57" s="403"/>
      <c r="G57" s="403"/>
      <c r="H57" s="403"/>
      <c r="I57" s="403"/>
      <c r="J57" s="403"/>
      <c r="K57" s="269"/>
    </row>
    <row r="58" spans="2:11" s="1" customFormat="1" ht="15" customHeight="1">
      <c r="B58" s="268"/>
      <c r="C58" s="273"/>
      <c r="D58" s="403" t="s">
        <v>1533</v>
      </c>
      <c r="E58" s="403"/>
      <c r="F58" s="403"/>
      <c r="G58" s="403"/>
      <c r="H58" s="403"/>
      <c r="I58" s="403"/>
      <c r="J58" s="403"/>
      <c r="K58" s="269"/>
    </row>
    <row r="59" spans="2:11" s="1" customFormat="1" ht="15" customHeight="1">
      <c r="B59" s="268"/>
      <c r="C59" s="273"/>
      <c r="D59" s="403" t="s">
        <v>1534</v>
      </c>
      <c r="E59" s="403"/>
      <c r="F59" s="403"/>
      <c r="G59" s="403"/>
      <c r="H59" s="403"/>
      <c r="I59" s="403"/>
      <c r="J59" s="403"/>
      <c r="K59" s="269"/>
    </row>
    <row r="60" spans="2:11" s="1" customFormat="1" ht="15" customHeight="1">
      <c r="B60" s="268"/>
      <c r="C60" s="273"/>
      <c r="D60" s="403" t="s">
        <v>1535</v>
      </c>
      <c r="E60" s="403"/>
      <c r="F60" s="403"/>
      <c r="G60" s="403"/>
      <c r="H60" s="403"/>
      <c r="I60" s="403"/>
      <c r="J60" s="403"/>
      <c r="K60" s="269"/>
    </row>
    <row r="61" spans="2:11" s="1" customFormat="1" ht="15" customHeight="1">
      <c r="B61" s="268"/>
      <c r="C61" s="273"/>
      <c r="D61" s="403" t="s">
        <v>1536</v>
      </c>
      <c r="E61" s="403"/>
      <c r="F61" s="403"/>
      <c r="G61" s="403"/>
      <c r="H61" s="403"/>
      <c r="I61" s="403"/>
      <c r="J61" s="403"/>
      <c r="K61" s="269"/>
    </row>
    <row r="62" spans="2:11" s="1" customFormat="1" ht="15" customHeight="1">
      <c r="B62" s="268"/>
      <c r="C62" s="273"/>
      <c r="D62" s="405" t="s">
        <v>1537</v>
      </c>
      <c r="E62" s="405"/>
      <c r="F62" s="405"/>
      <c r="G62" s="405"/>
      <c r="H62" s="405"/>
      <c r="I62" s="405"/>
      <c r="J62" s="405"/>
      <c r="K62" s="269"/>
    </row>
    <row r="63" spans="2:11" s="1" customFormat="1" ht="15" customHeight="1">
      <c r="B63" s="268"/>
      <c r="C63" s="273"/>
      <c r="D63" s="403" t="s">
        <v>1538</v>
      </c>
      <c r="E63" s="403"/>
      <c r="F63" s="403"/>
      <c r="G63" s="403"/>
      <c r="H63" s="403"/>
      <c r="I63" s="403"/>
      <c r="J63" s="403"/>
      <c r="K63" s="269"/>
    </row>
    <row r="64" spans="2:11" s="1" customFormat="1" ht="12.75" customHeight="1">
      <c r="B64" s="268"/>
      <c r="C64" s="273"/>
      <c r="D64" s="273"/>
      <c r="E64" s="276"/>
      <c r="F64" s="273"/>
      <c r="G64" s="273"/>
      <c r="H64" s="273"/>
      <c r="I64" s="273"/>
      <c r="J64" s="273"/>
      <c r="K64" s="269"/>
    </row>
    <row r="65" spans="2:11" s="1" customFormat="1" ht="15" customHeight="1">
      <c r="B65" s="268"/>
      <c r="C65" s="273"/>
      <c r="D65" s="403" t="s">
        <v>1539</v>
      </c>
      <c r="E65" s="403"/>
      <c r="F65" s="403"/>
      <c r="G65" s="403"/>
      <c r="H65" s="403"/>
      <c r="I65" s="403"/>
      <c r="J65" s="403"/>
      <c r="K65" s="269"/>
    </row>
    <row r="66" spans="2:11" s="1" customFormat="1" ht="15" customHeight="1">
      <c r="B66" s="268"/>
      <c r="C66" s="273"/>
      <c r="D66" s="405" t="s">
        <v>1540</v>
      </c>
      <c r="E66" s="405"/>
      <c r="F66" s="405"/>
      <c r="G66" s="405"/>
      <c r="H66" s="405"/>
      <c r="I66" s="405"/>
      <c r="J66" s="405"/>
      <c r="K66" s="269"/>
    </row>
    <row r="67" spans="2:11" s="1" customFormat="1" ht="15" customHeight="1">
      <c r="B67" s="268"/>
      <c r="C67" s="273"/>
      <c r="D67" s="403" t="s">
        <v>1541</v>
      </c>
      <c r="E67" s="403"/>
      <c r="F67" s="403"/>
      <c r="G67" s="403"/>
      <c r="H67" s="403"/>
      <c r="I67" s="403"/>
      <c r="J67" s="403"/>
      <c r="K67" s="269"/>
    </row>
    <row r="68" spans="2:11" s="1" customFormat="1" ht="15" customHeight="1">
      <c r="B68" s="268"/>
      <c r="C68" s="273"/>
      <c r="D68" s="403" t="s">
        <v>1542</v>
      </c>
      <c r="E68" s="403"/>
      <c r="F68" s="403"/>
      <c r="G68" s="403"/>
      <c r="H68" s="403"/>
      <c r="I68" s="403"/>
      <c r="J68" s="403"/>
      <c r="K68" s="269"/>
    </row>
    <row r="69" spans="2:11" s="1" customFormat="1" ht="15" customHeight="1">
      <c r="B69" s="268"/>
      <c r="C69" s="273"/>
      <c r="D69" s="403" t="s">
        <v>1543</v>
      </c>
      <c r="E69" s="403"/>
      <c r="F69" s="403"/>
      <c r="G69" s="403"/>
      <c r="H69" s="403"/>
      <c r="I69" s="403"/>
      <c r="J69" s="403"/>
      <c r="K69" s="269"/>
    </row>
    <row r="70" spans="2:11" s="1" customFormat="1" ht="15" customHeight="1">
      <c r="B70" s="268"/>
      <c r="C70" s="273"/>
      <c r="D70" s="403" t="s">
        <v>1544</v>
      </c>
      <c r="E70" s="403"/>
      <c r="F70" s="403"/>
      <c r="G70" s="403"/>
      <c r="H70" s="403"/>
      <c r="I70" s="403"/>
      <c r="J70" s="403"/>
      <c r="K70" s="269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398" t="s">
        <v>1545</v>
      </c>
      <c r="D75" s="398"/>
      <c r="E75" s="398"/>
      <c r="F75" s="398"/>
      <c r="G75" s="398"/>
      <c r="H75" s="398"/>
      <c r="I75" s="398"/>
      <c r="J75" s="398"/>
      <c r="K75" s="286"/>
    </row>
    <row r="76" spans="2:11" s="1" customFormat="1" ht="17.25" customHeight="1">
      <c r="B76" s="285"/>
      <c r="C76" s="287" t="s">
        <v>1546</v>
      </c>
      <c r="D76" s="287"/>
      <c r="E76" s="287"/>
      <c r="F76" s="287" t="s">
        <v>1547</v>
      </c>
      <c r="G76" s="288"/>
      <c r="H76" s="287" t="s">
        <v>60</v>
      </c>
      <c r="I76" s="287" t="s">
        <v>63</v>
      </c>
      <c r="J76" s="287" t="s">
        <v>1548</v>
      </c>
      <c r="K76" s="286"/>
    </row>
    <row r="77" spans="2:11" s="1" customFormat="1" ht="17.25" customHeight="1">
      <c r="B77" s="285"/>
      <c r="C77" s="289" t="s">
        <v>1549</v>
      </c>
      <c r="D77" s="289"/>
      <c r="E77" s="289"/>
      <c r="F77" s="290" t="s">
        <v>1550</v>
      </c>
      <c r="G77" s="291"/>
      <c r="H77" s="289"/>
      <c r="I77" s="289"/>
      <c r="J77" s="289" t="s">
        <v>1551</v>
      </c>
      <c r="K77" s="286"/>
    </row>
    <row r="78" spans="2:11" s="1" customFormat="1" ht="5.25" customHeight="1">
      <c r="B78" s="285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s="1" customFormat="1" ht="15" customHeight="1">
      <c r="B79" s="285"/>
      <c r="C79" s="274" t="s">
        <v>59</v>
      </c>
      <c r="D79" s="294"/>
      <c r="E79" s="294"/>
      <c r="F79" s="295" t="s">
        <v>1552</v>
      </c>
      <c r="G79" s="296"/>
      <c r="H79" s="274" t="s">
        <v>1553</v>
      </c>
      <c r="I79" s="274" t="s">
        <v>1554</v>
      </c>
      <c r="J79" s="274">
        <v>20</v>
      </c>
      <c r="K79" s="286"/>
    </row>
    <row r="80" spans="2:11" s="1" customFormat="1" ht="15" customHeight="1">
      <c r="B80" s="285"/>
      <c r="C80" s="274" t="s">
        <v>1555</v>
      </c>
      <c r="D80" s="274"/>
      <c r="E80" s="274"/>
      <c r="F80" s="295" t="s">
        <v>1552</v>
      </c>
      <c r="G80" s="296"/>
      <c r="H80" s="274" t="s">
        <v>1556</v>
      </c>
      <c r="I80" s="274" t="s">
        <v>1554</v>
      </c>
      <c r="J80" s="274">
        <v>120</v>
      </c>
      <c r="K80" s="286"/>
    </row>
    <row r="81" spans="2:11" s="1" customFormat="1" ht="15" customHeight="1">
      <c r="B81" s="297"/>
      <c r="C81" s="274" t="s">
        <v>1557</v>
      </c>
      <c r="D81" s="274"/>
      <c r="E81" s="274"/>
      <c r="F81" s="295" t="s">
        <v>1558</v>
      </c>
      <c r="G81" s="296"/>
      <c r="H81" s="274" t="s">
        <v>1559</v>
      </c>
      <c r="I81" s="274" t="s">
        <v>1554</v>
      </c>
      <c r="J81" s="274">
        <v>50</v>
      </c>
      <c r="K81" s="286"/>
    </row>
    <row r="82" spans="2:11" s="1" customFormat="1" ht="15" customHeight="1">
      <c r="B82" s="297"/>
      <c r="C82" s="274" t="s">
        <v>1560</v>
      </c>
      <c r="D82" s="274"/>
      <c r="E82" s="274"/>
      <c r="F82" s="295" t="s">
        <v>1552</v>
      </c>
      <c r="G82" s="296"/>
      <c r="H82" s="274" t="s">
        <v>1561</v>
      </c>
      <c r="I82" s="274" t="s">
        <v>1562</v>
      </c>
      <c r="J82" s="274"/>
      <c r="K82" s="286"/>
    </row>
    <row r="83" spans="2:11" s="1" customFormat="1" ht="15" customHeight="1">
      <c r="B83" s="297"/>
      <c r="C83" s="298" t="s">
        <v>1563</v>
      </c>
      <c r="D83" s="298"/>
      <c r="E83" s="298"/>
      <c r="F83" s="299" t="s">
        <v>1558</v>
      </c>
      <c r="G83" s="298"/>
      <c r="H83" s="298" t="s">
        <v>1564</v>
      </c>
      <c r="I83" s="298" t="s">
        <v>1554</v>
      </c>
      <c r="J83" s="298">
        <v>15</v>
      </c>
      <c r="K83" s="286"/>
    </row>
    <row r="84" spans="2:11" s="1" customFormat="1" ht="15" customHeight="1">
      <c r="B84" s="297"/>
      <c r="C84" s="298" t="s">
        <v>1565</v>
      </c>
      <c r="D84" s="298"/>
      <c r="E84" s="298"/>
      <c r="F84" s="299" t="s">
        <v>1558</v>
      </c>
      <c r="G84" s="298"/>
      <c r="H84" s="298" t="s">
        <v>1566</v>
      </c>
      <c r="I84" s="298" t="s">
        <v>1554</v>
      </c>
      <c r="J84" s="298">
        <v>15</v>
      </c>
      <c r="K84" s="286"/>
    </row>
    <row r="85" spans="2:11" s="1" customFormat="1" ht="15" customHeight="1">
      <c r="B85" s="297"/>
      <c r="C85" s="298" t="s">
        <v>1567</v>
      </c>
      <c r="D85" s="298"/>
      <c r="E85" s="298"/>
      <c r="F85" s="299" t="s">
        <v>1558</v>
      </c>
      <c r="G85" s="298"/>
      <c r="H85" s="298" t="s">
        <v>1568</v>
      </c>
      <c r="I85" s="298" t="s">
        <v>1554</v>
      </c>
      <c r="J85" s="298">
        <v>20</v>
      </c>
      <c r="K85" s="286"/>
    </row>
    <row r="86" spans="2:11" s="1" customFormat="1" ht="15" customHeight="1">
      <c r="B86" s="297"/>
      <c r="C86" s="298" t="s">
        <v>1569</v>
      </c>
      <c r="D86" s="298"/>
      <c r="E86" s="298"/>
      <c r="F86" s="299" t="s">
        <v>1558</v>
      </c>
      <c r="G86" s="298"/>
      <c r="H86" s="298" t="s">
        <v>1570</v>
      </c>
      <c r="I86" s="298" t="s">
        <v>1554</v>
      </c>
      <c r="J86" s="298">
        <v>20</v>
      </c>
      <c r="K86" s="286"/>
    </row>
    <row r="87" spans="2:11" s="1" customFormat="1" ht="15" customHeight="1">
      <c r="B87" s="297"/>
      <c r="C87" s="274" t="s">
        <v>1571</v>
      </c>
      <c r="D87" s="274"/>
      <c r="E87" s="274"/>
      <c r="F87" s="295" t="s">
        <v>1558</v>
      </c>
      <c r="G87" s="296"/>
      <c r="H87" s="274" t="s">
        <v>1572</v>
      </c>
      <c r="I87" s="274" t="s">
        <v>1554</v>
      </c>
      <c r="J87" s="274">
        <v>50</v>
      </c>
      <c r="K87" s="286"/>
    </row>
    <row r="88" spans="2:11" s="1" customFormat="1" ht="15" customHeight="1">
      <c r="B88" s="297"/>
      <c r="C88" s="274" t="s">
        <v>1573</v>
      </c>
      <c r="D88" s="274"/>
      <c r="E88" s="274"/>
      <c r="F88" s="295" t="s">
        <v>1558</v>
      </c>
      <c r="G88" s="296"/>
      <c r="H88" s="274" t="s">
        <v>1574</v>
      </c>
      <c r="I88" s="274" t="s">
        <v>1554</v>
      </c>
      <c r="J88" s="274">
        <v>20</v>
      </c>
      <c r="K88" s="286"/>
    </row>
    <row r="89" spans="2:11" s="1" customFormat="1" ht="15" customHeight="1">
      <c r="B89" s="297"/>
      <c r="C89" s="274" t="s">
        <v>1575</v>
      </c>
      <c r="D89" s="274"/>
      <c r="E89" s="274"/>
      <c r="F89" s="295" t="s">
        <v>1558</v>
      </c>
      <c r="G89" s="296"/>
      <c r="H89" s="274" t="s">
        <v>1576</v>
      </c>
      <c r="I89" s="274" t="s">
        <v>1554</v>
      </c>
      <c r="J89" s="274">
        <v>20</v>
      </c>
      <c r="K89" s="286"/>
    </row>
    <row r="90" spans="2:11" s="1" customFormat="1" ht="15" customHeight="1">
      <c r="B90" s="297"/>
      <c r="C90" s="274" t="s">
        <v>1577</v>
      </c>
      <c r="D90" s="274"/>
      <c r="E90" s="274"/>
      <c r="F90" s="295" t="s">
        <v>1558</v>
      </c>
      <c r="G90" s="296"/>
      <c r="H90" s="274" t="s">
        <v>1578</v>
      </c>
      <c r="I90" s="274" t="s">
        <v>1554</v>
      </c>
      <c r="J90" s="274">
        <v>50</v>
      </c>
      <c r="K90" s="286"/>
    </row>
    <row r="91" spans="2:11" s="1" customFormat="1" ht="15" customHeight="1">
      <c r="B91" s="297"/>
      <c r="C91" s="274" t="s">
        <v>1579</v>
      </c>
      <c r="D91" s="274"/>
      <c r="E91" s="274"/>
      <c r="F91" s="295" t="s">
        <v>1558</v>
      </c>
      <c r="G91" s="296"/>
      <c r="H91" s="274" t="s">
        <v>1579</v>
      </c>
      <c r="I91" s="274" t="s">
        <v>1554</v>
      </c>
      <c r="J91" s="274">
        <v>50</v>
      </c>
      <c r="K91" s="286"/>
    </row>
    <row r="92" spans="2:11" s="1" customFormat="1" ht="15" customHeight="1">
      <c r="B92" s="297"/>
      <c r="C92" s="274" t="s">
        <v>1580</v>
      </c>
      <c r="D92" s="274"/>
      <c r="E92" s="274"/>
      <c r="F92" s="295" t="s">
        <v>1558</v>
      </c>
      <c r="G92" s="296"/>
      <c r="H92" s="274" t="s">
        <v>1581</v>
      </c>
      <c r="I92" s="274" t="s">
        <v>1554</v>
      </c>
      <c r="J92" s="274">
        <v>255</v>
      </c>
      <c r="K92" s="286"/>
    </row>
    <row r="93" spans="2:11" s="1" customFormat="1" ht="15" customHeight="1">
      <c r="B93" s="297"/>
      <c r="C93" s="274" t="s">
        <v>1582</v>
      </c>
      <c r="D93" s="274"/>
      <c r="E93" s="274"/>
      <c r="F93" s="295" t="s">
        <v>1552</v>
      </c>
      <c r="G93" s="296"/>
      <c r="H93" s="274" t="s">
        <v>1583</v>
      </c>
      <c r="I93" s="274" t="s">
        <v>1584</v>
      </c>
      <c r="J93" s="274"/>
      <c r="K93" s="286"/>
    </row>
    <row r="94" spans="2:11" s="1" customFormat="1" ht="15" customHeight="1">
      <c r="B94" s="297"/>
      <c r="C94" s="274" t="s">
        <v>1585</v>
      </c>
      <c r="D94" s="274"/>
      <c r="E94" s="274"/>
      <c r="F94" s="295" t="s">
        <v>1552</v>
      </c>
      <c r="G94" s="296"/>
      <c r="H94" s="274" t="s">
        <v>1586</v>
      </c>
      <c r="I94" s="274" t="s">
        <v>1587</v>
      </c>
      <c r="J94" s="274"/>
      <c r="K94" s="286"/>
    </row>
    <row r="95" spans="2:11" s="1" customFormat="1" ht="15" customHeight="1">
      <c r="B95" s="297"/>
      <c r="C95" s="274" t="s">
        <v>1588</v>
      </c>
      <c r="D95" s="274"/>
      <c r="E95" s="274"/>
      <c r="F95" s="295" t="s">
        <v>1552</v>
      </c>
      <c r="G95" s="296"/>
      <c r="H95" s="274" t="s">
        <v>1588</v>
      </c>
      <c r="I95" s="274" t="s">
        <v>1587</v>
      </c>
      <c r="J95" s="274"/>
      <c r="K95" s="286"/>
    </row>
    <row r="96" spans="2:11" s="1" customFormat="1" ht="15" customHeight="1">
      <c r="B96" s="297"/>
      <c r="C96" s="274" t="s">
        <v>44</v>
      </c>
      <c r="D96" s="274"/>
      <c r="E96" s="274"/>
      <c r="F96" s="295" t="s">
        <v>1552</v>
      </c>
      <c r="G96" s="296"/>
      <c r="H96" s="274" t="s">
        <v>1589</v>
      </c>
      <c r="I96" s="274" t="s">
        <v>1587</v>
      </c>
      <c r="J96" s="274"/>
      <c r="K96" s="286"/>
    </row>
    <row r="97" spans="2:11" s="1" customFormat="1" ht="15" customHeight="1">
      <c r="B97" s="297"/>
      <c r="C97" s="274" t="s">
        <v>54</v>
      </c>
      <c r="D97" s="274"/>
      <c r="E97" s="274"/>
      <c r="F97" s="295" t="s">
        <v>1552</v>
      </c>
      <c r="G97" s="296"/>
      <c r="H97" s="274" t="s">
        <v>1590</v>
      </c>
      <c r="I97" s="274" t="s">
        <v>1587</v>
      </c>
      <c r="J97" s="274"/>
      <c r="K97" s="286"/>
    </row>
    <row r="98" spans="2:11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398" t="s">
        <v>1591</v>
      </c>
      <c r="D102" s="398"/>
      <c r="E102" s="398"/>
      <c r="F102" s="398"/>
      <c r="G102" s="398"/>
      <c r="H102" s="398"/>
      <c r="I102" s="398"/>
      <c r="J102" s="398"/>
      <c r="K102" s="286"/>
    </row>
    <row r="103" spans="2:11" s="1" customFormat="1" ht="17.25" customHeight="1">
      <c r="B103" s="285"/>
      <c r="C103" s="287" t="s">
        <v>1546</v>
      </c>
      <c r="D103" s="287"/>
      <c r="E103" s="287"/>
      <c r="F103" s="287" t="s">
        <v>1547</v>
      </c>
      <c r="G103" s="288"/>
      <c r="H103" s="287" t="s">
        <v>60</v>
      </c>
      <c r="I103" s="287" t="s">
        <v>63</v>
      </c>
      <c r="J103" s="287" t="s">
        <v>1548</v>
      </c>
      <c r="K103" s="286"/>
    </row>
    <row r="104" spans="2:11" s="1" customFormat="1" ht="17.25" customHeight="1">
      <c r="B104" s="285"/>
      <c r="C104" s="289" t="s">
        <v>1549</v>
      </c>
      <c r="D104" s="289"/>
      <c r="E104" s="289"/>
      <c r="F104" s="290" t="s">
        <v>1550</v>
      </c>
      <c r="G104" s="291"/>
      <c r="H104" s="289"/>
      <c r="I104" s="289"/>
      <c r="J104" s="289" t="s">
        <v>1551</v>
      </c>
      <c r="K104" s="286"/>
    </row>
    <row r="105" spans="2:11" s="1" customFormat="1" ht="5.25" customHeight="1">
      <c r="B105" s="285"/>
      <c r="C105" s="287"/>
      <c r="D105" s="287"/>
      <c r="E105" s="287"/>
      <c r="F105" s="287"/>
      <c r="G105" s="305"/>
      <c r="H105" s="287"/>
      <c r="I105" s="287"/>
      <c r="J105" s="287"/>
      <c r="K105" s="286"/>
    </row>
    <row r="106" spans="2:11" s="1" customFormat="1" ht="15" customHeight="1">
      <c r="B106" s="285"/>
      <c r="C106" s="274" t="s">
        <v>59</v>
      </c>
      <c r="D106" s="294"/>
      <c r="E106" s="294"/>
      <c r="F106" s="295" t="s">
        <v>1552</v>
      </c>
      <c r="G106" s="274"/>
      <c r="H106" s="274" t="s">
        <v>1592</v>
      </c>
      <c r="I106" s="274" t="s">
        <v>1554</v>
      </c>
      <c r="J106" s="274">
        <v>20</v>
      </c>
      <c r="K106" s="286"/>
    </row>
    <row r="107" spans="2:11" s="1" customFormat="1" ht="15" customHeight="1">
      <c r="B107" s="285"/>
      <c r="C107" s="274" t="s">
        <v>1555</v>
      </c>
      <c r="D107" s="274"/>
      <c r="E107" s="274"/>
      <c r="F107" s="295" t="s">
        <v>1552</v>
      </c>
      <c r="G107" s="274"/>
      <c r="H107" s="274" t="s">
        <v>1592</v>
      </c>
      <c r="I107" s="274" t="s">
        <v>1554</v>
      </c>
      <c r="J107" s="274">
        <v>120</v>
      </c>
      <c r="K107" s="286"/>
    </row>
    <row r="108" spans="2:11" s="1" customFormat="1" ht="15" customHeight="1">
      <c r="B108" s="297"/>
      <c r="C108" s="274" t="s">
        <v>1557</v>
      </c>
      <c r="D108" s="274"/>
      <c r="E108" s="274"/>
      <c r="F108" s="295" t="s">
        <v>1558</v>
      </c>
      <c r="G108" s="274"/>
      <c r="H108" s="274" t="s">
        <v>1592</v>
      </c>
      <c r="I108" s="274" t="s">
        <v>1554</v>
      </c>
      <c r="J108" s="274">
        <v>50</v>
      </c>
      <c r="K108" s="286"/>
    </row>
    <row r="109" spans="2:11" s="1" customFormat="1" ht="15" customHeight="1">
      <c r="B109" s="297"/>
      <c r="C109" s="274" t="s">
        <v>1560</v>
      </c>
      <c r="D109" s="274"/>
      <c r="E109" s="274"/>
      <c r="F109" s="295" t="s">
        <v>1552</v>
      </c>
      <c r="G109" s="274"/>
      <c r="H109" s="274" t="s">
        <v>1592</v>
      </c>
      <c r="I109" s="274" t="s">
        <v>1562</v>
      </c>
      <c r="J109" s="274"/>
      <c r="K109" s="286"/>
    </row>
    <row r="110" spans="2:11" s="1" customFormat="1" ht="15" customHeight="1">
      <c r="B110" s="297"/>
      <c r="C110" s="274" t="s">
        <v>1571</v>
      </c>
      <c r="D110" s="274"/>
      <c r="E110" s="274"/>
      <c r="F110" s="295" t="s">
        <v>1558</v>
      </c>
      <c r="G110" s="274"/>
      <c r="H110" s="274" t="s">
        <v>1592</v>
      </c>
      <c r="I110" s="274" t="s">
        <v>1554</v>
      </c>
      <c r="J110" s="274">
        <v>50</v>
      </c>
      <c r="K110" s="286"/>
    </row>
    <row r="111" spans="2:11" s="1" customFormat="1" ht="15" customHeight="1">
      <c r="B111" s="297"/>
      <c r="C111" s="274" t="s">
        <v>1579</v>
      </c>
      <c r="D111" s="274"/>
      <c r="E111" s="274"/>
      <c r="F111" s="295" t="s">
        <v>1558</v>
      </c>
      <c r="G111" s="274"/>
      <c r="H111" s="274" t="s">
        <v>1592</v>
      </c>
      <c r="I111" s="274" t="s">
        <v>1554</v>
      </c>
      <c r="J111" s="274">
        <v>50</v>
      </c>
      <c r="K111" s="286"/>
    </row>
    <row r="112" spans="2:11" s="1" customFormat="1" ht="15" customHeight="1">
      <c r="B112" s="297"/>
      <c r="C112" s="274" t="s">
        <v>1577</v>
      </c>
      <c r="D112" s="274"/>
      <c r="E112" s="274"/>
      <c r="F112" s="295" t="s">
        <v>1558</v>
      </c>
      <c r="G112" s="274"/>
      <c r="H112" s="274" t="s">
        <v>1592</v>
      </c>
      <c r="I112" s="274" t="s">
        <v>1554</v>
      </c>
      <c r="J112" s="274">
        <v>50</v>
      </c>
      <c r="K112" s="286"/>
    </row>
    <row r="113" spans="2:11" s="1" customFormat="1" ht="15" customHeight="1">
      <c r="B113" s="297"/>
      <c r="C113" s="274" t="s">
        <v>59</v>
      </c>
      <c r="D113" s="274"/>
      <c r="E113" s="274"/>
      <c r="F113" s="295" t="s">
        <v>1552</v>
      </c>
      <c r="G113" s="274"/>
      <c r="H113" s="274" t="s">
        <v>1593</v>
      </c>
      <c r="I113" s="274" t="s">
        <v>1554</v>
      </c>
      <c r="J113" s="274">
        <v>20</v>
      </c>
      <c r="K113" s="286"/>
    </row>
    <row r="114" spans="2:11" s="1" customFormat="1" ht="15" customHeight="1">
      <c r="B114" s="297"/>
      <c r="C114" s="274" t="s">
        <v>1594</v>
      </c>
      <c r="D114" s="274"/>
      <c r="E114" s="274"/>
      <c r="F114" s="295" t="s">
        <v>1552</v>
      </c>
      <c r="G114" s="274"/>
      <c r="H114" s="274" t="s">
        <v>1595</v>
      </c>
      <c r="I114" s="274" t="s">
        <v>1554</v>
      </c>
      <c r="J114" s="274">
        <v>120</v>
      </c>
      <c r="K114" s="286"/>
    </row>
    <row r="115" spans="2:11" s="1" customFormat="1" ht="15" customHeight="1">
      <c r="B115" s="297"/>
      <c r="C115" s="274" t="s">
        <v>44</v>
      </c>
      <c r="D115" s="274"/>
      <c r="E115" s="274"/>
      <c r="F115" s="295" t="s">
        <v>1552</v>
      </c>
      <c r="G115" s="274"/>
      <c r="H115" s="274" t="s">
        <v>1596</v>
      </c>
      <c r="I115" s="274" t="s">
        <v>1587</v>
      </c>
      <c r="J115" s="274"/>
      <c r="K115" s="286"/>
    </row>
    <row r="116" spans="2:11" s="1" customFormat="1" ht="15" customHeight="1">
      <c r="B116" s="297"/>
      <c r="C116" s="274" t="s">
        <v>54</v>
      </c>
      <c r="D116" s="274"/>
      <c r="E116" s="274"/>
      <c r="F116" s="295" t="s">
        <v>1552</v>
      </c>
      <c r="G116" s="274"/>
      <c r="H116" s="274" t="s">
        <v>1597</v>
      </c>
      <c r="I116" s="274" t="s">
        <v>1587</v>
      </c>
      <c r="J116" s="274"/>
      <c r="K116" s="286"/>
    </row>
    <row r="117" spans="2:11" s="1" customFormat="1" ht="15" customHeight="1">
      <c r="B117" s="297"/>
      <c r="C117" s="274" t="s">
        <v>63</v>
      </c>
      <c r="D117" s="274"/>
      <c r="E117" s="274"/>
      <c r="F117" s="295" t="s">
        <v>1552</v>
      </c>
      <c r="G117" s="274"/>
      <c r="H117" s="274" t="s">
        <v>1598</v>
      </c>
      <c r="I117" s="274" t="s">
        <v>1599</v>
      </c>
      <c r="J117" s="274"/>
      <c r="K117" s="286"/>
    </row>
    <row r="118" spans="2:11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s="1" customFormat="1" ht="18.75" customHeight="1">
      <c r="B119" s="307"/>
      <c r="C119" s="308"/>
      <c r="D119" s="308"/>
      <c r="E119" s="308"/>
      <c r="F119" s="309"/>
      <c r="G119" s="308"/>
      <c r="H119" s="308"/>
      <c r="I119" s="308"/>
      <c r="J119" s="308"/>
      <c r="K119" s="307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10"/>
      <c r="C121" s="311"/>
      <c r="D121" s="311"/>
      <c r="E121" s="311"/>
      <c r="F121" s="311"/>
      <c r="G121" s="311"/>
      <c r="H121" s="311"/>
      <c r="I121" s="311"/>
      <c r="J121" s="311"/>
      <c r="K121" s="312"/>
    </row>
    <row r="122" spans="2:11" s="1" customFormat="1" ht="45" customHeight="1">
      <c r="B122" s="313"/>
      <c r="C122" s="399" t="s">
        <v>1600</v>
      </c>
      <c r="D122" s="399"/>
      <c r="E122" s="399"/>
      <c r="F122" s="399"/>
      <c r="G122" s="399"/>
      <c r="H122" s="399"/>
      <c r="I122" s="399"/>
      <c r="J122" s="399"/>
      <c r="K122" s="314"/>
    </row>
    <row r="123" spans="2:11" s="1" customFormat="1" ht="17.25" customHeight="1">
      <c r="B123" s="315"/>
      <c r="C123" s="287" t="s">
        <v>1546</v>
      </c>
      <c r="D123" s="287"/>
      <c r="E123" s="287"/>
      <c r="F123" s="287" t="s">
        <v>1547</v>
      </c>
      <c r="G123" s="288"/>
      <c r="H123" s="287" t="s">
        <v>60</v>
      </c>
      <c r="I123" s="287" t="s">
        <v>63</v>
      </c>
      <c r="J123" s="287" t="s">
        <v>1548</v>
      </c>
      <c r="K123" s="316"/>
    </row>
    <row r="124" spans="2:11" s="1" customFormat="1" ht="17.25" customHeight="1">
      <c r="B124" s="315"/>
      <c r="C124" s="289" t="s">
        <v>1549</v>
      </c>
      <c r="D124" s="289"/>
      <c r="E124" s="289"/>
      <c r="F124" s="290" t="s">
        <v>1550</v>
      </c>
      <c r="G124" s="291"/>
      <c r="H124" s="289"/>
      <c r="I124" s="289"/>
      <c r="J124" s="289" t="s">
        <v>1551</v>
      </c>
      <c r="K124" s="316"/>
    </row>
    <row r="125" spans="2:11" s="1" customFormat="1" ht="5.25" customHeight="1">
      <c r="B125" s="317"/>
      <c r="C125" s="292"/>
      <c r="D125" s="292"/>
      <c r="E125" s="292"/>
      <c r="F125" s="292"/>
      <c r="G125" s="318"/>
      <c r="H125" s="292"/>
      <c r="I125" s="292"/>
      <c r="J125" s="292"/>
      <c r="K125" s="319"/>
    </row>
    <row r="126" spans="2:11" s="1" customFormat="1" ht="15" customHeight="1">
      <c r="B126" s="317"/>
      <c r="C126" s="274" t="s">
        <v>1555</v>
      </c>
      <c r="D126" s="294"/>
      <c r="E126" s="294"/>
      <c r="F126" s="295" t="s">
        <v>1552</v>
      </c>
      <c r="G126" s="274"/>
      <c r="H126" s="274" t="s">
        <v>1592</v>
      </c>
      <c r="I126" s="274" t="s">
        <v>1554</v>
      </c>
      <c r="J126" s="274">
        <v>120</v>
      </c>
      <c r="K126" s="320"/>
    </row>
    <row r="127" spans="2:11" s="1" customFormat="1" ht="15" customHeight="1">
      <c r="B127" s="317"/>
      <c r="C127" s="274" t="s">
        <v>1601</v>
      </c>
      <c r="D127" s="274"/>
      <c r="E127" s="274"/>
      <c r="F127" s="295" t="s">
        <v>1552</v>
      </c>
      <c r="G127" s="274"/>
      <c r="H127" s="274" t="s">
        <v>1602</v>
      </c>
      <c r="I127" s="274" t="s">
        <v>1554</v>
      </c>
      <c r="J127" s="274" t="s">
        <v>1603</v>
      </c>
      <c r="K127" s="320"/>
    </row>
    <row r="128" spans="2:11" s="1" customFormat="1" ht="15" customHeight="1">
      <c r="B128" s="317"/>
      <c r="C128" s="274" t="s">
        <v>89</v>
      </c>
      <c r="D128" s="274"/>
      <c r="E128" s="274"/>
      <c r="F128" s="295" t="s">
        <v>1552</v>
      </c>
      <c r="G128" s="274"/>
      <c r="H128" s="274" t="s">
        <v>1604</v>
      </c>
      <c r="I128" s="274" t="s">
        <v>1554</v>
      </c>
      <c r="J128" s="274" t="s">
        <v>1603</v>
      </c>
      <c r="K128" s="320"/>
    </row>
    <row r="129" spans="2:11" s="1" customFormat="1" ht="15" customHeight="1">
      <c r="B129" s="317"/>
      <c r="C129" s="274" t="s">
        <v>1563</v>
      </c>
      <c r="D129" s="274"/>
      <c r="E129" s="274"/>
      <c r="F129" s="295" t="s">
        <v>1558</v>
      </c>
      <c r="G129" s="274"/>
      <c r="H129" s="274" t="s">
        <v>1564</v>
      </c>
      <c r="I129" s="274" t="s">
        <v>1554</v>
      </c>
      <c r="J129" s="274">
        <v>15</v>
      </c>
      <c r="K129" s="320"/>
    </row>
    <row r="130" spans="2:11" s="1" customFormat="1" ht="15" customHeight="1">
      <c r="B130" s="317"/>
      <c r="C130" s="298" t="s">
        <v>1565</v>
      </c>
      <c r="D130" s="298"/>
      <c r="E130" s="298"/>
      <c r="F130" s="299" t="s">
        <v>1558</v>
      </c>
      <c r="G130" s="298"/>
      <c r="H130" s="298" t="s">
        <v>1566</v>
      </c>
      <c r="I130" s="298" t="s">
        <v>1554</v>
      </c>
      <c r="J130" s="298">
        <v>15</v>
      </c>
      <c r="K130" s="320"/>
    </row>
    <row r="131" spans="2:11" s="1" customFormat="1" ht="15" customHeight="1">
      <c r="B131" s="317"/>
      <c r="C131" s="298" t="s">
        <v>1567</v>
      </c>
      <c r="D131" s="298"/>
      <c r="E131" s="298"/>
      <c r="F131" s="299" t="s">
        <v>1558</v>
      </c>
      <c r="G131" s="298"/>
      <c r="H131" s="298" t="s">
        <v>1568</v>
      </c>
      <c r="I131" s="298" t="s">
        <v>1554</v>
      </c>
      <c r="J131" s="298">
        <v>20</v>
      </c>
      <c r="K131" s="320"/>
    </row>
    <row r="132" spans="2:11" s="1" customFormat="1" ht="15" customHeight="1">
      <c r="B132" s="317"/>
      <c r="C132" s="298" t="s">
        <v>1569</v>
      </c>
      <c r="D132" s="298"/>
      <c r="E132" s="298"/>
      <c r="F132" s="299" t="s">
        <v>1558</v>
      </c>
      <c r="G132" s="298"/>
      <c r="H132" s="298" t="s">
        <v>1570</v>
      </c>
      <c r="I132" s="298" t="s">
        <v>1554</v>
      </c>
      <c r="J132" s="298">
        <v>20</v>
      </c>
      <c r="K132" s="320"/>
    </row>
    <row r="133" spans="2:11" s="1" customFormat="1" ht="15" customHeight="1">
      <c r="B133" s="317"/>
      <c r="C133" s="274" t="s">
        <v>1557</v>
      </c>
      <c r="D133" s="274"/>
      <c r="E133" s="274"/>
      <c r="F133" s="295" t="s">
        <v>1558</v>
      </c>
      <c r="G133" s="274"/>
      <c r="H133" s="274" t="s">
        <v>1592</v>
      </c>
      <c r="I133" s="274" t="s">
        <v>1554</v>
      </c>
      <c r="J133" s="274">
        <v>50</v>
      </c>
      <c r="K133" s="320"/>
    </row>
    <row r="134" spans="2:11" s="1" customFormat="1" ht="15" customHeight="1">
      <c r="B134" s="317"/>
      <c r="C134" s="274" t="s">
        <v>1571</v>
      </c>
      <c r="D134" s="274"/>
      <c r="E134" s="274"/>
      <c r="F134" s="295" t="s">
        <v>1558</v>
      </c>
      <c r="G134" s="274"/>
      <c r="H134" s="274" t="s">
        <v>1592</v>
      </c>
      <c r="I134" s="274" t="s">
        <v>1554</v>
      </c>
      <c r="J134" s="274">
        <v>50</v>
      </c>
      <c r="K134" s="320"/>
    </row>
    <row r="135" spans="2:11" s="1" customFormat="1" ht="15" customHeight="1">
      <c r="B135" s="317"/>
      <c r="C135" s="274" t="s">
        <v>1577</v>
      </c>
      <c r="D135" s="274"/>
      <c r="E135" s="274"/>
      <c r="F135" s="295" t="s">
        <v>1558</v>
      </c>
      <c r="G135" s="274"/>
      <c r="H135" s="274" t="s">
        <v>1592</v>
      </c>
      <c r="I135" s="274" t="s">
        <v>1554</v>
      </c>
      <c r="J135" s="274">
        <v>50</v>
      </c>
      <c r="K135" s="320"/>
    </row>
    <row r="136" spans="2:11" s="1" customFormat="1" ht="15" customHeight="1">
      <c r="B136" s="317"/>
      <c r="C136" s="274" t="s">
        <v>1579</v>
      </c>
      <c r="D136" s="274"/>
      <c r="E136" s="274"/>
      <c r="F136" s="295" t="s">
        <v>1558</v>
      </c>
      <c r="G136" s="274"/>
      <c r="H136" s="274" t="s">
        <v>1592</v>
      </c>
      <c r="I136" s="274" t="s">
        <v>1554</v>
      </c>
      <c r="J136" s="274">
        <v>50</v>
      </c>
      <c r="K136" s="320"/>
    </row>
    <row r="137" spans="2:11" s="1" customFormat="1" ht="15" customHeight="1">
      <c r="B137" s="317"/>
      <c r="C137" s="274" t="s">
        <v>1580</v>
      </c>
      <c r="D137" s="274"/>
      <c r="E137" s="274"/>
      <c r="F137" s="295" t="s">
        <v>1558</v>
      </c>
      <c r="G137" s="274"/>
      <c r="H137" s="274" t="s">
        <v>1605</v>
      </c>
      <c r="I137" s="274" t="s">
        <v>1554</v>
      </c>
      <c r="J137" s="274">
        <v>255</v>
      </c>
      <c r="K137" s="320"/>
    </row>
    <row r="138" spans="2:11" s="1" customFormat="1" ht="15" customHeight="1">
      <c r="B138" s="317"/>
      <c r="C138" s="274" t="s">
        <v>1582</v>
      </c>
      <c r="D138" s="274"/>
      <c r="E138" s="274"/>
      <c r="F138" s="295" t="s">
        <v>1552</v>
      </c>
      <c r="G138" s="274"/>
      <c r="H138" s="274" t="s">
        <v>1606</v>
      </c>
      <c r="I138" s="274" t="s">
        <v>1584</v>
      </c>
      <c r="J138" s="274"/>
      <c r="K138" s="320"/>
    </row>
    <row r="139" spans="2:11" s="1" customFormat="1" ht="15" customHeight="1">
      <c r="B139" s="317"/>
      <c r="C139" s="274" t="s">
        <v>1585</v>
      </c>
      <c r="D139" s="274"/>
      <c r="E139" s="274"/>
      <c r="F139" s="295" t="s">
        <v>1552</v>
      </c>
      <c r="G139" s="274"/>
      <c r="H139" s="274" t="s">
        <v>1607</v>
      </c>
      <c r="I139" s="274" t="s">
        <v>1587</v>
      </c>
      <c r="J139" s="274"/>
      <c r="K139" s="320"/>
    </row>
    <row r="140" spans="2:11" s="1" customFormat="1" ht="15" customHeight="1">
      <c r="B140" s="317"/>
      <c r="C140" s="274" t="s">
        <v>1588</v>
      </c>
      <c r="D140" s="274"/>
      <c r="E140" s="274"/>
      <c r="F140" s="295" t="s">
        <v>1552</v>
      </c>
      <c r="G140" s="274"/>
      <c r="H140" s="274" t="s">
        <v>1588</v>
      </c>
      <c r="I140" s="274" t="s">
        <v>1587</v>
      </c>
      <c r="J140" s="274"/>
      <c r="K140" s="320"/>
    </row>
    <row r="141" spans="2:11" s="1" customFormat="1" ht="15" customHeight="1">
      <c r="B141" s="317"/>
      <c r="C141" s="274" t="s">
        <v>44</v>
      </c>
      <c r="D141" s="274"/>
      <c r="E141" s="274"/>
      <c r="F141" s="295" t="s">
        <v>1552</v>
      </c>
      <c r="G141" s="274"/>
      <c r="H141" s="274" t="s">
        <v>1608</v>
      </c>
      <c r="I141" s="274" t="s">
        <v>1587</v>
      </c>
      <c r="J141" s="274"/>
      <c r="K141" s="320"/>
    </row>
    <row r="142" spans="2:11" s="1" customFormat="1" ht="15" customHeight="1">
      <c r="B142" s="317"/>
      <c r="C142" s="274" t="s">
        <v>1609</v>
      </c>
      <c r="D142" s="274"/>
      <c r="E142" s="274"/>
      <c r="F142" s="295" t="s">
        <v>1552</v>
      </c>
      <c r="G142" s="274"/>
      <c r="H142" s="274" t="s">
        <v>1610</v>
      </c>
      <c r="I142" s="274" t="s">
        <v>1587</v>
      </c>
      <c r="J142" s="274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308"/>
      <c r="C144" s="308"/>
      <c r="D144" s="308"/>
      <c r="E144" s="308"/>
      <c r="F144" s="309"/>
      <c r="G144" s="308"/>
      <c r="H144" s="308"/>
      <c r="I144" s="308"/>
      <c r="J144" s="308"/>
      <c r="K144" s="308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398" t="s">
        <v>1611</v>
      </c>
      <c r="D147" s="398"/>
      <c r="E147" s="398"/>
      <c r="F147" s="398"/>
      <c r="G147" s="398"/>
      <c r="H147" s="398"/>
      <c r="I147" s="398"/>
      <c r="J147" s="398"/>
      <c r="K147" s="286"/>
    </row>
    <row r="148" spans="2:11" s="1" customFormat="1" ht="17.25" customHeight="1">
      <c r="B148" s="285"/>
      <c r="C148" s="287" t="s">
        <v>1546</v>
      </c>
      <c r="D148" s="287"/>
      <c r="E148" s="287"/>
      <c r="F148" s="287" t="s">
        <v>1547</v>
      </c>
      <c r="G148" s="288"/>
      <c r="H148" s="287" t="s">
        <v>60</v>
      </c>
      <c r="I148" s="287" t="s">
        <v>63</v>
      </c>
      <c r="J148" s="287" t="s">
        <v>1548</v>
      </c>
      <c r="K148" s="286"/>
    </row>
    <row r="149" spans="2:11" s="1" customFormat="1" ht="17.25" customHeight="1">
      <c r="B149" s="285"/>
      <c r="C149" s="289" t="s">
        <v>1549</v>
      </c>
      <c r="D149" s="289"/>
      <c r="E149" s="289"/>
      <c r="F149" s="290" t="s">
        <v>1550</v>
      </c>
      <c r="G149" s="291"/>
      <c r="H149" s="289"/>
      <c r="I149" s="289"/>
      <c r="J149" s="289" t="s">
        <v>1551</v>
      </c>
      <c r="K149" s="286"/>
    </row>
    <row r="150" spans="2:11" s="1" customFormat="1" ht="5.25" customHeight="1">
      <c r="B150" s="297"/>
      <c r="C150" s="292"/>
      <c r="D150" s="292"/>
      <c r="E150" s="292"/>
      <c r="F150" s="292"/>
      <c r="G150" s="293"/>
      <c r="H150" s="292"/>
      <c r="I150" s="292"/>
      <c r="J150" s="292"/>
      <c r="K150" s="320"/>
    </row>
    <row r="151" spans="2:11" s="1" customFormat="1" ht="15" customHeight="1">
      <c r="B151" s="297"/>
      <c r="C151" s="324" t="s">
        <v>1555</v>
      </c>
      <c r="D151" s="274"/>
      <c r="E151" s="274"/>
      <c r="F151" s="325" t="s">
        <v>1552</v>
      </c>
      <c r="G151" s="274"/>
      <c r="H151" s="324" t="s">
        <v>1592</v>
      </c>
      <c r="I151" s="324" t="s">
        <v>1554</v>
      </c>
      <c r="J151" s="324">
        <v>120</v>
      </c>
      <c r="K151" s="320"/>
    </row>
    <row r="152" spans="2:11" s="1" customFormat="1" ht="15" customHeight="1">
      <c r="B152" s="297"/>
      <c r="C152" s="324" t="s">
        <v>1601</v>
      </c>
      <c r="D152" s="274"/>
      <c r="E152" s="274"/>
      <c r="F152" s="325" t="s">
        <v>1552</v>
      </c>
      <c r="G152" s="274"/>
      <c r="H152" s="324" t="s">
        <v>1612</v>
      </c>
      <c r="I152" s="324" t="s">
        <v>1554</v>
      </c>
      <c r="J152" s="324" t="s">
        <v>1603</v>
      </c>
      <c r="K152" s="320"/>
    </row>
    <row r="153" spans="2:11" s="1" customFormat="1" ht="15" customHeight="1">
      <c r="B153" s="297"/>
      <c r="C153" s="324" t="s">
        <v>89</v>
      </c>
      <c r="D153" s="274"/>
      <c r="E153" s="274"/>
      <c r="F153" s="325" t="s">
        <v>1552</v>
      </c>
      <c r="G153" s="274"/>
      <c r="H153" s="324" t="s">
        <v>1613</v>
      </c>
      <c r="I153" s="324" t="s">
        <v>1554</v>
      </c>
      <c r="J153" s="324" t="s">
        <v>1603</v>
      </c>
      <c r="K153" s="320"/>
    </row>
    <row r="154" spans="2:11" s="1" customFormat="1" ht="15" customHeight="1">
      <c r="B154" s="297"/>
      <c r="C154" s="324" t="s">
        <v>1557</v>
      </c>
      <c r="D154" s="274"/>
      <c r="E154" s="274"/>
      <c r="F154" s="325" t="s">
        <v>1558</v>
      </c>
      <c r="G154" s="274"/>
      <c r="H154" s="324" t="s">
        <v>1592</v>
      </c>
      <c r="I154" s="324" t="s">
        <v>1554</v>
      </c>
      <c r="J154" s="324">
        <v>50</v>
      </c>
      <c r="K154" s="320"/>
    </row>
    <row r="155" spans="2:11" s="1" customFormat="1" ht="15" customHeight="1">
      <c r="B155" s="297"/>
      <c r="C155" s="324" t="s">
        <v>1560</v>
      </c>
      <c r="D155" s="274"/>
      <c r="E155" s="274"/>
      <c r="F155" s="325" t="s">
        <v>1552</v>
      </c>
      <c r="G155" s="274"/>
      <c r="H155" s="324" t="s">
        <v>1592</v>
      </c>
      <c r="I155" s="324" t="s">
        <v>1562</v>
      </c>
      <c r="J155" s="324"/>
      <c r="K155" s="320"/>
    </row>
    <row r="156" spans="2:11" s="1" customFormat="1" ht="15" customHeight="1">
      <c r="B156" s="297"/>
      <c r="C156" s="324" t="s">
        <v>1571</v>
      </c>
      <c r="D156" s="274"/>
      <c r="E156" s="274"/>
      <c r="F156" s="325" t="s">
        <v>1558</v>
      </c>
      <c r="G156" s="274"/>
      <c r="H156" s="324" t="s">
        <v>1592</v>
      </c>
      <c r="I156" s="324" t="s">
        <v>1554</v>
      </c>
      <c r="J156" s="324">
        <v>50</v>
      </c>
      <c r="K156" s="320"/>
    </row>
    <row r="157" spans="2:11" s="1" customFormat="1" ht="15" customHeight="1">
      <c r="B157" s="297"/>
      <c r="C157" s="324" t="s">
        <v>1579</v>
      </c>
      <c r="D157" s="274"/>
      <c r="E157" s="274"/>
      <c r="F157" s="325" t="s">
        <v>1558</v>
      </c>
      <c r="G157" s="274"/>
      <c r="H157" s="324" t="s">
        <v>1592</v>
      </c>
      <c r="I157" s="324" t="s">
        <v>1554</v>
      </c>
      <c r="J157" s="324">
        <v>50</v>
      </c>
      <c r="K157" s="320"/>
    </row>
    <row r="158" spans="2:11" s="1" customFormat="1" ht="15" customHeight="1">
      <c r="B158" s="297"/>
      <c r="C158" s="324" t="s">
        <v>1577</v>
      </c>
      <c r="D158" s="274"/>
      <c r="E158" s="274"/>
      <c r="F158" s="325" t="s">
        <v>1558</v>
      </c>
      <c r="G158" s="274"/>
      <c r="H158" s="324" t="s">
        <v>1592</v>
      </c>
      <c r="I158" s="324" t="s">
        <v>1554</v>
      </c>
      <c r="J158" s="324">
        <v>50</v>
      </c>
      <c r="K158" s="320"/>
    </row>
    <row r="159" spans="2:11" s="1" customFormat="1" ht="15" customHeight="1">
      <c r="B159" s="297"/>
      <c r="C159" s="324" t="s">
        <v>107</v>
      </c>
      <c r="D159" s="274"/>
      <c r="E159" s="274"/>
      <c r="F159" s="325" t="s">
        <v>1552</v>
      </c>
      <c r="G159" s="274"/>
      <c r="H159" s="324" t="s">
        <v>1614</v>
      </c>
      <c r="I159" s="324" t="s">
        <v>1554</v>
      </c>
      <c r="J159" s="324" t="s">
        <v>1615</v>
      </c>
      <c r="K159" s="320"/>
    </row>
    <row r="160" spans="2:11" s="1" customFormat="1" ht="15" customHeight="1">
      <c r="B160" s="297"/>
      <c r="C160" s="324" t="s">
        <v>1616</v>
      </c>
      <c r="D160" s="274"/>
      <c r="E160" s="274"/>
      <c r="F160" s="325" t="s">
        <v>1552</v>
      </c>
      <c r="G160" s="274"/>
      <c r="H160" s="324" t="s">
        <v>1617</v>
      </c>
      <c r="I160" s="324" t="s">
        <v>1587</v>
      </c>
      <c r="J160" s="324"/>
      <c r="K160" s="320"/>
    </row>
    <row r="161" spans="2:11" s="1" customFormat="1" ht="15" customHeight="1">
      <c r="B161" s="326"/>
      <c r="C161" s="306"/>
      <c r="D161" s="306"/>
      <c r="E161" s="306"/>
      <c r="F161" s="306"/>
      <c r="G161" s="306"/>
      <c r="H161" s="306"/>
      <c r="I161" s="306"/>
      <c r="J161" s="306"/>
      <c r="K161" s="327"/>
    </row>
    <row r="162" spans="2:11" s="1" customFormat="1" ht="18.75" customHeight="1">
      <c r="B162" s="308"/>
      <c r="C162" s="318"/>
      <c r="D162" s="318"/>
      <c r="E162" s="318"/>
      <c r="F162" s="328"/>
      <c r="G162" s="318"/>
      <c r="H162" s="318"/>
      <c r="I162" s="318"/>
      <c r="J162" s="318"/>
      <c r="K162" s="308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399" t="s">
        <v>1618</v>
      </c>
      <c r="D165" s="399"/>
      <c r="E165" s="399"/>
      <c r="F165" s="399"/>
      <c r="G165" s="399"/>
      <c r="H165" s="399"/>
      <c r="I165" s="399"/>
      <c r="J165" s="399"/>
      <c r="K165" s="267"/>
    </row>
    <row r="166" spans="2:11" s="1" customFormat="1" ht="17.25" customHeight="1">
      <c r="B166" s="266"/>
      <c r="C166" s="287" t="s">
        <v>1546</v>
      </c>
      <c r="D166" s="287"/>
      <c r="E166" s="287"/>
      <c r="F166" s="287" t="s">
        <v>1547</v>
      </c>
      <c r="G166" s="329"/>
      <c r="H166" s="330" t="s">
        <v>60</v>
      </c>
      <c r="I166" s="330" t="s">
        <v>63</v>
      </c>
      <c r="J166" s="287" t="s">
        <v>1548</v>
      </c>
      <c r="K166" s="267"/>
    </row>
    <row r="167" spans="2:11" s="1" customFormat="1" ht="17.25" customHeight="1">
      <c r="B167" s="268"/>
      <c r="C167" s="289" t="s">
        <v>1549</v>
      </c>
      <c r="D167" s="289"/>
      <c r="E167" s="289"/>
      <c r="F167" s="290" t="s">
        <v>1550</v>
      </c>
      <c r="G167" s="331"/>
      <c r="H167" s="332"/>
      <c r="I167" s="332"/>
      <c r="J167" s="289" t="s">
        <v>1551</v>
      </c>
      <c r="K167" s="269"/>
    </row>
    <row r="168" spans="2:11" s="1" customFormat="1" ht="5.25" customHeight="1">
      <c r="B168" s="297"/>
      <c r="C168" s="292"/>
      <c r="D168" s="292"/>
      <c r="E168" s="292"/>
      <c r="F168" s="292"/>
      <c r="G168" s="293"/>
      <c r="H168" s="292"/>
      <c r="I168" s="292"/>
      <c r="J168" s="292"/>
      <c r="K168" s="320"/>
    </row>
    <row r="169" spans="2:11" s="1" customFormat="1" ht="15" customHeight="1">
      <c r="B169" s="297"/>
      <c r="C169" s="274" t="s">
        <v>1555</v>
      </c>
      <c r="D169" s="274"/>
      <c r="E169" s="274"/>
      <c r="F169" s="295" t="s">
        <v>1552</v>
      </c>
      <c r="G169" s="274"/>
      <c r="H169" s="274" t="s">
        <v>1592</v>
      </c>
      <c r="I169" s="274" t="s">
        <v>1554</v>
      </c>
      <c r="J169" s="274">
        <v>120</v>
      </c>
      <c r="K169" s="320"/>
    </row>
    <row r="170" spans="2:11" s="1" customFormat="1" ht="15" customHeight="1">
      <c r="B170" s="297"/>
      <c r="C170" s="274" t="s">
        <v>1601</v>
      </c>
      <c r="D170" s="274"/>
      <c r="E170" s="274"/>
      <c r="F170" s="295" t="s">
        <v>1552</v>
      </c>
      <c r="G170" s="274"/>
      <c r="H170" s="274" t="s">
        <v>1602</v>
      </c>
      <c r="I170" s="274" t="s">
        <v>1554</v>
      </c>
      <c r="J170" s="274" t="s">
        <v>1603</v>
      </c>
      <c r="K170" s="320"/>
    </row>
    <row r="171" spans="2:11" s="1" customFormat="1" ht="15" customHeight="1">
      <c r="B171" s="297"/>
      <c r="C171" s="274" t="s">
        <v>89</v>
      </c>
      <c r="D171" s="274"/>
      <c r="E171" s="274"/>
      <c r="F171" s="295" t="s">
        <v>1552</v>
      </c>
      <c r="G171" s="274"/>
      <c r="H171" s="274" t="s">
        <v>1619</v>
      </c>
      <c r="I171" s="274" t="s">
        <v>1554</v>
      </c>
      <c r="J171" s="274" t="s">
        <v>1603</v>
      </c>
      <c r="K171" s="320"/>
    </row>
    <row r="172" spans="2:11" s="1" customFormat="1" ht="15" customHeight="1">
      <c r="B172" s="297"/>
      <c r="C172" s="274" t="s">
        <v>1557</v>
      </c>
      <c r="D172" s="274"/>
      <c r="E172" s="274"/>
      <c r="F172" s="295" t="s">
        <v>1558</v>
      </c>
      <c r="G172" s="274"/>
      <c r="H172" s="274" t="s">
        <v>1619</v>
      </c>
      <c r="I172" s="274" t="s">
        <v>1554</v>
      </c>
      <c r="J172" s="274">
        <v>50</v>
      </c>
      <c r="K172" s="320"/>
    </row>
    <row r="173" spans="2:11" s="1" customFormat="1" ht="15" customHeight="1">
      <c r="B173" s="297"/>
      <c r="C173" s="274" t="s">
        <v>1560</v>
      </c>
      <c r="D173" s="274"/>
      <c r="E173" s="274"/>
      <c r="F173" s="295" t="s">
        <v>1552</v>
      </c>
      <c r="G173" s="274"/>
      <c r="H173" s="274" t="s">
        <v>1619</v>
      </c>
      <c r="I173" s="274" t="s">
        <v>1562</v>
      </c>
      <c r="J173" s="274"/>
      <c r="K173" s="320"/>
    </row>
    <row r="174" spans="2:11" s="1" customFormat="1" ht="15" customHeight="1">
      <c r="B174" s="297"/>
      <c r="C174" s="274" t="s">
        <v>1571</v>
      </c>
      <c r="D174" s="274"/>
      <c r="E174" s="274"/>
      <c r="F174" s="295" t="s">
        <v>1558</v>
      </c>
      <c r="G174" s="274"/>
      <c r="H174" s="274" t="s">
        <v>1619</v>
      </c>
      <c r="I174" s="274" t="s">
        <v>1554</v>
      </c>
      <c r="J174" s="274">
        <v>50</v>
      </c>
      <c r="K174" s="320"/>
    </row>
    <row r="175" spans="2:11" s="1" customFormat="1" ht="15" customHeight="1">
      <c r="B175" s="297"/>
      <c r="C175" s="274" t="s">
        <v>1579</v>
      </c>
      <c r="D175" s="274"/>
      <c r="E175" s="274"/>
      <c r="F175" s="295" t="s">
        <v>1558</v>
      </c>
      <c r="G175" s="274"/>
      <c r="H175" s="274" t="s">
        <v>1619</v>
      </c>
      <c r="I175" s="274" t="s">
        <v>1554</v>
      </c>
      <c r="J175" s="274">
        <v>50</v>
      </c>
      <c r="K175" s="320"/>
    </row>
    <row r="176" spans="2:11" s="1" customFormat="1" ht="15" customHeight="1">
      <c r="B176" s="297"/>
      <c r="C176" s="274" t="s">
        <v>1577</v>
      </c>
      <c r="D176" s="274"/>
      <c r="E176" s="274"/>
      <c r="F176" s="295" t="s">
        <v>1558</v>
      </c>
      <c r="G176" s="274"/>
      <c r="H176" s="274" t="s">
        <v>1619</v>
      </c>
      <c r="I176" s="274" t="s">
        <v>1554</v>
      </c>
      <c r="J176" s="274">
        <v>50</v>
      </c>
      <c r="K176" s="320"/>
    </row>
    <row r="177" spans="2:11" s="1" customFormat="1" ht="15" customHeight="1">
      <c r="B177" s="297"/>
      <c r="C177" s="274" t="s">
        <v>112</v>
      </c>
      <c r="D177" s="274"/>
      <c r="E177" s="274"/>
      <c r="F177" s="295" t="s">
        <v>1552</v>
      </c>
      <c r="G177" s="274"/>
      <c r="H177" s="274" t="s">
        <v>1620</v>
      </c>
      <c r="I177" s="274" t="s">
        <v>1621</v>
      </c>
      <c r="J177" s="274"/>
      <c r="K177" s="320"/>
    </row>
    <row r="178" spans="2:11" s="1" customFormat="1" ht="15" customHeight="1">
      <c r="B178" s="297"/>
      <c r="C178" s="274" t="s">
        <v>63</v>
      </c>
      <c r="D178" s="274"/>
      <c r="E178" s="274"/>
      <c r="F178" s="295" t="s">
        <v>1552</v>
      </c>
      <c r="G178" s="274"/>
      <c r="H178" s="274" t="s">
        <v>1622</v>
      </c>
      <c r="I178" s="274" t="s">
        <v>1623</v>
      </c>
      <c r="J178" s="274">
        <v>1</v>
      </c>
      <c r="K178" s="320"/>
    </row>
    <row r="179" spans="2:11" s="1" customFormat="1" ht="15" customHeight="1">
      <c r="B179" s="297"/>
      <c r="C179" s="274" t="s">
        <v>59</v>
      </c>
      <c r="D179" s="274"/>
      <c r="E179" s="274"/>
      <c r="F179" s="295" t="s">
        <v>1552</v>
      </c>
      <c r="G179" s="274"/>
      <c r="H179" s="274" t="s">
        <v>1624</v>
      </c>
      <c r="I179" s="274" t="s">
        <v>1554</v>
      </c>
      <c r="J179" s="274">
        <v>20</v>
      </c>
      <c r="K179" s="320"/>
    </row>
    <row r="180" spans="2:11" s="1" customFormat="1" ht="15" customHeight="1">
      <c r="B180" s="297"/>
      <c r="C180" s="274" t="s">
        <v>60</v>
      </c>
      <c r="D180" s="274"/>
      <c r="E180" s="274"/>
      <c r="F180" s="295" t="s">
        <v>1552</v>
      </c>
      <c r="G180" s="274"/>
      <c r="H180" s="274" t="s">
        <v>1625</v>
      </c>
      <c r="I180" s="274" t="s">
        <v>1554</v>
      </c>
      <c r="J180" s="274">
        <v>255</v>
      </c>
      <c r="K180" s="320"/>
    </row>
    <row r="181" spans="2:11" s="1" customFormat="1" ht="15" customHeight="1">
      <c r="B181" s="297"/>
      <c r="C181" s="274" t="s">
        <v>113</v>
      </c>
      <c r="D181" s="274"/>
      <c r="E181" s="274"/>
      <c r="F181" s="295" t="s">
        <v>1552</v>
      </c>
      <c r="G181" s="274"/>
      <c r="H181" s="274" t="s">
        <v>1516</v>
      </c>
      <c r="I181" s="274" t="s">
        <v>1554</v>
      </c>
      <c r="J181" s="274">
        <v>10</v>
      </c>
      <c r="K181" s="320"/>
    </row>
    <row r="182" spans="2:11" s="1" customFormat="1" ht="15" customHeight="1">
      <c r="B182" s="297"/>
      <c r="C182" s="274" t="s">
        <v>114</v>
      </c>
      <c r="D182" s="274"/>
      <c r="E182" s="274"/>
      <c r="F182" s="295" t="s">
        <v>1552</v>
      </c>
      <c r="G182" s="274"/>
      <c r="H182" s="274" t="s">
        <v>1626</v>
      </c>
      <c r="I182" s="274" t="s">
        <v>1587</v>
      </c>
      <c r="J182" s="274"/>
      <c r="K182" s="320"/>
    </row>
    <row r="183" spans="2:11" s="1" customFormat="1" ht="15" customHeight="1">
      <c r="B183" s="297"/>
      <c r="C183" s="274" t="s">
        <v>1627</v>
      </c>
      <c r="D183" s="274"/>
      <c r="E183" s="274"/>
      <c r="F183" s="295" t="s">
        <v>1552</v>
      </c>
      <c r="G183" s="274"/>
      <c r="H183" s="274" t="s">
        <v>1628</v>
      </c>
      <c r="I183" s="274" t="s">
        <v>1587</v>
      </c>
      <c r="J183" s="274"/>
      <c r="K183" s="320"/>
    </row>
    <row r="184" spans="2:11" s="1" customFormat="1" ht="15" customHeight="1">
      <c r="B184" s="297"/>
      <c r="C184" s="274" t="s">
        <v>1616</v>
      </c>
      <c r="D184" s="274"/>
      <c r="E184" s="274"/>
      <c r="F184" s="295" t="s">
        <v>1552</v>
      </c>
      <c r="G184" s="274"/>
      <c r="H184" s="274" t="s">
        <v>1629</v>
      </c>
      <c r="I184" s="274" t="s">
        <v>1587</v>
      </c>
      <c r="J184" s="274"/>
      <c r="K184" s="320"/>
    </row>
    <row r="185" spans="2:11" s="1" customFormat="1" ht="15" customHeight="1">
      <c r="B185" s="297"/>
      <c r="C185" s="274" t="s">
        <v>116</v>
      </c>
      <c r="D185" s="274"/>
      <c r="E185" s="274"/>
      <c r="F185" s="295" t="s">
        <v>1558</v>
      </c>
      <c r="G185" s="274"/>
      <c r="H185" s="274" t="s">
        <v>1630</v>
      </c>
      <c r="I185" s="274" t="s">
        <v>1554</v>
      </c>
      <c r="J185" s="274">
        <v>50</v>
      </c>
      <c r="K185" s="320"/>
    </row>
    <row r="186" spans="2:11" s="1" customFormat="1" ht="15" customHeight="1">
      <c r="B186" s="297"/>
      <c r="C186" s="274" t="s">
        <v>1631</v>
      </c>
      <c r="D186" s="274"/>
      <c r="E186" s="274"/>
      <c r="F186" s="295" t="s">
        <v>1558</v>
      </c>
      <c r="G186" s="274"/>
      <c r="H186" s="274" t="s">
        <v>1632</v>
      </c>
      <c r="I186" s="274" t="s">
        <v>1633</v>
      </c>
      <c r="J186" s="274"/>
      <c r="K186" s="320"/>
    </row>
    <row r="187" spans="2:11" s="1" customFormat="1" ht="15" customHeight="1">
      <c r="B187" s="297"/>
      <c r="C187" s="274" t="s">
        <v>1634</v>
      </c>
      <c r="D187" s="274"/>
      <c r="E187" s="274"/>
      <c r="F187" s="295" t="s">
        <v>1558</v>
      </c>
      <c r="G187" s="274"/>
      <c r="H187" s="274" t="s">
        <v>1635</v>
      </c>
      <c r="I187" s="274" t="s">
        <v>1633</v>
      </c>
      <c r="J187" s="274"/>
      <c r="K187" s="320"/>
    </row>
    <row r="188" spans="2:11" s="1" customFormat="1" ht="15" customHeight="1">
      <c r="B188" s="297"/>
      <c r="C188" s="274" t="s">
        <v>1636</v>
      </c>
      <c r="D188" s="274"/>
      <c r="E188" s="274"/>
      <c r="F188" s="295" t="s">
        <v>1558</v>
      </c>
      <c r="G188" s="274"/>
      <c r="H188" s="274" t="s">
        <v>1637</v>
      </c>
      <c r="I188" s="274" t="s">
        <v>1633</v>
      </c>
      <c r="J188" s="274"/>
      <c r="K188" s="320"/>
    </row>
    <row r="189" spans="2:11" s="1" customFormat="1" ht="15" customHeight="1">
      <c r="B189" s="297"/>
      <c r="C189" s="333" t="s">
        <v>1638</v>
      </c>
      <c r="D189" s="274"/>
      <c r="E189" s="274"/>
      <c r="F189" s="295" t="s">
        <v>1558</v>
      </c>
      <c r="G189" s="274"/>
      <c r="H189" s="274" t="s">
        <v>1639</v>
      </c>
      <c r="I189" s="274" t="s">
        <v>1640</v>
      </c>
      <c r="J189" s="334" t="s">
        <v>1641</v>
      </c>
      <c r="K189" s="320"/>
    </row>
    <row r="190" spans="2:11" s="1" customFormat="1" ht="15" customHeight="1">
      <c r="B190" s="297"/>
      <c r="C190" s="333" t="s">
        <v>48</v>
      </c>
      <c r="D190" s="274"/>
      <c r="E190" s="274"/>
      <c r="F190" s="295" t="s">
        <v>1552</v>
      </c>
      <c r="G190" s="274"/>
      <c r="H190" s="271" t="s">
        <v>1642</v>
      </c>
      <c r="I190" s="274" t="s">
        <v>1643</v>
      </c>
      <c r="J190" s="274"/>
      <c r="K190" s="320"/>
    </row>
    <row r="191" spans="2:11" s="1" customFormat="1" ht="15" customHeight="1">
      <c r="B191" s="297"/>
      <c r="C191" s="333" t="s">
        <v>1644</v>
      </c>
      <c r="D191" s="274"/>
      <c r="E191" s="274"/>
      <c r="F191" s="295" t="s">
        <v>1552</v>
      </c>
      <c r="G191" s="274"/>
      <c r="H191" s="274" t="s">
        <v>1645</v>
      </c>
      <c r="I191" s="274" t="s">
        <v>1587</v>
      </c>
      <c r="J191" s="274"/>
      <c r="K191" s="320"/>
    </row>
    <row r="192" spans="2:11" s="1" customFormat="1" ht="15" customHeight="1">
      <c r="B192" s="297"/>
      <c r="C192" s="333" t="s">
        <v>1646</v>
      </c>
      <c r="D192" s="274"/>
      <c r="E192" s="274"/>
      <c r="F192" s="295" t="s">
        <v>1552</v>
      </c>
      <c r="G192" s="274"/>
      <c r="H192" s="274" t="s">
        <v>1647</v>
      </c>
      <c r="I192" s="274" t="s">
        <v>1587</v>
      </c>
      <c r="J192" s="274"/>
      <c r="K192" s="320"/>
    </row>
    <row r="193" spans="2:11" s="1" customFormat="1" ht="15" customHeight="1">
      <c r="B193" s="297"/>
      <c r="C193" s="333" t="s">
        <v>1648</v>
      </c>
      <c r="D193" s="274"/>
      <c r="E193" s="274"/>
      <c r="F193" s="295" t="s">
        <v>1558</v>
      </c>
      <c r="G193" s="274"/>
      <c r="H193" s="274" t="s">
        <v>1649</v>
      </c>
      <c r="I193" s="274" t="s">
        <v>1587</v>
      </c>
      <c r="J193" s="274"/>
      <c r="K193" s="320"/>
    </row>
    <row r="194" spans="2:11" s="1" customFormat="1" ht="15" customHeight="1">
      <c r="B194" s="326"/>
      <c r="C194" s="335"/>
      <c r="D194" s="306"/>
      <c r="E194" s="306"/>
      <c r="F194" s="306"/>
      <c r="G194" s="306"/>
      <c r="H194" s="306"/>
      <c r="I194" s="306"/>
      <c r="J194" s="306"/>
      <c r="K194" s="327"/>
    </row>
    <row r="195" spans="2:11" s="1" customFormat="1" ht="18.75" customHeight="1">
      <c r="B195" s="308"/>
      <c r="C195" s="318"/>
      <c r="D195" s="318"/>
      <c r="E195" s="318"/>
      <c r="F195" s="328"/>
      <c r="G195" s="318"/>
      <c r="H195" s="318"/>
      <c r="I195" s="318"/>
      <c r="J195" s="318"/>
      <c r="K195" s="308"/>
    </row>
    <row r="196" spans="2:11" s="1" customFormat="1" ht="18.75" customHeight="1">
      <c r="B196" s="308"/>
      <c r="C196" s="318"/>
      <c r="D196" s="318"/>
      <c r="E196" s="318"/>
      <c r="F196" s="328"/>
      <c r="G196" s="318"/>
      <c r="H196" s="318"/>
      <c r="I196" s="318"/>
      <c r="J196" s="318"/>
      <c r="K196" s="308"/>
    </row>
    <row r="197" spans="2:11" s="1" customFormat="1" ht="18.75" customHeight="1"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</row>
    <row r="198" spans="2:11" s="1" customFormat="1" ht="13.5">
      <c r="B198" s="263"/>
      <c r="C198" s="264"/>
      <c r="D198" s="264"/>
      <c r="E198" s="264"/>
      <c r="F198" s="264"/>
      <c r="G198" s="264"/>
      <c r="H198" s="264"/>
      <c r="I198" s="264"/>
      <c r="J198" s="264"/>
      <c r="K198" s="265"/>
    </row>
    <row r="199" spans="2:11" s="1" customFormat="1" ht="21">
      <c r="B199" s="266"/>
      <c r="C199" s="399" t="s">
        <v>1650</v>
      </c>
      <c r="D199" s="399"/>
      <c r="E199" s="399"/>
      <c r="F199" s="399"/>
      <c r="G199" s="399"/>
      <c r="H199" s="399"/>
      <c r="I199" s="399"/>
      <c r="J199" s="399"/>
      <c r="K199" s="267"/>
    </row>
    <row r="200" spans="2:11" s="1" customFormat="1" ht="25.5" customHeight="1">
      <c r="B200" s="266"/>
      <c r="C200" s="336" t="s">
        <v>1651</v>
      </c>
      <c r="D200" s="336"/>
      <c r="E200" s="336"/>
      <c r="F200" s="336" t="s">
        <v>1652</v>
      </c>
      <c r="G200" s="337"/>
      <c r="H200" s="400" t="s">
        <v>1653</v>
      </c>
      <c r="I200" s="400"/>
      <c r="J200" s="400"/>
      <c r="K200" s="267"/>
    </row>
    <row r="201" spans="2:11" s="1" customFormat="1" ht="5.25" customHeight="1">
      <c r="B201" s="297"/>
      <c r="C201" s="292"/>
      <c r="D201" s="292"/>
      <c r="E201" s="292"/>
      <c r="F201" s="292"/>
      <c r="G201" s="318"/>
      <c r="H201" s="292"/>
      <c r="I201" s="292"/>
      <c r="J201" s="292"/>
      <c r="K201" s="320"/>
    </row>
    <row r="202" spans="2:11" s="1" customFormat="1" ht="15" customHeight="1">
      <c r="B202" s="297"/>
      <c r="C202" s="274" t="s">
        <v>1643</v>
      </c>
      <c r="D202" s="274"/>
      <c r="E202" s="274"/>
      <c r="F202" s="295" t="s">
        <v>49</v>
      </c>
      <c r="G202" s="274"/>
      <c r="H202" s="401" t="s">
        <v>1654</v>
      </c>
      <c r="I202" s="401"/>
      <c r="J202" s="401"/>
      <c r="K202" s="320"/>
    </row>
    <row r="203" spans="2:11" s="1" customFormat="1" ht="15" customHeight="1">
      <c r="B203" s="297"/>
      <c r="C203" s="274"/>
      <c r="D203" s="274"/>
      <c r="E203" s="274"/>
      <c r="F203" s="295" t="s">
        <v>50</v>
      </c>
      <c r="G203" s="274"/>
      <c r="H203" s="401" t="s">
        <v>1655</v>
      </c>
      <c r="I203" s="401"/>
      <c r="J203" s="401"/>
      <c r="K203" s="320"/>
    </row>
    <row r="204" spans="2:11" s="1" customFormat="1" ht="15" customHeight="1">
      <c r="B204" s="297"/>
      <c r="C204" s="274"/>
      <c r="D204" s="274"/>
      <c r="E204" s="274"/>
      <c r="F204" s="295" t="s">
        <v>53</v>
      </c>
      <c r="G204" s="274"/>
      <c r="H204" s="401" t="s">
        <v>1656</v>
      </c>
      <c r="I204" s="401"/>
      <c r="J204" s="401"/>
      <c r="K204" s="320"/>
    </row>
    <row r="205" spans="2:11" s="1" customFormat="1" ht="15" customHeight="1">
      <c r="B205" s="297"/>
      <c r="C205" s="274"/>
      <c r="D205" s="274"/>
      <c r="E205" s="274"/>
      <c r="F205" s="295" t="s">
        <v>51</v>
      </c>
      <c r="G205" s="274"/>
      <c r="H205" s="401" t="s">
        <v>1657</v>
      </c>
      <c r="I205" s="401"/>
      <c r="J205" s="401"/>
      <c r="K205" s="320"/>
    </row>
    <row r="206" spans="2:11" s="1" customFormat="1" ht="15" customHeight="1">
      <c r="B206" s="297"/>
      <c r="C206" s="274"/>
      <c r="D206" s="274"/>
      <c r="E206" s="274"/>
      <c r="F206" s="295" t="s">
        <v>52</v>
      </c>
      <c r="G206" s="274"/>
      <c r="H206" s="401" t="s">
        <v>1658</v>
      </c>
      <c r="I206" s="401"/>
      <c r="J206" s="401"/>
      <c r="K206" s="320"/>
    </row>
    <row r="207" spans="2:11" s="1" customFormat="1" ht="15" customHeight="1">
      <c r="B207" s="297"/>
      <c r="C207" s="274"/>
      <c r="D207" s="274"/>
      <c r="E207" s="274"/>
      <c r="F207" s="295"/>
      <c r="G207" s="274"/>
      <c r="H207" s="274"/>
      <c r="I207" s="274"/>
      <c r="J207" s="274"/>
      <c r="K207" s="320"/>
    </row>
    <row r="208" spans="2:11" s="1" customFormat="1" ht="15" customHeight="1">
      <c r="B208" s="297"/>
      <c r="C208" s="274" t="s">
        <v>1599</v>
      </c>
      <c r="D208" s="274"/>
      <c r="E208" s="274"/>
      <c r="F208" s="295" t="s">
        <v>84</v>
      </c>
      <c r="G208" s="274"/>
      <c r="H208" s="401" t="s">
        <v>1659</v>
      </c>
      <c r="I208" s="401"/>
      <c r="J208" s="401"/>
      <c r="K208" s="320"/>
    </row>
    <row r="209" spans="2:11" s="1" customFormat="1" ht="15" customHeight="1">
      <c r="B209" s="297"/>
      <c r="C209" s="274"/>
      <c r="D209" s="274"/>
      <c r="E209" s="274"/>
      <c r="F209" s="295" t="s">
        <v>1496</v>
      </c>
      <c r="G209" s="274"/>
      <c r="H209" s="401" t="s">
        <v>1497</v>
      </c>
      <c r="I209" s="401"/>
      <c r="J209" s="401"/>
      <c r="K209" s="320"/>
    </row>
    <row r="210" spans="2:11" s="1" customFormat="1" ht="15" customHeight="1">
      <c r="B210" s="297"/>
      <c r="C210" s="274"/>
      <c r="D210" s="274"/>
      <c r="E210" s="274"/>
      <c r="F210" s="295" t="s">
        <v>1494</v>
      </c>
      <c r="G210" s="274"/>
      <c r="H210" s="401" t="s">
        <v>1660</v>
      </c>
      <c r="I210" s="401"/>
      <c r="J210" s="401"/>
      <c r="K210" s="320"/>
    </row>
    <row r="211" spans="2:11" s="1" customFormat="1" ht="15" customHeight="1">
      <c r="B211" s="338"/>
      <c r="C211" s="274"/>
      <c r="D211" s="274"/>
      <c r="E211" s="274"/>
      <c r="F211" s="295" t="s">
        <v>1498</v>
      </c>
      <c r="G211" s="333"/>
      <c r="H211" s="402" t="s">
        <v>1499</v>
      </c>
      <c r="I211" s="402"/>
      <c r="J211" s="402"/>
      <c r="K211" s="339"/>
    </row>
    <row r="212" spans="2:11" s="1" customFormat="1" ht="15" customHeight="1">
      <c r="B212" s="338"/>
      <c r="C212" s="274"/>
      <c r="D212" s="274"/>
      <c r="E212" s="274"/>
      <c r="F212" s="295" t="s">
        <v>1500</v>
      </c>
      <c r="G212" s="333"/>
      <c r="H212" s="402" t="s">
        <v>1661</v>
      </c>
      <c r="I212" s="402"/>
      <c r="J212" s="402"/>
      <c r="K212" s="339"/>
    </row>
    <row r="213" spans="2:11" s="1" customFormat="1" ht="15" customHeight="1">
      <c r="B213" s="338"/>
      <c r="C213" s="274"/>
      <c r="D213" s="274"/>
      <c r="E213" s="274"/>
      <c r="F213" s="295"/>
      <c r="G213" s="333"/>
      <c r="H213" s="324"/>
      <c r="I213" s="324"/>
      <c r="J213" s="324"/>
      <c r="K213" s="339"/>
    </row>
    <row r="214" spans="2:11" s="1" customFormat="1" ht="15" customHeight="1">
      <c r="B214" s="338"/>
      <c r="C214" s="274" t="s">
        <v>1623</v>
      </c>
      <c r="D214" s="274"/>
      <c r="E214" s="274"/>
      <c r="F214" s="295">
        <v>1</v>
      </c>
      <c r="G214" s="333"/>
      <c r="H214" s="402" t="s">
        <v>1662</v>
      </c>
      <c r="I214" s="402"/>
      <c r="J214" s="402"/>
      <c r="K214" s="339"/>
    </row>
    <row r="215" spans="2:11" s="1" customFormat="1" ht="15" customHeight="1">
      <c r="B215" s="338"/>
      <c r="C215" s="274"/>
      <c r="D215" s="274"/>
      <c r="E215" s="274"/>
      <c r="F215" s="295">
        <v>2</v>
      </c>
      <c r="G215" s="333"/>
      <c r="H215" s="402" t="s">
        <v>1663</v>
      </c>
      <c r="I215" s="402"/>
      <c r="J215" s="402"/>
      <c r="K215" s="339"/>
    </row>
    <row r="216" spans="2:11" s="1" customFormat="1" ht="15" customHeight="1">
      <c r="B216" s="338"/>
      <c r="C216" s="274"/>
      <c r="D216" s="274"/>
      <c r="E216" s="274"/>
      <c r="F216" s="295">
        <v>3</v>
      </c>
      <c r="G216" s="333"/>
      <c r="H216" s="402" t="s">
        <v>1664</v>
      </c>
      <c r="I216" s="402"/>
      <c r="J216" s="402"/>
      <c r="K216" s="339"/>
    </row>
    <row r="217" spans="2:11" s="1" customFormat="1" ht="15" customHeight="1">
      <c r="B217" s="338"/>
      <c r="C217" s="274"/>
      <c r="D217" s="274"/>
      <c r="E217" s="274"/>
      <c r="F217" s="295">
        <v>4</v>
      </c>
      <c r="G217" s="333"/>
      <c r="H217" s="402" t="s">
        <v>1665</v>
      </c>
      <c r="I217" s="402"/>
      <c r="J217" s="402"/>
      <c r="K217" s="339"/>
    </row>
    <row r="218" spans="2:11" s="1" customFormat="1" ht="12.75" customHeight="1">
      <c r="B218" s="340"/>
      <c r="C218" s="341"/>
      <c r="D218" s="341"/>
      <c r="E218" s="341"/>
      <c r="F218" s="341"/>
      <c r="G218" s="341"/>
      <c r="H218" s="341"/>
      <c r="I218" s="341"/>
      <c r="J218" s="341"/>
      <c r="K218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000 - VEDLEJŠÍ A OSTATNÍ ...</vt:lpstr>
      <vt:lpstr>101 - NOVÉ DOPRAVNÍ ŘEŠEN...</vt:lpstr>
      <vt:lpstr>401 - VEŘEJNÉ OSVĚTLENÍ</vt:lpstr>
      <vt:lpstr>Seznam figur</vt:lpstr>
      <vt:lpstr>Pokyny pro vyplnění</vt:lpstr>
      <vt:lpstr>'000 - VEDLEJŠÍ A OSTATNÍ ...'!Názvy_tisku</vt:lpstr>
      <vt:lpstr>'101 - NOVÉ DOPRAVNÍ ŘEŠEN...'!Názvy_tisku</vt:lpstr>
      <vt:lpstr>'401 - VEŘEJNÉ OSVĚTLENÍ'!Názvy_tisku</vt:lpstr>
      <vt:lpstr>'Rekapitulace stavby'!Názvy_tisku</vt:lpstr>
      <vt:lpstr>'Seznam figur'!Názvy_tisku</vt:lpstr>
      <vt:lpstr>'000 - VEDLEJŠÍ A OSTATNÍ ...'!Oblast_tisku</vt:lpstr>
      <vt:lpstr>'101 - NOVÉ DOPRAVNÍ ŘEŠEN...'!Oblast_tisku</vt:lpstr>
      <vt:lpstr>'401 - VEŘEJNÉ OSVĚTLENÍ'!Oblast_tisku</vt:lpstr>
      <vt:lpstr>'Pokyny pro vyplnění'!Oblast_tisku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DESKTOP-B91SLKH\Tomáš Saidl</dc:creator>
  <cp:lastModifiedBy>Deutsch Dalibor, Ing.</cp:lastModifiedBy>
  <dcterms:created xsi:type="dcterms:W3CDTF">2021-12-29T11:07:51Z</dcterms:created>
  <dcterms:modified xsi:type="dcterms:W3CDTF">2022-01-05T15:17:36Z</dcterms:modified>
</cp:coreProperties>
</file>