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Zakazky\Z200106\Projektova_dokumentace\"/>
    </mc:Choice>
  </mc:AlternateContent>
  <xr:revisionPtr revIDLastSave="0" documentId="8_{1DBCAB76-A3AD-420B-980A-584F65C50000}" xr6:coauthVersionLast="45" xr6:coauthVersionMax="45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Pol'!$A$1:$X$110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A108" i="12" l="1"/>
  <c r="BA106" i="12"/>
  <c r="BA99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2" i="12"/>
  <c r="I12" i="12"/>
  <c r="K12" i="12"/>
  <c r="M12" i="12"/>
  <c r="O12" i="12"/>
  <c r="Q12" i="12"/>
  <c r="V12" i="12"/>
  <c r="G13" i="12"/>
  <c r="I13" i="12"/>
  <c r="K13" i="12"/>
  <c r="M13" i="12"/>
  <c r="O13" i="12"/>
  <c r="Q13" i="12"/>
  <c r="V13" i="12"/>
  <c r="G18" i="12"/>
  <c r="M18" i="12" s="1"/>
  <c r="I18" i="12"/>
  <c r="K18" i="12"/>
  <c r="O18" i="12"/>
  <c r="O8" i="12" s="1"/>
  <c r="Q18" i="12"/>
  <c r="V18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I25" i="12"/>
  <c r="K25" i="12"/>
  <c r="M25" i="12"/>
  <c r="O25" i="12"/>
  <c r="Q25" i="12"/>
  <c r="V25" i="12"/>
  <c r="G26" i="12"/>
  <c r="M26" i="12" s="1"/>
  <c r="I26" i="12"/>
  <c r="K26" i="12"/>
  <c r="O26" i="12"/>
  <c r="Q26" i="12"/>
  <c r="V26" i="12"/>
  <c r="G27" i="12"/>
  <c r="I27" i="12"/>
  <c r="K27" i="12"/>
  <c r="M27" i="12"/>
  <c r="O27" i="12"/>
  <c r="Q27" i="12"/>
  <c r="V27" i="12"/>
  <c r="G29" i="12"/>
  <c r="I29" i="12"/>
  <c r="I28" i="12" s="1"/>
  <c r="K29" i="12"/>
  <c r="M29" i="12"/>
  <c r="O29" i="12"/>
  <c r="Q29" i="12"/>
  <c r="Q28" i="12" s="1"/>
  <c r="V29" i="12"/>
  <c r="G30" i="12"/>
  <c r="G28" i="12" s="1"/>
  <c r="I30" i="12"/>
  <c r="K30" i="12"/>
  <c r="O30" i="12"/>
  <c r="O28" i="12" s="1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K28" i="12" s="1"/>
  <c r="O32" i="12"/>
  <c r="Q32" i="12"/>
  <c r="V32" i="12"/>
  <c r="V28" i="12" s="1"/>
  <c r="G33" i="12"/>
  <c r="I33" i="12"/>
  <c r="K33" i="12"/>
  <c r="M33" i="12"/>
  <c r="O33" i="12"/>
  <c r="Q33" i="12"/>
  <c r="V33" i="12"/>
  <c r="G34" i="12"/>
  <c r="M34" i="12" s="1"/>
  <c r="I34" i="12"/>
  <c r="K34" i="12"/>
  <c r="O34" i="12"/>
  <c r="Q34" i="12"/>
  <c r="V34" i="12"/>
  <c r="G35" i="12"/>
  <c r="I35" i="12"/>
  <c r="K35" i="12"/>
  <c r="M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G42" i="12"/>
  <c r="G41" i="12" s="1"/>
  <c r="I42" i="12"/>
  <c r="K42" i="12"/>
  <c r="K41" i="12" s="1"/>
  <c r="O42" i="12"/>
  <c r="O41" i="12" s="1"/>
  <c r="Q42" i="12"/>
  <c r="V42" i="12"/>
  <c r="V41" i="12" s="1"/>
  <c r="G44" i="12"/>
  <c r="I44" i="12"/>
  <c r="I41" i="12" s="1"/>
  <c r="K44" i="12"/>
  <c r="M44" i="12"/>
  <c r="O44" i="12"/>
  <c r="Q44" i="12"/>
  <c r="Q41" i="12" s="1"/>
  <c r="V44" i="12"/>
  <c r="G45" i="12"/>
  <c r="M45" i="12" s="1"/>
  <c r="I45" i="12"/>
  <c r="K45" i="12"/>
  <c r="O45" i="12"/>
  <c r="Q45" i="12"/>
  <c r="V45" i="12"/>
  <c r="G46" i="12"/>
  <c r="I46" i="12"/>
  <c r="K46" i="12"/>
  <c r="M46" i="12"/>
  <c r="O46" i="12"/>
  <c r="Q46" i="12"/>
  <c r="V46" i="12"/>
  <c r="G47" i="12"/>
  <c r="M47" i="12" s="1"/>
  <c r="I47" i="12"/>
  <c r="K47" i="12"/>
  <c r="O47" i="12"/>
  <c r="Q47" i="12"/>
  <c r="V47" i="12"/>
  <c r="G49" i="12"/>
  <c r="I49" i="12"/>
  <c r="K49" i="12"/>
  <c r="M49" i="12"/>
  <c r="O49" i="12"/>
  <c r="Q49" i="12"/>
  <c r="V49" i="12"/>
  <c r="G51" i="12"/>
  <c r="M51" i="12" s="1"/>
  <c r="I51" i="12"/>
  <c r="K51" i="12"/>
  <c r="O51" i="12"/>
  <c r="Q51" i="12"/>
  <c r="V51" i="12"/>
  <c r="G53" i="12"/>
  <c r="I53" i="12"/>
  <c r="K53" i="12"/>
  <c r="M53" i="12"/>
  <c r="O53" i="12"/>
  <c r="Q53" i="12"/>
  <c r="V53" i="12"/>
  <c r="G54" i="12"/>
  <c r="M54" i="12" s="1"/>
  <c r="I54" i="12"/>
  <c r="K54" i="12"/>
  <c r="O54" i="12"/>
  <c r="Q54" i="12"/>
  <c r="V54" i="12"/>
  <c r="G55" i="12"/>
  <c r="I55" i="12"/>
  <c r="K55" i="12"/>
  <c r="M55" i="12"/>
  <c r="O55" i="12"/>
  <c r="Q55" i="12"/>
  <c r="V55" i="12"/>
  <c r="G56" i="12"/>
  <c r="M56" i="12" s="1"/>
  <c r="I56" i="12"/>
  <c r="K56" i="12"/>
  <c r="O56" i="12"/>
  <c r="Q56" i="12"/>
  <c r="V56" i="12"/>
  <c r="G57" i="12"/>
  <c r="I57" i="12"/>
  <c r="K57" i="12"/>
  <c r="M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I61" i="12"/>
  <c r="K61" i="12"/>
  <c r="M61" i="12"/>
  <c r="O61" i="12"/>
  <c r="Q61" i="12"/>
  <c r="V61" i="12"/>
  <c r="G62" i="12"/>
  <c r="M62" i="12" s="1"/>
  <c r="I62" i="12"/>
  <c r="K62" i="12"/>
  <c r="O62" i="12"/>
  <c r="Q62" i="12"/>
  <c r="V62" i="12"/>
  <c r="G63" i="12"/>
  <c r="I63" i="12"/>
  <c r="K63" i="12"/>
  <c r="M63" i="12"/>
  <c r="O63" i="12"/>
  <c r="Q63" i="12"/>
  <c r="V63" i="12"/>
  <c r="G65" i="12"/>
  <c r="I65" i="12"/>
  <c r="I64" i="12" s="1"/>
  <c r="K65" i="12"/>
  <c r="M65" i="12"/>
  <c r="O65" i="12"/>
  <c r="Q65" i="12"/>
  <c r="Q64" i="12" s="1"/>
  <c r="V65" i="12"/>
  <c r="G66" i="12"/>
  <c r="G64" i="12" s="1"/>
  <c r="I66" i="12"/>
  <c r="K66" i="12"/>
  <c r="O66" i="12"/>
  <c r="O64" i="12" s="1"/>
  <c r="Q66" i="12"/>
  <c r="V66" i="12"/>
  <c r="G67" i="12"/>
  <c r="I67" i="12"/>
  <c r="K67" i="12"/>
  <c r="M67" i="12"/>
  <c r="O67" i="12"/>
  <c r="Q67" i="12"/>
  <c r="V67" i="12"/>
  <c r="G68" i="12"/>
  <c r="M68" i="12" s="1"/>
  <c r="I68" i="12"/>
  <c r="K68" i="12"/>
  <c r="K64" i="12" s="1"/>
  <c r="O68" i="12"/>
  <c r="Q68" i="12"/>
  <c r="V68" i="12"/>
  <c r="V64" i="12" s="1"/>
  <c r="G69" i="12"/>
  <c r="I69" i="12"/>
  <c r="K69" i="12"/>
  <c r="M69" i="12"/>
  <c r="O69" i="12"/>
  <c r="Q69" i="12"/>
  <c r="V69" i="12"/>
  <c r="G70" i="12"/>
  <c r="M70" i="12" s="1"/>
  <c r="I70" i="12"/>
  <c r="K70" i="12"/>
  <c r="O70" i="12"/>
  <c r="Q70" i="12"/>
  <c r="V70" i="12"/>
  <c r="G71" i="12"/>
  <c r="I71" i="12"/>
  <c r="K71" i="12"/>
  <c r="M71" i="12"/>
  <c r="O71" i="12"/>
  <c r="Q71" i="12"/>
  <c r="V71" i="12"/>
  <c r="G72" i="12"/>
  <c r="M72" i="12" s="1"/>
  <c r="I72" i="12"/>
  <c r="K72" i="12"/>
  <c r="O72" i="12"/>
  <c r="Q72" i="12"/>
  <c r="V72" i="12"/>
  <c r="G73" i="12"/>
  <c r="I73" i="12"/>
  <c r="K73" i="12"/>
  <c r="M73" i="12"/>
  <c r="O73" i="12"/>
  <c r="Q73" i="12"/>
  <c r="V73" i="12"/>
  <c r="G74" i="12"/>
  <c r="M74" i="12" s="1"/>
  <c r="I74" i="12"/>
  <c r="K74" i="12"/>
  <c r="O74" i="12"/>
  <c r="Q74" i="12"/>
  <c r="V74" i="12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I79" i="12"/>
  <c r="K79" i="12"/>
  <c r="M79" i="12"/>
  <c r="O79" i="12"/>
  <c r="Q79" i="12"/>
  <c r="V79" i="12"/>
  <c r="G80" i="12"/>
  <c r="M80" i="12" s="1"/>
  <c r="I80" i="12"/>
  <c r="K80" i="12"/>
  <c r="O80" i="12"/>
  <c r="Q80" i="12"/>
  <c r="V80" i="12"/>
  <c r="G81" i="12"/>
  <c r="I81" i="12"/>
  <c r="K81" i="12"/>
  <c r="M81" i="12"/>
  <c r="O81" i="12"/>
  <c r="Q81" i="12"/>
  <c r="V81" i="12"/>
  <c r="G82" i="12"/>
  <c r="M82" i="12" s="1"/>
  <c r="I82" i="12"/>
  <c r="K82" i="12"/>
  <c r="O82" i="12"/>
  <c r="Q82" i="12"/>
  <c r="V82" i="12"/>
  <c r="G83" i="12"/>
  <c r="I83" i="12"/>
  <c r="K83" i="12"/>
  <c r="M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G89" i="12"/>
  <c r="I89" i="12"/>
  <c r="K89" i="12"/>
  <c r="M89" i="12"/>
  <c r="O89" i="12"/>
  <c r="Q89" i="12"/>
  <c r="V89" i="12"/>
  <c r="G90" i="12"/>
  <c r="M90" i="12" s="1"/>
  <c r="I90" i="12"/>
  <c r="K90" i="12"/>
  <c r="O90" i="12"/>
  <c r="Q90" i="12"/>
  <c r="V90" i="12"/>
  <c r="G91" i="12"/>
  <c r="I91" i="12"/>
  <c r="K91" i="12"/>
  <c r="M91" i="12"/>
  <c r="O91" i="12"/>
  <c r="Q91" i="12"/>
  <c r="V91" i="12"/>
  <c r="G92" i="12"/>
  <c r="K92" i="12"/>
  <c r="O92" i="12"/>
  <c r="V92" i="12"/>
  <c r="G93" i="12"/>
  <c r="I93" i="12"/>
  <c r="I92" i="12" s="1"/>
  <c r="K93" i="12"/>
  <c r="M93" i="12"/>
  <c r="M92" i="12" s="1"/>
  <c r="O93" i="12"/>
  <c r="Q93" i="12"/>
  <c r="Q92" i="12" s="1"/>
  <c r="V93" i="12"/>
  <c r="G94" i="12"/>
  <c r="G95" i="12"/>
  <c r="I95" i="12"/>
  <c r="I94" i="12" s="1"/>
  <c r="K95" i="12"/>
  <c r="M95" i="12"/>
  <c r="O95" i="12"/>
  <c r="Q95" i="12"/>
  <c r="Q94" i="12" s="1"/>
  <c r="V95" i="12"/>
  <c r="G96" i="12"/>
  <c r="M96" i="12" s="1"/>
  <c r="I96" i="12"/>
  <c r="K96" i="12"/>
  <c r="K94" i="12" s="1"/>
  <c r="O96" i="12"/>
  <c r="Q96" i="12"/>
  <c r="V96" i="12"/>
  <c r="V94" i="12" s="1"/>
  <c r="G97" i="12"/>
  <c r="I97" i="12"/>
  <c r="K97" i="12"/>
  <c r="M97" i="12"/>
  <c r="O97" i="12"/>
  <c r="Q97" i="12"/>
  <c r="V97" i="12"/>
  <c r="G98" i="12"/>
  <c r="M98" i="12" s="1"/>
  <c r="I98" i="12"/>
  <c r="K98" i="12"/>
  <c r="O98" i="12"/>
  <c r="O94" i="12" s="1"/>
  <c r="Q98" i="12"/>
  <c r="V98" i="12"/>
  <c r="G100" i="12"/>
  <c r="I100" i="12"/>
  <c r="K100" i="12"/>
  <c r="M100" i="12"/>
  <c r="O100" i="12"/>
  <c r="Q100" i="12"/>
  <c r="V100" i="12"/>
  <c r="G101" i="12"/>
  <c r="K101" i="12"/>
  <c r="O101" i="12"/>
  <c r="V101" i="12"/>
  <c r="G102" i="12"/>
  <c r="I102" i="12"/>
  <c r="I101" i="12" s="1"/>
  <c r="K102" i="12"/>
  <c r="M102" i="12"/>
  <c r="M101" i="12" s="1"/>
  <c r="O102" i="12"/>
  <c r="Q102" i="12"/>
  <c r="Q101" i="12" s="1"/>
  <c r="V102" i="12"/>
  <c r="G104" i="12"/>
  <c r="O104" i="12"/>
  <c r="G105" i="12"/>
  <c r="I105" i="12"/>
  <c r="I104" i="12" s="1"/>
  <c r="K105" i="12"/>
  <c r="M105" i="12"/>
  <c r="O105" i="12"/>
  <c r="Q105" i="12"/>
  <c r="Q104" i="12" s="1"/>
  <c r="V105" i="12"/>
  <c r="G107" i="12"/>
  <c r="M107" i="12" s="1"/>
  <c r="I107" i="12"/>
  <c r="K107" i="12"/>
  <c r="K104" i="12" s="1"/>
  <c r="O107" i="12"/>
  <c r="Q107" i="12"/>
  <c r="V107" i="12"/>
  <c r="V104" i="12" s="1"/>
  <c r="I60" i="1"/>
  <c r="J59" i="1"/>
  <c r="J58" i="1"/>
  <c r="J57" i="1"/>
  <c r="J56" i="1"/>
  <c r="J55" i="1"/>
  <c r="J54" i="1"/>
  <c r="J53" i="1"/>
  <c r="J52" i="1"/>
  <c r="J60" i="1" s="1"/>
  <c r="AZ46" i="1"/>
  <c r="AZ45" i="1"/>
  <c r="F42" i="1"/>
  <c r="G42" i="1"/>
  <c r="H42" i="1"/>
  <c r="I42" i="1"/>
  <c r="J41" i="1" s="1"/>
  <c r="M94" i="12" l="1"/>
  <c r="M8" i="12"/>
  <c r="M104" i="12"/>
  <c r="M28" i="12"/>
  <c r="G8" i="12"/>
  <c r="M66" i="12"/>
  <c r="M64" i="12" s="1"/>
  <c r="M42" i="12"/>
  <c r="M41" i="12" s="1"/>
  <c r="M30" i="12"/>
  <c r="J39" i="1"/>
  <c r="J42" i="1" s="1"/>
  <c r="J40" i="1"/>
  <c r="I21" i="1"/>
  <c r="J28" i="1"/>
  <c r="J26" i="1"/>
  <c r="G38" i="1"/>
  <c r="F38" i="1"/>
  <c r="J23" i="1"/>
  <c r="J24" i="1"/>
  <c r="J25" i="1"/>
  <c r="J27" i="1"/>
  <c r="E24" i="1"/>
  <c r="E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Hanuš Petr</author>
  </authors>
  <commentList>
    <comment ref="S6" authorId="0" shapeId="0" xr:uid="{572CF577-F76A-4A1D-9812-2B269CFAB14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2C9E880-A38A-4488-9EDC-C2B73D30860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<sst xmlns="http://schemas.openxmlformats.org/spreadsheetml/2006/main" count="767" uniqueCount="302">
  <si>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</si>
  <si>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</si>
  <si>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</si>
  <si>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</si>
  <si>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</si>
  <si>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</si>
  <si>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</si>
  <si>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</si>
  <si>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</si>
  <si>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</si>
  <si>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</si>
  <si>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</si>
  <si>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</si>
  <si>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</si>
  <si>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</si>
  <si>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</si>
  <si>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</si>
  <si>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</si>
  <si>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</si>
  <si>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</si>
  <si>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</si>
  <si>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</si>
  <si>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</si>
  <si>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</si>
  <si>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</si>
  <si>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</si>
  <si>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</si>
  <si>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</si>
  <si>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</si>
  <si>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</si>
  <si>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</si>
  <si>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</si>
  <si>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</si>
  <si>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</si>
  <si>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</si>
  <si>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</si>
  <si>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</si>
  <si>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</si>
  <si>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</si>
  <si>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</si>
  <si>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</si>
  <si>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</si>
  <si>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</si>
  <si>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</si>
  <si>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Technologické úpravy VS vyvolané směšovacími okruhy</t>
  </si>
  <si>
    <t>Výměníková stanice</t>
  </si>
  <si>
    <t>Objekt:</t>
  </si>
  <si>
    <t>Rozpočet:</t>
  </si>
  <si>
    <t>Petr Hanuš</t>
  </si>
  <si>
    <t>Hanuš Petr</t>
  </si>
  <si>
    <t>Červenka Zdeněk, Ing.</t>
  </si>
  <si>
    <t>Z200106</t>
  </si>
  <si>
    <t>Magistrát Ústí n/L - Výměníková stanice</t>
  </si>
  <si>
    <t>Statutární město Ústí nad Labem</t>
  </si>
  <si>
    <t>Velká hradební 2336/8</t>
  </si>
  <si>
    <t>00081531</t>
  </si>
  <si>
    <t>CZ00081531</t>
  </si>
  <si>
    <t>MARTIA a.s.</t>
  </si>
  <si>
    <t>Mezní 2854/4</t>
  </si>
  <si>
    <t>Ústí nad Labem</t>
  </si>
  <si>
    <t>40011</t>
  </si>
  <si>
    <t>25006754</t>
  </si>
  <si>
    <t>CZ25006754</t>
  </si>
  <si>
    <t>7.12.2020</t>
  </si>
  <si>
    <t>Stavba</t>
  </si>
  <si>
    <t>Celkem za stavbu</t>
  </si>
  <si>
    <t>CZK</t>
  </si>
  <si>
    <t>#POPS</t>
  </si>
  <si>
    <t>Popis stavby: Z200106 - Magistrát Ústí n/L - Výměníková stanice</t>
  </si>
  <si>
    <t>Úprava stávající technologie ÚT o nové směšovací okruhy pro jednotlivé větvě.</t>
  </si>
  <si>
    <t>Úpravy stávající technologie ÚT ve VS, vyvolané novými směšovanými okruhy a odstraněním původní čerpadlové sestavy.</t>
  </si>
  <si>
    <t>Rekapitulace dílů</t>
  </si>
  <si>
    <t>Typ dílu</t>
  </si>
  <si>
    <t>713</t>
  </si>
  <si>
    <t>Izolace tepelné</t>
  </si>
  <si>
    <t>732</t>
  </si>
  <si>
    <t>Strojovny</t>
  </si>
  <si>
    <t>733</t>
  </si>
  <si>
    <t>Rozvod potrubí</t>
  </si>
  <si>
    <t>734</t>
  </si>
  <si>
    <t>Armatury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</si>
  <si>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</si>
  <si>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</si>
  <si>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</si>
  <si>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</si>
  <si>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</si>
  <si>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</si>
  <si>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</si>
  <si>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</si>
  <si>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</si>
  <si>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</si>
  <si>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</si>
  <si>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</si>
  <si>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</si>
  <si>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</si>
  <si>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</si>
  <si>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</si>
  <si>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</si>
  <si>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</si>
  <si>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</si>
  <si>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</si>
  <si>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</si>
  <si>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</si>
  <si>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</si>
  <si>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</si>
  <si>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</si>
  <si>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</si>
  <si>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</si>
  <si>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</si>
  <si>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</si>
  <si>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</si>
  <si>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</si>
  <si>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</si>
  <si>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</si>
  <si>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</si>
  <si>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713400832</t>
  </si>
  <si>
    <t>Odstranění pevné izol.potrubí Izoma M vč.úpravy</t>
  </si>
  <si>
    <t>m2</t>
  </si>
  <si>
    <t>RTS 20/ II</t>
  </si>
  <si>
    <t>Práce</t>
  </si>
  <si>
    <t>POL1_</t>
  </si>
  <si>
    <t>Propojení výměníků a rozdělovače : 3,1416*(0,159+0,12)*5</t>
  </si>
  <si>
    <t>VV</t>
  </si>
  <si>
    <t>Propojení potrubí do přístavby : 3,1416*(0,159+0,12)*20</t>
  </si>
  <si>
    <t>713400991</t>
  </si>
  <si>
    <t>Příplatek za opravu izolace potrubí ostatní</t>
  </si>
  <si>
    <t>kus</t>
  </si>
  <si>
    <t>713461121</t>
  </si>
  <si>
    <t>Izolace potrubí-skružemi na tmel za stud., 1vrstvá</t>
  </si>
  <si>
    <t>Včetně pomocného lešení o výšce podlahy do 1900 mm a pro zatížení do 1,5 kPa.</t>
  </si>
  <si>
    <t>POP</t>
  </si>
  <si>
    <t>Propojení výměníků : 3,1416*(0,159+0,16)*5</t>
  </si>
  <si>
    <t>Propojení potrubí do přístavby : 3,1416*(0,159+0,16)*6</t>
  </si>
  <si>
    <t>Propojení potrubí místo čerpadlové řady VS : 3,1416*(0,159+0,16)*3</t>
  </si>
  <si>
    <t>713492111</t>
  </si>
  <si>
    <t>Izolace potrubí - Al fólií v 6hranném Pz pletivu</t>
  </si>
  <si>
    <t>28378007</t>
  </si>
  <si>
    <t>IKA 150 V DN 65 vrstvená tepelná izolace</t>
  </si>
  <si>
    <t>SPCM</t>
  </si>
  <si>
    <t>Specifikace</t>
  </si>
  <si>
    <t>POL3_</t>
  </si>
  <si>
    <t>28378069</t>
  </si>
  <si>
    <t>IKA 150 F DN 100 vrstvená tepelná izolace</t>
  </si>
  <si>
    <t>631547522</t>
  </si>
  <si>
    <t>Pouzdro potrubní izolační ROCKWOOL 800  76/70 mm kamenná vlna s polepem Al fólií vyztuženou skleněnou mřížkou</t>
  </si>
  <si>
    <t>m</t>
  </si>
  <si>
    <t>631547628</t>
  </si>
  <si>
    <t>Pouzdro potrubní izolační ROCKWOOL 800 159/80 mm kamenná vlna s polepem Al fólií vyztuženou skleněnou mřížkou</t>
  </si>
  <si>
    <t>998713201</t>
  </si>
  <si>
    <t>Přesun hmot pro izolace tepelné, výšky do 6 m</t>
  </si>
  <si>
    <t>Přesun hmot</t>
  </si>
  <si>
    <t>POL7_</t>
  </si>
  <si>
    <t>732110812</t>
  </si>
  <si>
    <t>Demontáž těles rozdělovačů a sběračů, DN 200 mm</t>
  </si>
  <si>
    <t>732224812</t>
  </si>
  <si>
    <t>Vypuštění vody z výměníku s vložkou U do 6,3 m2</t>
  </si>
  <si>
    <t>732291915</t>
  </si>
  <si>
    <t>Napuštění výměníků a ohříváků vodou do 1000 l</t>
  </si>
  <si>
    <t>732429112</t>
  </si>
  <si>
    <t>Montáž čerpadel oběhových spirálních, DN 40</t>
  </si>
  <si>
    <t>soubor</t>
  </si>
  <si>
    <t>732429116</t>
  </si>
  <si>
    <t>Montáž čerpadel oběhových spirálních, DN 100</t>
  </si>
  <si>
    <t>732420815</t>
  </si>
  <si>
    <t>Demontáž čerpadel oběhových spirálních DN 80</t>
  </si>
  <si>
    <t>732420817</t>
  </si>
  <si>
    <t>Demontáž čerpadel oběhových spirálních DN 125</t>
  </si>
  <si>
    <t xml:space="preserve">900      </t>
  </si>
  <si>
    <t>HZS Práce v tarifní třídě 7 Odstavení VS a vypuštění části soustavy</t>
  </si>
  <si>
    <t>h</t>
  </si>
  <si>
    <t>Prav.M</t>
  </si>
  <si>
    <t>HZS</t>
  </si>
  <si>
    <t>POL10_</t>
  </si>
  <si>
    <t xml:space="preserve">904      </t>
  </si>
  <si>
    <t>Hzs-zkousky v ramci montaz.praci Topná zkouška</t>
  </si>
  <si>
    <t>4261097532</t>
  </si>
  <si>
    <t>Čerpadlo MAGNA 1 32-100, PN 10 230V, 180 mm</t>
  </si>
  <si>
    <t>Indiv</t>
  </si>
  <si>
    <t>4261097539</t>
  </si>
  <si>
    <t>Čerpadlo MAGNA 3 100-120F, PN 6 230V, 450 mm</t>
  </si>
  <si>
    <t>998732201</t>
  </si>
  <si>
    <t>Přesun hmot pro strojovny, výšky do 6 m</t>
  </si>
  <si>
    <t>733111416</t>
  </si>
  <si>
    <t>Potrubí závitové zesílené svař. v kotelnách DN 32</t>
  </si>
  <si>
    <t>Potrubí včetně tvarovek a zednických výpomocí.</t>
  </si>
  <si>
    <t>733113116</t>
  </si>
  <si>
    <t>Příplatek za zhotovení přípojky DN 32</t>
  </si>
  <si>
    <t>733113117</t>
  </si>
  <si>
    <t>Příplatek za zhotovení přípojky DN 40</t>
  </si>
  <si>
    <t>733110803</t>
  </si>
  <si>
    <t>Demontáž potrubí ocelového závitového do DN 15</t>
  </si>
  <si>
    <t>733121228</t>
  </si>
  <si>
    <t>Potrubí hladké bezešvé v kotelnách D 108 x 4,0 mm</t>
  </si>
  <si>
    <t>733121232</t>
  </si>
  <si>
    <t>Potrubí hladké bezešvé v kotelnách D 133 x 4,5 mm</t>
  </si>
  <si>
    <t>733121235</t>
  </si>
  <si>
    <t>Potrubí hladké bezešvé v kotelnách D 159 x 4,5 mm</t>
  </si>
  <si>
    <t>733123123</t>
  </si>
  <si>
    <t>Příplatek za zhotovení přípojek D 76 x 3,2 mm</t>
  </si>
  <si>
    <t>733123128</t>
  </si>
  <si>
    <t>Příplatek za zhotovení přípojek D 133 x 4,5 mm</t>
  </si>
  <si>
    <t>733123132</t>
  </si>
  <si>
    <t>Příplatek za zhotovení přípojek D 159 4,5 mm</t>
  </si>
  <si>
    <t>733124128</t>
  </si>
  <si>
    <t>Zhotov.přechodu z trub.hladkých kováním 150/100</t>
  </si>
  <si>
    <t>733120836</t>
  </si>
  <si>
    <t>Demontáž potrubí z hladkých trubek D 159</t>
  </si>
  <si>
    <t>733192935</t>
  </si>
  <si>
    <t>Oprava-montáž potrubí hladkých D 159 mm</t>
  </si>
  <si>
    <t>733193935</t>
  </si>
  <si>
    <t>Oprava-zaslepení potrubí dýnkem D 159 mm</t>
  </si>
  <si>
    <t>733194922</t>
  </si>
  <si>
    <t>Oprava-navaření odbočky na potrubí,D odbočky 76</t>
  </si>
  <si>
    <t>733194932</t>
  </si>
  <si>
    <t>Oprava-navaření odbočky na potrubí,D odbočky 133</t>
  </si>
  <si>
    <t>733194935</t>
  </si>
  <si>
    <t>Oprava-navaření odbočky na potrubí,D odbočky 159</t>
  </si>
  <si>
    <t>998733201</t>
  </si>
  <si>
    <t>Přesun hmot pro rozvody potrubí, výšky do 6 m</t>
  </si>
  <si>
    <t>734100812</t>
  </si>
  <si>
    <t>Demontáž armatur se dvěma přírubami do DN 100</t>
  </si>
  <si>
    <t>734100813</t>
  </si>
  <si>
    <t>Demontáž armatur se dvěma přírubami do DN 150</t>
  </si>
  <si>
    <t>734172116</t>
  </si>
  <si>
    <t>Mezikusy z ocel.trubek hlad., jednoznačné DN 65</t>
  </si>
  <si>
    <t>734172121</t>
  </si>
  <si>
    <t>Mezikusy z ocel.trubek hlad., jednoznačné DN 125</t>
  </si>
  <si>
    <t>734173216</t>
  </si>
  <si>
    <t>Přírubové spoje PN 0,6/I MPa, DN 65</t>
  </si>
  <si>
    <t>734173218</t>
  </si>
  <si>
    <t>Přírubové spoje PN 0,6/I MPa, DN 100</t>
  </si>
  <si>
    <t>734173221</t>
  </si>
  <si>
    <t>Přírubové spoje PN 0,6/I MPa, DN 125</t>
  </si>
  <si>
    <t>734173222</t>
  </si>
  <si>
    <t>Přírubové spoje PN 0,6/I MPa, DN 150</t>
  </si>
  <si>
    <t>734190818</t>
  </si>
  <si>
    <t>Rozpojení přírubového spoje DN 100</t>
  </si>
  <si>
    <t>734190822</t>
  </si>
  <si>
    <t>Rozpojení přírubového spoje DN 150</t>
  </si>
  <si>
    <t>734200834</t>
  </si>
  <si>
    <t>Demontáž armatur se 4 závity do G 2</t>
  </si>
  <si>
    <t>734209116</t>
  </si>
  <si>
    <t>Montáž armatur závitových,se 2závity, G 5/4</t>
  </si>
  <si>
    <t>734209129</t>
  </si>
  <si>
    <t>Montáž armatur závitových,se 4závity, G 1 1/2</t>
  </si>
  <si>
    <t>734233164</t>
  </si>
  <si>
    <t>Kohout kulový,vnitřní-vnější z.IVAR PERFECTA DN 32</t>
  </si>
  <si>
    <t>734263315</t>
  </si>
  <si>
    <t>Šroubení topenářské, přímé, IVAR.SP 603 DN 32</t>
  </si>
  <si>
    <t>734263316</t>
  </si>
  <si>
    <t>Šroubení topenářské, přímé, IVAR.SP 603 DN 40</t>
  </si>
  <si>
    <t>734293312</t>
  </si>
  <si>
    <t>Kohout kulový vypouštěcí, IVAR.EURO M DN 15</t>
  </si>
  <si>
    <t>734413135</t>
  </si>
  <si>
    <t>Teploměr IVAR.TP 120 A, D 80 / dl.jímky 150 mm</t>
  </si>
  <si>
    <t>734420821</t>
  </si>
  <si>
    <t>Demontáž tlakoměrů diferenciálních</t>
  </si>
  <si>
    <t>734494213</t>
  </si>
  <si>
    <t>Návarky s trubkovým závitem G 1/2</t>
  </si>
  <si>
    <t>42265779</t>
  </si>
  <si>
    <t>Filtr s výměnnou vložkou FORTE typ 001 PN16 DN 100</t>
  </si>
  <si>
    <t>42285514</t>
  </si>
  <si>
    <t>Klapka mezipřírubová uzav.WAFER J9.100 DN 65 tělo litina, disk niklovaná litina, EPDM</t>
  </si>
  <si>
    <t>42285516</t>
  </si>
  <si>
    <t>Klapka mezipřírubová uzav.WAFER J9.100 DN 100 tělo litina, disk niklovaná litina, EPDM</t>
  </si>
  <si>
    <t>42285553</t>
  </si>
  <si>
    <t>Klapka mezipřírubová zpětná motýlová DN100 tělo litina, disk litina, EPDM</t>
  </si>
  <si>
    <t>551100174</t>
  </si>
  <si>
    <t>Kohout kulový regulační IVAR.TOP BALL 5/4"</t>
  </si>
  <si>
    <t>55121090.M</t>
  </si>
  <si>
    <t>Ventil přepouštěcí Heimeier Hydrolux DN 32  vnitřní závit</t>
  </si>
  <si>
    <t>998734201</t>
  </si>
  <si>
    <t>Přesun hmot pro armatury, výšky do 6 m</t>
  </si>
  <si>
    <t>783426160</t>
  </si>
  <si>
    <t>Nátěr syntetický potrubí do DN 150 mm  Z + 2x</t>
  </si>
  <si>
    <t>979084113</t>
  </si>
  <si>
    <t>Vodorovná doprava hmot po suchu do 1000 m</t>
  </si>
  <si>
    <t>t</t>
  </si>
  <si>
    <t>Přesun suti</t>
  </si>
  <si>
    <t>POL8_</t>
  </si>
  <si>
    <t>979084119</t>
  </si>
  <si>
    <t>Příplatek k přesunu hmot za každých dalších 1000 m</t>
  </si>
  <si>
    <t>979094111</t>
  </si>
  <si>
    <t>Nakládání nebo překládání vybouraných hmot</t>
  </si>
  <si>
    <t>979087312</t>
  </si>
  <si>
    <t>Vodorovné přemístění vyb. hmot nošením do 10 m</t>
  </si>
  <si>
    <t>S naložením suti nebo vybouraných hmot do dopravního prostředku a na jejich vyložením, popřípadě přeložením na normální dopravní prostředek.</t>
  </si>
  <si>
    <t>979087391</t>
  </si>
  <si>
    <t>Příplatek za nošení suti každých dalších 10 m</t>
  </si>
  <si>
    <t>005124010R</t>
  </si>
  <si>
    <t>Koordinační činnost</t>
  </si>
  <si>
    <t>Soubor</t>
  </si>
  <si>
    <t>VRN</t>
  </si>
  <si>
    <t>POL99_2</t>
  </si>
  <si>
    <t>Koordinace stavebních a technologických dodávek stavby.</t>
  </si>
  <si>
    <t>005231020R</t>
  </si>
  <si>
    <t>Individuální a komplexní vyzkoušení</t>
  </si>
  <si>
    <t>Náklady na individuální zkoušky dodaných a smontovaných technologických zařízení včetně komplexního vyzkoušení.</t>
  </si>
  <si>
    <t>005231040R</t>
  </si>
  <si>
    <t>Provozní řády</t>
  </si>
  <si>
    <t>Náklady zhotovitele na vypracování provozních řádů pro zkušební či trvalý provoz včetně nákladů na předání všech návodů k obsluze a údržbě pro technologická zařízení a včetně zaškolení obsluhy objednatele.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</si>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</sst>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7" fillId="4" borderId="28" xfId="0" applyFont="1" applyFill="1" applyBorder="1" applyAlignment="1">
      <alignment horizontal="center" vertical="center" wrapText="1"/>
    </xf>
    <xf numFmtId="0" fontId="17" fillId="4" borderId="29" xfId="0" applyFont="1" applyFill="1" applyBorder="1" applyAlignment="1">
      <alignment horizontal="center" vertical="center" wrapText="1"/>
    </xf>
    <xf numFmtId="0" fontId="17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8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4" fontId="18" fillId="0" borderId="0" xfId="0" applyNumberFormat="1" applyFont="1" applyBorder="1" applyAlignment="1">
      <alignment vertical="top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4" fontId="18" fillId="0" borderId="39" xfId="0" applyNumberFormat="1" applyFont="1" applyBorder="1" applyAlignment="1">
      <alignment vertical="top" shrinkToFit="1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0" fontId="18" fillId="0" borderId="41" xfId="0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0" fontId="18" fillId="0" borderId="42" xfId="0" applyFont="1" applyBorder="1" applyAlignment="1">
      <alignment horizontal="center" vertical="top" shrinkToFit="1"/>
    </xf>
    <xf numFmtId="164" fontId="18" fillId="0" borderId="42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0" borderId="43" xfId="0" applyNumberFormat="1" applyFont="1" applyBorder="1" applyAlignment="1">
      <alignment vertical="top" shrinkToFit="1"/>
    </xf>
    <xf numFmtId="0" fontId="20" fillId="0" borderId="18" xfId="0" applyNumberFormat="1" applyFont="1" applyBorder="1" applyAlignment="1">
      <alignment vertical="top" wrapText="1"/>
    </xf>
    <xf numFmtId="0" fontId="21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8" fillId="0" borderId="42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06ul-app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4" t="s">
        <v>41</v>
      </c>
      <c r="B2" s="74"/>
      <c r="C2" s="74"/>
      <c r="D2" s="74"/>
      <c r="E2" s="74"/>
      <c r="F2" s="74"/>
      <c r="G2" s="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3"/>
  <sheetViews>
    <sheetView showGridLines="0" tabSelected="1" topLeftCell="B1" zoomScaleNormal="100" zoomScaleSheetLayoutView="75" workbookViewId="0">
      <selection activeCell="D7" sqref="D7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38</v>
      </c>
      <c r="B1" s="75" t="s">
        <v>4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">
      <c r="A2" s="2"/>
      <c r="B2" s="114" t="s">
        <v>24</v>
      </c>
      <c r="C2" s="115"/>
      <c r="D2" s="116" t="s">
        <v>51</v>
      </c>
      <c r="E2" s="117" t="s">
        <v>52</v>
      </c>
      <c r="F2" s="118"/>
      <c r="G2" s="118"/>
      <c r="H2" s="118"/>
      <c r="I2" s="118"/>
      <c r="J2" s="119"/>
      <c r="O2" s="1"/>
    </row>
    <row r="3" spans="1:15" ht="27" customHeight="1" x14ac:dyDescent="0.2">
      <c r="A3" s="2"/>
      <c r="B3" s="120" t="s">
        <v>46</v>
      </c>
      <c r="C3" s="115"/>
      <c r="D3" s="121" t="s">
        <v>43</v>
      </c>
      <c r="E3" s="122" t="s">
        <v>45</v>
      </c>
      <c r="F3" s="123"/>
      <c r="G3" s="123"/>
      <c r="H3" s="123"/>
      <c r="I3" s="123"/>
      <c r="J3" s="124"/>
    </row>
    <row r="4" spans="1:15" ht="23.25" customHeight="1" x14ac:dyDescent="0.2">
      <c r="A4" s="110">
        <v>393</v>
      </c>
      <c r="B4" s="125" t="s">
        <v>47</v>
      </c>
      <c r="C4" s="126"/>
      <c r="D4" s="127" t="s">
        <v>43</v>
      </c>
      <c r="E4" s="128" t="s">
        <v>44</v>
      </c>
      <c r="F4" s="129"/>
      <c r="G4" s="129"/>
      <c r="H4" s="129"/>
      <c r="I4" s="129"/>
      <c r="J4" s="130"/>
    </row>
    <row r="5" spans="1:15" ht="24" customHeight="1" x14ac:dyDescent="0.2">
      <c r="A5" s="2"/>
      <c r="B5" s="31" t="s">
        <v>23</v>
      </c>
      <c r="D5" s="131" t="s">
        <v>53</v>
      </c>
      <c r="E5" s="93"/>
      <c r="F5" s="93"/>
      <c r="G5" s="93"/>
      <c r="H5" s="18" t="s">
        <v>42</v>
      </c>
      <c r="I5" s="133" t="s">
        <v>55</v>
      </c>
      <c r="J5" s="8"/>
    </row>
    <row r="6" spans="1:15" ht="15.75" customHeight="1" x14ac:dyDescent="0.2">
      <c r="A6" s="2"/>
      <c r="B6" s="28"/>
      <c r="C6" s="54"/>
      <c r="D6" s="113" t="s">
        <v>54</v>
      </c>
      <c r="E6" s="94"/>
      <c r="F6" s="94"/>
      <c r="G6" s="94"/>
      <c r="H6" s="18" t="s">
        <v>36</v>
      </c>
      <c r="I6" s="133" t="s">
        <v>56</v>
      </c>
      <c r="J6" s="8"/>
    </row>
    <row r="7" spans="1:15" x14ac:dyDescent="0.2">
      <c r="A7" s="2"/>
      <c r="B7" s="29"/>
      <c r="C7" s="55"/>
      <c r="D7" s="111"/>
      <c r="E7" s="132"/>
      <c r="F7" s="95"/>
      <c r="G7" s="95"/>
      <c r="H7" s="24"/>
      <c r="I7" s="23"/>
      <c r="J7" s="34"/>
    </row>
    <row r="8" spans="1:15" ht="24" hidden="1" customHeight="1" x14ac:dyDescent="0.2">
      <c r="A8" s="2"/>
      <c r="B8" s="31" t="s">
        <v>21</v>
      </c>
      <c r="D8" s="112" t="s">
        <v>57</v>
      </c>
      <c r="H8" s="18" t="s">
        <v>42</v>
      </c>
      <c r="I8" s="133" t="s">
        <v>61</v>
      </c>
      <c r="J8" s="8"/>
    </row>
    <row r="9" spans="1:15" ht="15.75" hidden="1" customHeight="1" x14ac:dyDescent="0.2">
      <c r="A9" s="2"/>
      <c r="B9" s="2"/>
      <c r="D9" s="112" t="s">
        <v>58</v>
      </c>
      <c r="H9" s="18" t="s">
        <v>36</v>
      </c>
      <c r="I9" s="133" t="s">
        <v>62</v>
      </c>
      <c r="J9" s="8"/>
    </row>
    <row r="10" spans="1:15" ht="15.75" hidden="1" customHeight="1" x14ac:dyDescent="0.2">
      <c r="A10" s="2"/>
      <c r="B10" s="35"/>
      <c r="C10" s="55"/>
      <c r="D10" s="111" t="s">
        <v>60</v>
      </c>
      <c r="E10" s="134" t="s">
        <v>59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85"/>
      <c r="E11" s="85"/>
      <c r="F11" s="85"/>
      <c r="G11" s="85"/>
      <c r="H11" s="18" t="s">
        <v>42</v>
      </c>
      <c r="I11" s="22"/>
      <c r="J11" s="8"/>
    </row>
    <row r="12" spans="1:15" ht="15.75" customHeight="1" x14ac:dyDescent="0.2">
      <c r="A12" s="2"/>
      <c r="B12" s="28"/>
      <c r="C12" s="54"/>
      <c r="D12" s="90"/>
      <c r="E12" s="90"/>
      <c r="F12" s="90"/>
      <c r="G12" s="90"/>
      <c r="H12" s="18" t="s">
        <v>36</v>
      </c>
      <c r="I12" s="22"/>
      <c r="J12" s="8"/>
    </row>
    <row r="13" spans="1:15" ht="15.75" customHeight="1" x14ac:dyDescent="0.2">
      <c r="A13" s="2"/>
      <c r="B13" s="29"/>
      <c r="C13" s="55"/>
      <c r="D13" s="52"/>
      <c r="E13" s="91"/>
      <c r="F13" s="92"/>
      <c r="G13" s="92"/>
      <c r="H13" s="19"/>
      <c r="I13" s="23"/>
      <c r="J13" s="34"/>
    </row>
    <row r="14" spans="1:15" ht="24" customHeight="1" x14ac:dyDescent="0.2">
      <c r="A14" s="2"/>
      <c r="B14" s="43" t="s">
        <v>22</v>
      </c>
      <c r="C14" s="56"/>
      <c r="D14" s="57" t="s">
        <v>48</v>
      </c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9"/>
      <c r="D15" s="53"/>
      <c r="E15" s="84"/>
      <c r="F15" s="84"/>
      <c r="G15" s="86"/>
      <c r="H15" s="86"/>
      <c r="I15" s="86" t="s">
        <v>31</v>
      </c>
      <c r="J15" s="87"/>
    </row>
    <row r="16" spans="1:15" ht="23.25" customHeight="1" x14ac:dyDescent="0.2">
      <c r="A16" s="201" t="s">
        <v>26</v>
      </c>
      <c r="B16" s="38" t="s">
        <v>26</v>
      </c>
      <c r="C16" s="60"/>
      <c r="D16" s="61"/>
      <c r="E16" s="81"/>
      <c r="F16" s="82"/>
      <c r="G16" s="81"/>
      <c r="H16" s="82"/>
      <c r="I16" s="81">
        <v>6327.93</v>
      </c>
      <c r="J16" s="83"/>
    </row>
    <row r="17" spans="1:10" ht="23.25" customHeight="1" x14ac:dyDescent="0.2">
      <c r="A17" s="201" t="s">
        <v>27</v>
      </c>
      <c r="B17" s="38" t="s">
        <v>27</v>
      </c>
      <c r="C17" s="60"/>
      <c r="D17" s="61"/>
      <c r="E17" s="81"/>
      <c r="F17" s="82"/>
      <c r="G17" s="81"/>
      <c r="H17" s="82"/>
      <c r="I17" s="81">
        <v>237202.42</v>
      </c>
      <c r="J17" s="83"/>
    </row>
    <row r="18" spans="1:10" ht="23.25" customHeight="1" x14ac:dyDescent="0.2">
      <c r="A18" s="201" t="s">
        <v>28</v>
      </c>
      <c r="B18" s="38" t="s">
        <v>28</v>
      </c>
      <c r="C18" s="60"/>
      <c r="D18" s="61"/>
      <c r="E18" s="81"/>
      <c r="F18" s="82"/>
      <c r="G18" s="81"/>
      <c r="H18" s="82"/>
      <c r="I18" s="81">
        <v>0</v>
      </c>
      <c r="J18" s="83"/>
    </row>
    <row r="19" spans="1:10" ht="23.25" customHeight="1" x14ac:dyDescent="0.2">
      <c r="A19" s="201" t="s">
        <v>86</v>
      </c>
      <c r="B19" s="38" t="s">
        <v>29</v>
      </c>
      <c r="C19" s="60"/>
      <c r="D19" s="61"/>
      <c r="E19" s="81"/>
      <c r="F19" s="82"/>
      <c r="G19" s="81"/>
      <c r="H19" s="82"/>
      <c r="I19" s="81">
        <v>3532.87</v>
      </c>
      <c r="J19" s="83"/>
    </row>
    <row r="20" spans="1:10" ht="23.25" customHeight="1" x14ac:dyDescent="0.2">
      <c r="A20" s="201" t="s">
        <v>87</v>
      </c>
      <c r="B20" s="38" t="s">
        <v>30</v>
      </c>
      <c r="C20" s="60"/>
      <c r="D20" s="61"/>
      <c r="E20" s="81"/>
      <c r="F20" s="82"/>
      <c r="G20" s="81"/>
      <c r="H20" s="82"/>
      <c r="I20" s="81">
        <v>12953.84</v>
      </c>
      <c r="J20" s="83"/>
    </row>
    <row r="21" spans="1:10" ht="23.25" customHeight="1" x14ac:dyDescent="0.2">
      <c r="A21" s="2"/>
      <c r="B21" s="48" t="s">
        <v>31</v>
      </c>
      <c r="C21" s="62"/>
      <c r="D21" s="63"/>
      <c r="E21" s="88"/>
      <c r="F21" s="89"/>
      <c r="G21" s="88"/>
      <c r="H21" s="89"/>
      <c r="I21" s="88">
        <f>SUM(I16:J20)</f>
        <v>260017.06</v>
      </c>
      <c r="J21" s="101"/>
    </row>
    <row r="22" spans="1:10" ht="33" customHeight="1" x14ac:dyDescent="0.2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0"/>
      <c r="D23" s="61"/>
      <c r="E23" s="65">
        <v>15</v>
      </c>
      <c r="F23" s="39" t="s">
        <v>0</v>
      </c>
      <c r="G23" s="99">
        <v>0</v>
      </c>
      <c r="H23" s="100"/>
      <c r="I23" s="100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14</v>
      </c>
      <c r="C24" s="60"/>
      <c r="D24" s="61"/>
      <c r="E24" s="65">
        <f>SazbaDPH1</f>
        <v>15</v>
      </c>
      <c r="F24" s="39" t="s">
        <v>0</v>
      </c>
      <c r="G24" s="97"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0"/>
      <c r="D25" s="61"/>
      <c r="E25" s="65">
        <v>21</v>
      </c>
      <c r="F25" s="39" t="s">
        <v>0</v>
      </c>
      <c r="G25" s="99">
        <v>260017.06</v>
      </c>
      <c r="H25" s="100"/>
      <c r="I25" s="100"/>
      <c r="J25" s="40" t="str">
        <f t="shared" si="0"/>
        <v>CZK</v>
      </c>
    </row>
    <row r="26" spans="1:10" ht="23.25" hidden="1" customHeight="1" x14ac:dyDescent="0.2">
      <c r="A26" s="2"/>
      <c r="B26" s="32" t="s">
        <v>16</v>
      </c>
      <c r="C26" s="66"/>
      <c r="D26" s="53"/>
      <c r="E26" s="67">
        <f>SazbaDPH2</f>
        <v>21</v>
      </c>
      <c r="F26" s="30" t="s">
        <v>0</v>
      </c>
      <c r="G26" s="78">
        <v>54603.58</v>
      </c>
      <c r="H26" s="79"/>
      <c r="I26" s="79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68"/>
      <c r="D27" s="69"/>
      <c r="E27" s="68"/>
      <c r="F27" s="16"/>
      <c r="G27" s="80">
        <v>0</v>
      </c>
      <c r="H27" s="80"/>
      <c r="I27" s="80"/>
      <c r="J27" s="41" t="str">
        <f t="shared" si="0"/>
        <v>CZK</v>
      </c>
    </row>
    <row r="28" spans="1:10" ht="27.75" customHeight="1" thickBot="1" x14ac:dyDescent="0.25">
      <c r="A28" s="2"/>
      <c r="B28" s="169" t="s">
        <v>25</v>
      </c>
      <c r="C28" s="170"/>
      <c r="D28" s="170"/>
      <c r="E28" s="171"/>
      <c r="F28" s="172"/>
      <c r="G28" s="173">
        <v>260017.06</v>
      </c>
      <c r="H28" s="174"/>
      <c r="I28" s="174"/>
      <c r="J28" s="175" t="str">
        <f t="shared" si="0"/>
        <v>CZK</v>
      </c>
    </row>
    <row r="29" spans="1:10" ht="27.75" hidden="1" customHeight="1" thickBot="1" x14ac:dyDescent="0.25">
      <c r="A29" s="2"/>
      <c r="B29" s="169" t="s">
        <v>37</v>
      </c>
      <c r="C29" s="176"/>
      <c r="D29" s="176"/>
      <c r="E29" s="176"/>
      <c r="F29" s="177"/>
      <c r="G29" s="173">
        <v>314620.64</v>
      </c>
      <c r="H29" s="173"/>
      <c r="I29" s="173"/>
      <c r="J29" s="178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 t="s">
        <v>63</v>
      </c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2"/>
      <c r="D34" s="102" t="s">
        <v>49</v>
      </c>
      <c r="E34" s="103"/>
      <c r="G34" s="104" t="s">
        <v>50</v>
      </c>
      <c r="H34" s="105"/>
      <c r="I34" s="105"/>
      <c r="J34" s="25"/>
    </row>
    <row r="35" spans="1:52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52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52" ht="27" hidden="1" customHeight="1" x14ac:dyDescent="0.2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52" ht="25.5" hidden="1" customHeight="1" x14ac:dyDescent="0.2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6" t="s">
        <v>1</v>
      </c>
      <c r="J38" s="147" t="s">
        <v>0</v>
      </c>
    </row>
    <row r="39" spans="1:52" ht="25.5" hidden="1" customHeight="1" x14ac:dyDescent="0.2">
      <c r="A39" s="137">
        <v>1</v>
      </c>
      <c r="B39" s="148" t="s">
        <v>64</v>
      </c>
      <c r="C39" s="149"/>
      <c r="D39" s="149"/>
      <c r="E39" s="149"/>
      <c r="F39" s="150">
        <v>0</v>
      </c>
      <c r="G39" s="151">
        <v>260017.06</v>
      </c>
      <c r="H39" s="152"/>
      <c r="I39" s="153">
        <v>260017.06</v>
      </c>
      <c r="J39" s="154">
        <f>IF(_xlfn.SINGLE(CenaCelkemVypocet)=0,"",I39/_xlfn.SINGLE(CenaCelkemVypocet)*100)</f>
        <v>100</v>
      </c>
    </row>
    <row r="40" spans="1:52" ht="25.5" hidden="1" customHeight="1" x14ac:dyDescent="0.2">
      <c r="A40" s="137">
        <v>2</v>
      </c>
      <c r="B40" s="155" t="s">
        <v>43</v>
      </c>
      <c r="C40" s="156" t="s">
        <v>45</v>
      </c>
      <c r="D40" s="156"/>
      <c r="E40" s="156"/>
      <c r="F40" s="157">
        <v>0</v>
      </c>
      <c r="G40" s="158">
        <v>260017.06</v>
      </c>
      <c r="H40" s="158"/>
      <c r="I40" s="159">
        <v>260017.06</v>
      </c>
      <c r="J40" s="160">
        <f>IF(_xlfn.SINGLE(CenaCelkemVypocet)=0,"",I40/_xlfn.SINGLE(CenaCelkemVypocet)*100)</f>
        <v>100</v>
      </c>
    </row>
    <row r="41" spans="1:52" ht="25.5" hidden="1" customHeight="1" x14ac:dyDescent="0.2">
      <c r="A41" s="137">
        <v>3</v>
      </c>
      <c r="B41" s="161" t="s">
        <v>43</v>
      </c>
      <c r="C41" s="149" t="s">
        <v>44</v>
      </c>
      <c r="D41" s="149"/>
      <c r="E41" s="149"/>
      <c r="F41" s="162">
        <v>0</v>
      </c>
      <c r="G41" s="152">
        <v>260017.06</v>
      </c>
      <c r="H41" s="152"/>
      <c r="I41" s="153">
        <v>260017.06</v>
      </c>
      <c r="J41" s="154">
        <f>IF(_xlfn.SINGLE(CenaCelkemVypocet)=0,"",I41/_xlfn.SINGLE(CenaCelkemVypocet)*100)</f>
        <v>100</v>
      </c>
    </row>
    <row r="42" spans="1:52" ht="25.5" hidden="1" customHeight="1" x14ac:dyDescent="0.2">
      <c r="A42" s="137"/>
      <c r="B42" s="163" t="s">
        <v>65</v>
      </c>
      <c r="C42" s="164"/>
      <c r="D42" s="164"/>
      <c r="E42" s="164"/>
      <c r="F42" s="165">
        <f>SUMIF(A39:A41,"=1",F39:F41)</f>
        <v>0</v>
      </c>
      <c r="G42" s="166">
        <f>SUMIF(A39:A41,"=1",G39:G41)</f>
        <v>260017.06</v>
      </c>
      <c r="H42" s="166">
        <f>SUMIF(A39:A41,"=1",H39:H41)</f>
        <v>0</v>
      </c>
      <c r="I42" s="167">
        <f>SUMIF(A39:A41,"=1",I39:I41)</f>
        <v>260017.06</v>
      </c>
      <c r="J42" s="168">
        <f>SUMIF(A39:A41,"=1",J39:J41)</f>
        <v>100</v>
      </c>
    </row>
    <row r="44" spans="1:52" x14ac:dyDescent="0.2">
      <c r="A44" t="s">
        <v>67</v>
      </c>
      <c r="B44" t="s">
        <v>68</v>
      </c>
    </row>
    <row r="45" spans="1:52" x14ac:dyDescent="0.2">
      <c r="B45" s="180" t="s">
        <v>69</v>
      </c>
      <c r="C45" s="180"/>
      <c r="D45" s="180"/>
      <c r="E45" s="180"/>
      <c r="F45" s="180"/>
      <c r="G45" s="180"/>
      <c r="H45" s="180"/>
      <c r="I45" s="180"/>
      <c r="J45" s="180"/>
      <c r="AZ45" s="179" t="str">
        <f>B45</f>
        <v>Úprava stávající technologie ÚT o nové směšovací okruhy pro jednotlivé větvě.</v>
      </c>
    </row>
    <row r="46" spans="1:52" ht="25.5" x14ac:dyDescent="0.2">
      <c r="B46" s="180" t="s">
        <v>70</v>
      </c>
      <c r="C46" s="180"/>
      <c r="D46" s="180"/>
      <c r="E46" s="180"/>
      <c r="F46" s="180"/>
      <c r="G46" s="180"/>
      <c r="H46" s="180"/>
      <c r="I46" s="180"/>
      <c r="J46" s="180"/>
      <c r="AZ46" s="179" t="str">
        <f>B46</f>
        <v>Úpravy stávající technologie ÚT ve VS, vyvolané novými směšovanými okruhy a odstraněním původní čerpadlové sestavy.</v>
      </c>
    </row>
    <row r="49" spans="1:10" ht="15.75" x14ac:dyDescent="0.25">
      <c r="B49" s="181" t="s">
        <v>71</v>
      </c>
    </row>
    <row r="51" spans="1:10" ht="25.5" customHeight="1" x14ac:dyDescent="0.2">
      <c r="A51" s="183"/>
      <c r="B51" s="186" t="s">
        <v>18</v>
      </c>
      <c r="C51" s="186" t="s">
        <v>6</v>
      </c>
      <c r="D51" s="187"/>
      <c r="E51" s="187"/>
      <c r="F51" s="188" t="s">
        <v>72</v>
      </c>
      <c r="G51" s="188"/>
      <c r="H51" s="188"/>
      <c r="I51" s="188" t="s">
        <v>31</v>
      </c>
      <c r="J51" s="188" t="s">
        <v>0</v>
      </c>
    </row>
    <row r="52" spans="1:10" ht="36.75" customHeight="1" x14ac:dyDescent="0.2">
      <c r="A52" s="184"/>
      <c r="B52" s="189" t="s">
        <v>73</v>
      </c>
      <c r="C52" s="190" t="s">
        <v>74</v>
      </c>
      <c r="D52" s="191"/>
      <c r="E52" s="191"/>
      <c r="F52" s="199" t="s">
        <v>27</v>
      </c>
      <c r="G52" s="192"/>
      <c r="H52" s="192"/>
      <c r="I52" s="192">
        <v>41535.660000000003</v>
      </c>
      <c r="J52" s="197">
        <f>IF(I60=0,"",I52/I60*100)</f>
        <v>15.974205692503411</v>
      </c>
    </row>
    <row r="53" spans="1:10" ht="36.75" customHeight="1" x14ac:dyDescent="0.2">
      <c r="A53" s="184"/>
      <c r="B53" s="189" t="s">
        <v>75</v>
      </c>
      <c r="C53" s="190" t="s">
        <v>76</v>
      </c>
      <c r="D53" s="191"/>
      <c r="E53" s="191"/>
      <c r="F53" s="199" t="s">
        <v>27</v>
      </c>
      <c r="G53" s="192"/>
      <c r="H53" s="192"/>
      <c r="I53" s="192">
        <v>83654.149999999994</v>
      </c>
      <c r="J53" s="197">
        <f>IF(I60=0,"",I53/I60*100)</f>
        <v>32.172562061889323</v>
      </c>
    </row>
    <row r="54" spans="1:10" ht="36.75" customHeight="1" x14ac:dyDescent="0.2">
      <c r="A54" s="184"/>
      <c r="B54" s="189" t="s">
        <v>77</v>
      </c>
      <c r="C54" s="190" t="s">
        <v>78</v>
      </c>
      <c r="D54" s="191"/>
      <c r="E54" s="191"/>
      <c r="F54" s="199" t="s">
        <v>27</v>
      </c>
      <c r="G54" s="192"/>
      <c r="H54" s="192"/>
      <c r="I54" s="192">
        <v>52754.28</v>
      </c>
      <c r="J54" s="197">
        <f>IF(I60=0,"",I54/I60*100)</f>
        <v>20.28877643643844</v>
      </c>
    </row>
    <row r="55" spans="1:10" ht="36.75" customHeight="1" x14ac:dyDescent="0.2">
      <c r="A55" s="184"/>
      <c r="B55" s="189" t="s">
        <v>79</v>
      </c>
      <c r="C55" s="190" t="s">
        <v>80</v>
      </c>
      <c r="D55" s="191"/>
      <c r="E55" s="191"/>
      <c r="F55" s="199" t="s">
        <v>27</v>
      </c>
      <c r="G55" s="192"/>
      <c r="H55" s="192"/>
      <c r="I55" s="192">
        <v>58359.63</v>
      </c>
      <c r="J55" s="197">
        <f>IF(I60=0,"",I55/I60*100)</f>
        <v>22.444538831413599</v>
      </c>
    </row>
    <row r="56" spans="1:10" ht="36.75" customHeight="1" x14ac:dyDescent="0.2">
      <c r="A56" s="184"/>
      <c r="B56" s="189" t="s">
        <v>81</v>
      </c>
      <c r="C56" s="190" t="s">
        <v>82</v>
      </c>
      <c r="D56" s="191"/>
      <c r="E56" s="191"/>
      <c r="F56" s="199" t="s">
        <v>27</v>
      </c>
      <c r="G56" s="192"/>
      <c r="H56" s="192"/>
      <c r="I56" s="192">
        <v>898.7</v>
      </c>
      <c r="J56" s="197">
        <f>IF(I60=0,"",I56/I60*100)</f>
        <v>0.34563116743186006</v>
      </c>
    </row>
    <row r="57" spans="1:10" ht="36.75" customHeight="1" x14ac:dyDescent="0.2">
      <c r="A57" s="184"/>
      <c r="B57" s="189" t="s">
        <v>83</v>
      </c>
      <c r="C57" s="190" t="s">
        <v>84</v>
      </c>
      <c r="D57" s="191"/>
      <c r="E57" s="191"/>
      <c r="F57" s="199" t="s">
        <v>85</v>
      </c>
      <c r="G57" s="192"/>
      <c r="H57" s="192"/>
      <c r="I57" s="192">
        <v>6327.93</v>
      </c>
      <c r="J57" s="197">
        <f>IF(I60=0,"",I57/I60*100)</f>
        <v>2.4336595452621457</v>
      </c>
    </row>
    <row r="58" spans="1:10" ht="36.75" customHeight="1" x14ac:dyDescent="0.2">
      <c r="A58" s="184"/>
      <c r="B58" s="189" t="s">
        <v>86</v>
      </c>
      <c r="C58" s="190" t="s">
        <v>29</v>
      </c>
      <c r="D58" s="191"/>
      <c r="E58" s="191"/>
      <c r="F58" s="199" t="s">
        <v>86</v>
      </c>
      <c r="G58" s="192"/>
      <c r="H58" s="192"/>
      <c r="I58" s="192">
        <v>3532.87</v>
      </c>
      <c r="J58" s="197">
        <f>IF(I60=0,"",I58/I60*100)</f>
        <v>1.3587070017636533</v>
      </c>
    </row>
    <row r="59" spans="1:10" ht="36.75" customHeight="1" x14ac:dyDescent="0.2">
      <c r="A59" s="184"/>
      <c r="B59" s="189" t="s">
        <v>87</v>
      </c>
      <c r="C59" s="190" t="s">
        <v>30</v>
      </c>
      <c r="D59" s="191"/>
      <c r="E59" s="191"/>
      <c r="F59" s="199" t="s">
        <v>87</v>
      </c>
      <c r="G59" s="192"/>
      <c r="H59" s="192"/>
      <c r="I59" s="192">
        <v>12953.84</v>
      </c>
      <c r="J59" s="197">
        <f>IF(I60=0,"",I59/I60*100)</f>
        <v>4.98191926329757</v>
      </c>
    </row>
    <row r="60" spans="1:10" ht="25.5" customHeight="1" x14ac:dyDescent="0.2">
      <c r="A60" s="185"/>
      <c r="B60" s="193" t="s">
        <v>1</v>
      </c>
      <c r="C60" s="194"/>
      <c r="D60" s="195"/>
      <c r="E60" s="195"/>
      <c r="F60" s="200"/>
      <c r="G60" s="196"/>
      <c r="H60" s="196"/>
      <c r="I60" s="196">
        <f>SUM(I52:I59)</f>
        <v>260017.06</v>
      </c>
      <c r="J60" s="198">
        <f>SUM(J52:J59)</f>
        <v>99.999999999999986</v>
      </c>
    </row>
    <row r="61" spans="1:10" x14ac:dyDescent="0.2">
      <c r="F61" s="135"/>
      <c r="G61" s="135"/>
      <c r="H61" s="135"/>
      <c r="I61" s="135"/>
      <c r="J61" s="136"/>
    </row>
    <row r="62" spans="1:10" x14ac:dyDescent="0.2">
      <c r="F62" s="135"/>
      <c r="G62" s="135"/>
      <c r="H62" s="135"/>
      <c r="I62" s="135"/>
      <c r="J62" s="136"/>
    </row>
    <row r="63" spans="1:10" x14ac:dyDescent="0.2">
      <c r="F63" s="135"/>
      <c r="G63" s="135"/>
      <c r="H63" s="135"/>
      <c r="I63" s="135"/>
      <c r="J63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56:E56"/>
    <mergeCell ref="C57:E57"/>
    <mergeCell ref="C58:E58"/>
    <mergeCell ref="C59:E59"/>
    <mergeCell ref="B46:J46"/>
    <mergeCell ref="C52:E52"/>
    <mergeCell ref="C53:E53"/>
    <mergeCell ref="C54:E54"/>
    <mergeCell ref="C55:E55"/>
    <mergeCell ref="C39:E39"/>
    <mergeCell ref="C40:E40"/>
    <mergeCell ref="C41:E41"/>
    <mergeCell ref="B42:E42"/>
    <mergeCell ref="B45:J45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7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8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9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10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4B6FE-7CC0-4788-964A-F89D20B32DAF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82" customWidth="1"/>
    <col min="3" max="3" width="38.28515625" style="18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02" t="s">
        <v>7</v>
      </c>
      <c r="B1" s="202"/>
      <c r="C1" s="202"/>
      <c r="D1" s="202"/>
      <c r="E1" s="202"/>
      <c r="F1" s="202"/>
      <c r="G1" s="202"/>
      <c r="AG1" t="s">
        <v>88</v>
      </c>
    </row>
    <row r="2" spans="1:60" ht="24.95" customHeight="1" x14ac:dyDescent="0.2">
      <c r="A2" s="203" t="s">
        <v>8</v>
      </c>
      <c r="B2" s="49" t="s">
        <v>51</v>
      </c>
      <c r="C2" s="206" t="s">
        <v>52</v>
      </c>
      <c r="D2" s="204"/>
      <c r="E2" s="204"/>
      <c r="F2" s="204"/>
      <c r="G2" s="205"/>
      <c r="AG2" t="s">
        <v>89</v>
      </c>
    </row>
    <row r="3" spans="1:60" ht="24.95" customHeight="1" x14ac:dyDescent="0.2">
      <c r="A3" s="203" t="s">
        <v>9</v>
      </c>
      <c r="B3" s="49" t="s">
        <v>43</v>
      </c>
      <c r="C3" s="206" t="s">
        <v>45</v>
      </c>
      <c r="D3" s="204"/>
      <c r="E3" s="204"/>
      <c r="F3" s="204"/>
      <c r="G3" s="205"/>
      <c r="AC3" s="182" t="s">
        <v>89</v>
      </c>
      <c r="AG3" t="s">
        <v>90</v>
      </c>
    </row>
    <row r="4" spans="1:60" ht="24.95" customHeight="1" x14ac:dyDescent="0.2">
      <c r="A4" s="207" t="s">
        <v>10</v>
      </c>
      <c r="B4" s="208" t="s">
        <v>43</v>
      </c>
      <c r="C4" s="209" t="s">
        <v>44</v>
      </c>
      <c r="D4" s="210"/>
      <c r="E4" s="210"/>
      <c r="F4" s="210"/>
      <c r="G4" s="211"/>
      <c r="AG4" t="s">
        <v>91</v>
      </c>
    </row>
    <row r="5" spans="1:60" x14ac:dyDescent="0.2">
      <c r="D5" s="10"/>
    </row>
    <row r="6" spans="1:60" ht="38.25" x14ac:dyDescent="0.2">
      <c r="A6" s="213" t="s">
        <v>92</v>
      </c>
      <c r="B6" s="215" t="s">
        <v>93</v>
      </c>
      <c r="C6" s="215" t="s">
        <v>94</v>
      </c>
      <c r="D6" s="214" t="s">
        <v>95</v>
      </c>
      <c r="E6" s="213" t="s">
        <v>96</v>
      </c>
      <c r="F6" s="212" t="s">
        <v>97</v>
      </c>
      <c r="G6" s="213" t="s">
        <v>31</v>
      </c>
      <c r="H6" s="216" t="s">
        <v>32</v>
      </c>
      <c r="I6" s="216" t="s">
        <v>98</v>
      </c>
      <c r="J6" s="216" t="s">
        <v>33</v>
      </c>
      <c r="K6" s="216" t="s">
        <v>99</v>
      </c>
      <c r="L6" s="216" t="s">
        <v>100</v>
      </c>
      <c r="M6" s="216" t="s">
        <v>101</v>
      </c>
      <c r="N6" s="216" t="s">
        <v>102</v>
      </c>
      <c r="O6" s="216" t="s">
        <v>103</v>
      </c>
      <c r="P6" s="216" t="s">
        <v>104</v>
      </c>
      <c r="Q6" s="216" t="s">
        <v>105</v>
      </c>
      <c r="R6" s="216" t="s">
        <v>106</v>
      </c>
      <c r="S6" s="216" t="s">
        <v>107</v>
      </c>
      <c r="T6" s="216" t="s">
        <v>108</v>
      </c>
      <c r="U6" s="216" t="s">
        <v>109</v>
      </c>
      <c r="V6" s="216" t="s">
        <v>110</v>
      </c>
      <c r="W6" s="216" t="s">
        <v>111</v>
      </c>
      <c r="X6" s="216" t="s">
        <v>112</v>
      </c>
    </row>
    <row r="7" spans="1:60" hidden="1" x14ac:dyDescent="0.2">
      <c r="A7" s="3"/>
      <c r="B7" s="4"/>
      <c r="C7" s="4"/>
      <c r="D7" s="6"/>
      <c r="E7" s="218"/>
      <c r="F7" s="219"/>
      <c r="G7" s="219"/>
      <c r="H7" s="219"/>
      <c r="I7" s="219"/>
      <c r="J7" s="219"/>
      <c r="K7" s="219"/>
      <c r="L7" s="219"/>
      <c r="M7" s="219"/>
      <c r="N7" s="219"/>
      <c r="O7" s="219"/>
      <c r="P7" s="219"/>
      <c r="Q7" s="219"/>
      <c r="R7" s="219"/>
      <c r="S7" s="219"/>
      <c r="T7" s="219"/>
      <c r="U7" s="219"/>
      <c r="V7" s="219"/>
      <c r="W7" s="219"/>
      <c r="X7" s="219"/>
    </row>
    <row r="8" spans="1:60" x14ac:dyDescent="0.2">
      <c r="A8" s="226" t="s">
        <v>113</v>
      </c>
      <c r="B8" s="227" t="s">
        <v>73</v>
      </c>
      <c r="C8" s="246" t="s">
        <v>74</v>
      </c>
      <c r="D8" s="228"/>
      <c r="E8" s="229"/>
      <c r="F8" s="230"/>
      <c r="G8" s="230">
        <f>SUMIF(AG9:AG27,"&lt;&gt;NOR",G9:G27)</f>
        <v>41535.659999999996</v>
      </c>
      <c r="H8" s="230"/>
      <c r="I8" s="230">
        <f>SUM(I9:I27)</f>
        <v>27397.119999999999</v>
      </c>
      <c r="J8" s="230"/>
      <c r="K8" s="230">
        <f>SUM(K9:K27)</f>
        <v>14138.53</v>
      </c>
      <c r="L8" s="230"/>
      <c r="M8" s="230">
        <f>SUM(M9:M27)</f>
        <v>50258.148600000008</v>
      </c>
      <c r="N8" s="230"/>
      <c r="O8" s="230">
        <f>SUM(O9:O27)</f>
        <v>0.11</v>
      </c>
      <c r="P8" s="230"/>
      <c r="Q8" s="231">
        <f>SUM(Q9:Q27)</f>
        <v>0.88</v>
      </c>
      <c r="R8" s="225"/>
      <c r="S8" s="225"/>
      <c r="T8" s="225"/>
      <c r="U8" s="225"/>
      <c r="V8" s="225">
        <f>SUM(V9:V27)</f>
        <v>28.400000000000002</v>
      </c>
      <c r="W8" s="225"/>
      <c r="X8" s="225"/>
      <c r="AG8" t="s">
        <v>114</v>
      </c>
    </row>
    <row r="9" spans="1:60" outlineLevel="1" x14ac:dyDescent="0.2">
      <c r="A9" s="232">
        <v>1</v>
      </c>
      <c r="B9" s="233" t="s">
        <v>115</v>
      </c>
      <c r="C9" s="247" t="s">
        <v>116</v>
      </c>
      <c r="D9" s="234" t="s">
        <v>117</v>
      </c>
      <c r="E9" s="235">
        <v>21.912659999999999</v>
      </c>
      <c r="F9" s="236">
        <v>227</v>
      </c>
      <c r="G9" s="236">
        <f>ROUND(E9*F9,2)</f>
        <v>4974.17</v>
      </c>
      <c r="H9" s="236">
        <v>0</v>
      </c>
      <c r="I9" s="236">
        <f>ROUND(E9*H9,2)</f>
        <v>0</v>
      </c>
      <c r="J9" s="236">
        <v>227</v>
      </c>
      <c r="K9" s="236">
        <f>ROUND(E9*J9,2)</f>
        <v>4974.17</v>
      </c>
      <c r="L9" s="236">
        <v>21</v>
      </c>
      <c r="M9" s="236">
        <f>G9*(1+L9/100)</f>
        <v>6018.7456999999995</v>
      </c>
      <c r="N9" s="236">
        <v>0</v>
      </c>
      <c r="O9" s="236">
        <f>ROUND(E9*N9,2)</f>
        <v>0</v>
      </c>
      <c r="P9" s="236">
        <v>4.0099999999999997E-2</v>
      </c>
      <c r="Q9" s="237">
        <f>ROUND(E9*P9,2)</f>
        <v>0.88</v>
      </c>
      <c r="R9" s="222"/>
      <c r="S9" s="222" t="s">
        <v>118</v>
      </c>
      <c r="T9" s="222" t="s">
        <v>118</v>
      </c>
      <c r="U9" s="222">
        <v>0.54</v>
      </c>
      <c r="V9" s="222">
        <f>ROUND(E9*U9,2)</f>
        <v>11.83</v>
      </c>
      <c r="W9" s="222"/>
      <c r="X9" s="222" t="s">
        <v>119</v>
      </c>
      <c r="Y9" s="217"/>
      <c r="Z9" s="217"/>
      <c r="AA9" s="217"/>
      <c r="AB9" s="217"/>
      <c r="AC9" s="217"/>
      <c r="AD9" s="217"/>
      <c r="AE9" s="217"/>
      <c r="AF9" s="217"/>
      <c r="AG9" s="217" t="s">
        <v>120</v>
      </c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ht="22.5" outlineLevel="1" x14ac:dyDescent="0.2">
      <c r="A10" s="220"/>
      <c r="B10" s="221"/>
      <c r="C10" s="248" t="s">
        <v>121</v>
      </c>
      <c r="D10" s="223"/>
      <c r="E10" s="224">
        <v>4.38253</v>
      </c>
      <c r="F10" s="222"/>
      <c r="G10" s="222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17"/>
      <c r="Z10" s="217"/>
      <c r="AA10" s="217"/>
      <c r="AB10" s="217"/>
      <c r="AC10" s="217"/>
      <c r="AD10" s="217"/>
      <c r="AE10" s="217"/>
      <c r="AF10" s="217"/>
      <c r="AG10" s="217" t="s">
        <v>122</v>
      </c>
      <c r="AH10" s="217">
        <v>0</v>
      </c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ht="22.5" outlineLevel="1" x14ac:dyDescent="0.2">
      <c r="A11" s="220"/>
      <c r="B11" s="221"/>
      <c r="C11" s="248" t="s">
        <v>123</v>
      </c>
      <c r="D11" s="223"/>
      <c r="E11" s="224">
        <v>17.53013</v>
      </c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17"/>
      <c r="Z11" s="217"/>
      <c r="AA11" s="217"/>
      <c r="AB11" s="217"/>
      <c r="AC11" s="217"/>
      <c r="AD11" s="217"/>
      <c r="AE11" s="217"/>
      <c r="AF11" s="217"/>
      <c r="AG11" s="217" t="s">
        <v>122</v>
      </c>
      <c r="AH11" s="217">
        <v>0</v>
      </c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outlineLevel="1" x14ac:dyDescent="0.2">
      <c r="A12" s="238">
        <v>2</v>
      </c>
      <c r="B12" s="239" t="s">
        <v>124</v>
      </c>
      <c r="C12" s="249" t="s">
        <v>125</v>
      </c>
      <c r="D12" s="240" t="s">
        <v>126</v>
      </c>
      <c r="E12" s="241">
        <v>7</v>
      </c>
      <c r="F12" s="242">
        <v>243.5</v>
      </c>
      <c r="G12" s="242">
        <f>ROUND(E12*F12,2)</f>
        <v>1704.5</v>
      </c>
      <c r="H12" s="242">
        <v>0</v>
      </c>
      <c r="I12" s="242">
        <f>ROUND(E12*H12,2)</f>
        <v>0</v>
      </c>
      <c r="J12" s="242">
        <v>243.5</v>
      </c>
      <c r="K12" s="242">
        <f>ROUND(E12*J12,2)</f>
        <v>1704.5</v>
      </c>
      <c r="L12" s="242">
        <v>21</v>
      </c>
      <c r="M12" s="242">
        <f>G12*(1+L12/100)</f>
        <v>2062.4450000000002</v>
      </c>
      <c r="N12" s="242">
        <v>0</v>
      </c>
      <c r="O12" s="242">
        <f>ROUND(E12*N12,2)</f>
        <v>0</v>
      </c>
      <c r="P12" s="242">
        <v>0</v>
      </c>
      <c r="Q12" s="243">
        <f>ROUND(E12*P12,2)</f>
        <v>0</v>
      </c>
      <c r="R12" s="222"/>
      <c r="S12" s="222" t="s">
        <v>118</v>
      </c>
      <c r="T12" s="222" t="s">
        <v>118</v>
      </c>
      <c r="U12" s="222">
        <v>0.5</v>
      </c>
      <c r="V12" s="222">
        <f>ROUND(E12*U12,2)</f>
        <v>3.5</v>
      </c>
      <c r="W12" s="222"/>
      <c r="X12" s="222" t="s">
        <v>119</v>
      </c>
      <c r="Y12" s="217"/>
      <c r="Z12" s="217"/>
      <c r="AA12" s="217"/>
      <c r="AB12" s="217"/>
      <c r="AC12" s="217"/>
      <c r="AD12" s="217"/>
      <c r="AE12" s="217"/>
      <c r="AF12" s="217"/>
      <c r="AG12" s="217" t="s">
        <v>120</v>
      </c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outlineLevel="1" x14ac:dyDescent="0.2">
      <c r="A13" s="232">
        <v>3</v>
      </c>
      <c r="B13" s="233" t="s">
        <v>127</v>
      </c>
      <c r="C13" s="247" t="s">
        <v>128</v>
      </c>
      <c r="D13" s="234" t="s">
        <v>117</v>
      </c>
      <c r="E13" s="235">
        <v>14.030390000000001</v>
      </c>
      <c r="F13" s="236">
        <v>363.5</v>
      </c>
      <c r="G13" s="236">
        <f>ROUND(E13*F13,2)</f>
        <v>5100.05</v>
      </c>
      <c r="H13" s="236">
        <v>45.85</v>
      </c>
      <c r="I13" s="236">
        <f>ROUND(E13*H13,2)</f>
        <v>643.29</v>
      </c>
      <c r="J13" s="236">
        <v>317.64999999999998</v>
      </c>
      <c r="K13" s="236">
        <f>ROUND(E13*J13,2)</f>
        <v>4456.75</v>
      </c>
      <c r="L13" s="236">
        <v>21</v>
      </c>
      <c r="M13" s="236">
        <f>G13*(1+L13/100)</f>
        <v>6171.0604999999996</v>
      </c>
      <c r="N13" s="236">
        <v>2.0500000000000002E-3</v>
      </c>
      <c r="O13" s="236">
        <f>ROUND(E13*N13,2)</f>
        <v>0.03</v>
      </c>
      <c r="P13" s="236">
        <v>0</v>
      </c>
      <c r="Q13" s="237">
        <f>ROUND(E13*P13,2)</f>
        <v>0</v>
      </c>
      <c r="R13" s="222"/>
      <c r="S13" s="222" t="s">
        <v>118</v>
      </c>
      <c r="T13" s="222" t="s">
        <v>118</v>
      </c>
      <c r="U13" s="222">
        <v>0.60699999999999998</v>
      </c>
      <c r="V13" s="222">
        <f>ROUND(E13*U13,2)</f>
        <v>8.52</v>
      </c>
      <c r="W13" s="222"/>
      <c r="X13" s="222" t="s">
        <v>119</v>
      </c>
      <c r="Y13" s="217"/>
      <c r="Z13" s="217"/>
      <c r="AA13" s="217"/>
      <c r="AB13" s="217"/>
      <c r="AC13" s="217"/>
      <c r="AD13" s="217"/>
      <c r="AE13" s="217"/>
      <c r="AF13" s="217"/>
      <c r="AG13" s="217" t="s">
        <v>120</v>
      </c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outlineLevel="1" x14ac:dyDescent="0.2">
      <c r="A14" s="220"/>
      <c r="B14" s="221"/>
      <c r="C14" s="250" t="s">
        <v>129</v>
      </c>
      <c r="D14" s="244"/>
      <c r="E14" s="244"/>
      <c r="F14" s="244"/>
      <c r="G14" s="244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17"/>
      <c r="Z14" s="217"/>
      <c r="AA14" s="217"/>
      <c r="AB14" s="217"/>
      <c r="AC14" s="217"/>
      <c r="AD14" s="217"/>
      <c r="AE14" s="217"/>
      <c r="AF14" s="217"/>
      <c r="AG14" s="217" t="s">
        <v>130</v>
      </c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1" x14ac:dyDescent="0.2">
      <c r="A15" s="220"/>
      <c r="B15" s="221"/>
      <c r="C15" s="248" t="s">
        <v>131</v>
      </c>
      <c r="D15" s="223"/>
      <c r="E15" s="224">
        <v>5.0108499999999996</v>
      </c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  <c r="W15" s="222"/>
      <c r="X15" s="222"/>
      <c r="Y15" s="217"/>
      <c r="Z15" s="217"/>
      <c r="AA15" s="217"/>
      <c r="AB15" s="217"/>
      <c r="AC15" s="217"/>
      <c r="AD15" s="217"/>
      <c r="AE15" s="217"/>
      <c r="AF15" s="217"/>
      <c r="AG15" s="217" t="s">
        <v>122</v>
      </c>
      <c r="AH15" s="217">
        <v>0</v>
      </c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ht="22.5" outlineLevel="1" x14ac:dyDescent="0.2">
      <c r="A16" s="220"/>
      <c r="B16" s="221"/>
      <c r="C16" s="248" t="s">
        <v>132</v>
      </c>
      <c r="D16" s="223"/>
      <c r="E16" s="224">
        <v>6.01302</v>
      </c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  <c r="Y16" s="217"/>
      <c r="Z16" s="217"/>
      <c r="AA16" s="217"/>
      <c r="AB16" s="217"/>
      <c r="AC16" s="217"/>
      <c r="AD16" s="217"/>
      <c r="AE16" s="217"/>
      <c r="AF16" s="217"/>
      <c r="AG16" s="217" t="s">
        <v>122</v>
      </c>
      <c r="AH16" s="217">
        <v>0</v>
      </c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ht="22.5" outlineLevel="1" x14ac:dyDescent="0.2">
      <c r="A17" s="220"/>
      <c r="B17" s="221"/>
      <c r="C17" s="248" t="s">
        <v>133</v>
      </c>
      <c r="D17" s="223"/>
      <c r="E17" s="224">
        <v>3.00651</v>
      </c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  <c r="U17" s="222"/>
      <c r="V17" s="222"/>
      <c r="W17" s="222"/>
      <c r="X17" s="222"/>
      <c r="Y17" s="217"/>
      <c r="Z17" s="217"/>
      <c r="AA17" s="217"/>
      <c r="AB17" s="217"/>
      <c r="AC17" s="217"/>
      <c r="AD17" s="217"/>
      <c r="AE17" s="217"/>
      <c r="AF17" s="217"/>
      <c r="AG17" s="217" t="s">
        <v>122</v>
      </c>
      <c r="AH17" s="217">
        <v>0</v>
      </c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outlineLevel="1" x14ac:dyDescent="0.2">
      <c r="A18" s="232">
        <v>4</v>
      </c>
      <c r="B18" s="233" t="s">
        <v>134</v>
      </c>
      <c r="C18" s="247" t="s">
        <v>135</v>
      </c>
      <c r="D18" s="234" t="s">
        <v>117</v>
      </c>
      <c r="E18" s="235">
        <v>14.030390000000001</v>
      </c>
      <c r="F18" s="236">
        <v>246.5</v>
      </c>
      <c r="G18" s="236">
        <f>ROUND(E18*F18,2)</f>
        <v>3458.49</v>
      </c>
      <c r="H18" s="236">
        <v>89.08</v>
      </c>
      <c r="I18" s="236">
        <f>ROUND(E18*H18,2)</f>
        <v>1249.83</v>
      </c>
      <c r="J18" s="236">
        <v>157.41999999999999</v>
      </c>
      <c r="K18" s="236">
        <f>ROUND(E18*J18,2)</f>
        <v>2208.66</v>
      </c>
      <c r="L18" s="236">
        <v>21</v>
      </c>
      <c r="M18" s="236">
        <f>G18*(1+L18/100)</f>
        <v>4184.7728999999999</v>
      </c>
      <c r="N18" s="236">
        <v>1.1199999999999999E-3</v>
      </c>
      <c r="O18" s="236">
        <f>ROUND(E18*N18,2)</f>
        <v>0.02</v>
      </c>
      <c r="P18" s="236">
        <v>0</v>
      </c>
      <c r="Q18" s="237">
        <f>ROUND(E18*P18,2)</f>
        <v>0</v>
      </c>
      <c r="R18" s="222"/>
      <c r="S18" s="222" t="s">
        <v>118</v>
      </c>
      <c r="T18" s="222" t="s">
        <v>118</v>
      </c>
      <c r="U18" s="222">
        <v>0.32400000000000001</v>
      </c>
      <c r="V18" s="222">
        <f>ROUND(E18*U18,2)</f>
        <v>4.55</v>
      </c>
      <c r="W18" s="222"/>
      <c r="X18" s="222" t="s">
        <v>119</v>
      </c>
      <c r="Y18" s="217"/>
      <c r="Z18" s="217"/>
      <c r="AA18" s="217"/>
      <c r="AB18" s="217"/>
      <c r="AC18" s="217"/>
      <c r="AD18" s="217"/>
      <c r="AE18" s="217"/>
      <c r="AF18" s="217"/>
      <c r="AG18" s="217" t="s">
        <v>120</v>
      </c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outlineLevel="1" x14ac:dyDescent="0.2">
      <c r="A19" s="220"/>
      <c r="B19" s="221"/>
      <c r="C19" s="250" t="s">
        <v>129</v>
      </c>
      <c r="D19" s="244"/>
      <c r="E19" s="244"/>
      <c r="F19" s="244"/>
      <c r="G19" s="244"/>
      <c r="H19" s="222"/>
      <c r="I19" s="222"/>
      <c r="J19" s="222"/>
      <c r="K19" s="222"/>
      <c r="L19" s="222"/>
      <c r="M19" s="222"/>
      <c r="N19" s="222"/>
      <c r="O19" s="222"/>
      <c r="P19" s="222"/>
      <c r="Q19" s="222"/>
      <c r="R19" s="222"/>
      <c r="S19" s="222"/>
      <c r="T19" s="222"/>
      <c r="U19" s="222"/>
      <c r="V19" s="222"/>
      <c r="W19" s="222"/>
      <c r="X19" s="222"/>
      <c r="Y19" s="217"/>
      <c r="Z19" s="217"/>
      <c r="AA19" s="217"/>
      <c r="AB19" s="217"/>
      <c r="AC19" s="217"/>
      <c r="AD19" s="217"/>
      <c r="AE19" s="217"/>
      <c r="AF19" s="217"/>
      <c r="AG19" s="217" t="s">
        <v>130</v>
      </c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outlineLevel="1" x14ac:dyDescent="0.2">
      <c r="A20" s="220"/>
      <c r="B20" s="221"/>
      <c r="C20" s="248" t="s">
        <v>131</v>
      </c>
      <c r="D20" s="223"/>
      <c r="E20" s="224">
        <v>5.0108499999999996</v>
      </c>
      <c r="F20" s="222"/>
      <c r="G20" s="222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  <c r="W20" s="222"/>
      <c r="X20" s="222"/>
      <c r="Y20" s="217"/>
      <c r="Z20" s="217"/>
      <c r="AA20" s="217"/>
      <c r="AB20" s="217"/>
      <c r="AC20" s="217"/>
      <c r="AD20" s="217"/>
      <c r="AE20" s="217"/>
      <c r="AF20" s="217"/>
      <c r="AG20" s="217" t="s">
        <v>122</v>
      </c>
      <c r="AH20" s="217">
        <v>0</v>
      </c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ht="22.5" outlineLevel="1" x14ac:dyDescent="0.2">
      <c r="A21" s="220"/>
      <c r="B21" s="221"/>
      <c r="C21" s="248" t="s">
        <v>132</v>
      </c>
      <c r="D21" s="223"/>
      <c r="E21" s="224">
        <v>6.01302</v>
      </c>
      <c r="F21" s="222"/>
      <c r="G21" s="222"/>
      <c r="H21" s="222"/>
      <c r="I21" s="222"/>
      <c r="J21" s="222"/>
      <c r="K21" s="222"/>
      <c r="L21" s="222"/>
      <c r="M21" s="222"/>
      <c r="N21" s="222"/>
      <c r="O21" s="222"/>
      <c r="P21" s="222"/>
      <c r="Q21" s="222"/>
      <c r="R21" s="222"/>
      <c r="S21" s="222"/>
      <c r="T21" s="222"/>
      <c r="U21" s="222"/>
      <c r="V21" s="222"/>
      <c r="W21" s="222"/>
      <c r="X21" s="222"/>
      <c r="Y21" s="217"/>
      <c r="Z21" s="217"/>
      <c r="AA21" s="217"/>
      <c r="AB21" s="217"/>
      <c r="AC21" s="217"/>
      <c r="AD21" s="217"/>
      <c r="AE21" s="217"/>
      <c r="AF21" s="217"/>
      <c r="AG21" s="217" t="s">
        <v>122</v>
      </c>
      <c r="AH21" s="217">
        <v>0</v>
      </c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ht="22.5" outlineLevel="1" x14ac:dyDescent="0.2">
      <c r="A22" s="220"/>
      <c r="B22" s="221"/>
      <c r="C22" s="248" t="s">
        <v>133</v>
      </c>
      <c r="D22" s="223"/>
      <c r="E22" s="224">
        <v>3.00651</v>
      </c>
      <c r="F22" s="222"/>
      <c r="G22" s="222"/>
      <c r="H22" s="222"/>
      <c r="I22" s="222"/>
      <c r="J22" s="222"/>
      <c r="K22" s="222"/>
      <c r="L22" s="222"/>
      <c r="M22" s="222"/>
      <c r="N22" s="222"/>
      <c r="O22" s="222"/>
      <c r="P22" s="222"/>
      <c r="Q22" s="222"/>
      <c r="R22" s="222"/>
      <c r="S22" s="222"/>
      <c r="T22" s="222"/>
      <c r="U22" s="222"/>
      <c r="V22" s="222"/>
      <c r="W22" s="222"/>
      <c r="X22" s="222"/>
      <c r="Y22" s="217"/>
      <c r="Z22" s="217"/>
      <c r="AA22" s="217"/>
      <c r="AB22" s="217"/>
      <c r="AC22" s="217"/>
      <c r="AD22" s="217"/>
      <c r="AE22" s="217"/>
      <c r="AF22" s="217"/>
      <c r="AG22" s="217" t="s">
        <v>122</v>
      </c>
      <c r="AH22" s="217">
        <v>0</v>
      </c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outlineLevel="1" x14ac:dyDescent="0.2">
      <c r="A23" s="238">
        <v>5</v>
      </c>
      <c r="B23" s="239" t="s">
        <v>136</v>
      </c>
      <c r="C23" s="249" t="s">
        <v>137</v>
      </c>
      <c r="D23" s="240" t="s">
        <v>126</v>
      </c>
      <c r="E23" s="241">
        <v>3</v>
      </c>
      <c r="F23" s="242">
        <v>937</v>
      </c>
      <c r="G23" s="242">
        <f>ROUND(E23*F23,2)</f>
        <v>2811</v>
      </c>
      <c r="H23" s="242">
        <v>937</v>
      </c>
      <c r="I23" s="242">
        <f>ROUND(E23*H23,2)</f>
        <v>2811</v>
      </c>
      <c r="J23" s="242">
        <v>0</v>
      </c>
      <c r="K23" s="242">
        <f>ROUND(E23*J23,2)</f>
        <v>0</v>
      </c>
      <c r="L23" s="242">
        <v>21</v>
      </c>
      <c r="M23" s="242">
        <f>G23*(1+L23/100)</f>
        <v>3401.31</v>
      </c>
      <c r="N23" s="242">
        <v>1E-3</v>
      </c>
      <c r="O23" s="242">
        <f>ROUND(E23*N23,2)</f>
        <v>0</v>
      </c>
      <c r="P23" s="242">
        <v>0</v>
      </c>
      <c r="Q23" s="243">
        <f>ROUND(E23*P23,2)</f>
        <v>0</v>
      </c>
      <c r="R23" s="222" t="s">
        <v>138</v>
      </c>
      <c r="S23" s="222" t="s">
        <v>118</v>
      </c>
      <c r="T23" s="222" t="s">
        <v>118</v>
      </c>
      <c r="U23" s="222">
        <v>0</v>
      </c>
      <c r="V23" s="222">
        <f>ROUND(E23*U23,2)</f>
        <v>0</v>
      </c>
      <c r="W23" s="222"/>
      <c r="X23" s="222" t="s">
        <v>139</v>
      </c>
      <c r="Y23" s="217"/>
      <c r="Z23" s="217"/>
      <c r="AA23" s="217"/>
      <c r="AB23" s="217"/>
      <c r="AC23" s="217"/>
      <c r="AD23" s="217"/>
      <c r="AE23" s="217"/>
      <c r="AF23" s="217"/>
      <c r="AG23" s="217" t="s">
        <v>140</v>
      </c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outlineLevel="1" x14ac:dyDescent="0.2">
      <c r="A24" s="238">
        <v>6</v>
      </c>
      <c r="B24" s="239" t="s">
        <v>141</v>
      </c>
      <c r="C24" s="249" t="s">
        <v>142</v>
      </c>
      <c r="D24" s="240" t="s">
        <v>126</v>
      </c>
      <c r="E24" s="241">
        <v>1</v>
      </c>
      <c r="F24" s="242">
        <v>1198</v>
      </c>
      <c r="G24" s="242">
        <f>ROUND(E24*F24,2)</f>
        <v>1198</v>
      </c>
      <c r="H24" s="242">
        <v>1198</v>
      </c>
      <c r="I24" s="242">
        <f>ROUND(E24*H24,2)</f>
        <v>1198</v>
      </c>
      <c r="J24" s="242">
        <v>0</v>
      </c>
      <c r="K24" s="242">
        <f>ROUND(E24*J24,2)</f>
        <v>0</v>
      </c>
      <c r="L24" s="242">
        <v>21</v>
      </c>
      <c r="M24" s="242">
        <f>G24*(1+L24/100)</f>
        <v>1449.58</v>
      </c>
      <c r="N24" s="242">
        <v>1.6000000000000001E-3</v>
      </c>
      <c r="O24" s="242">
        <f>ROUND(E24*N24,2)</f>
        <v>0</v>
      </c>
      <c r="P24" s="242">
        <v>0</v>
      </c>
      <c r="Q24" s="243">
        <f>ROUND(E24*P24,2)</f>
        <v>0</v>
      </c>
      <c r="R24" s="222" t="s">
        <v>138</v>
      </c>
      <c r="S24" s="222" t="s">
        <v>118</v>
      </c>
      <c r="T24" s="222" t="s">
        <v>118</v>
      </c>
      <c r="U24" s="222">
        <v>0</v>
      </c>
      <c r="V24" s="222">
        <f>ROUND(E24*U24,2)</f>
        <v>0</v>
      </c>
      <c r="W24" s="222"/>
      <c r="X24" s="222" t="s">
        <v>139</v>
      </c>
      <c r="Y24" s="217"/>
      <c r="Z24" s="217"/>
      <c r="AA24" s="217"/>
      <c r="AB24" s="217"/>
      <c r="AC24" s="217"/>
      <c r="AD24" s="217"/>
      <c r="AE24" s="217"/>
      <c r="AF24" s="217"/>
      <c r="AG24" s="217" t="s">
        <v>140</v>
      </c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ht="33.75" outlineLevel="1" x14ac:dyDescent="0.2">
      <c r="A25" s="238">
        <v>7</v>
      </c>
      <c r="B25" s="239" t="s">
        <v>143</v>
      </c>
      <c r="C25" s="249" t="s">
        <v>144</v>
      </c>
      <c r="D25" s="240" t="s">
        <v>145</v>
      </c>
      <c r="E25" s="241">
        <v>1</v>
      </c>
      <c r="F25" s="242">
        <v>1065</v>
      </c>
      <c r="G25" s="242">
        <f>ROUND(E25*F25,2)</f>
        <v>1065</v>
      </c>
      <c r="H25" s="242">
        <v>1065</v>
      </c>
      <c r="I25" s="242">
        <f>ROUND(E25*H25,2)</f>
        <v>1065</v>
      </c>
      <c r="J25" s="242">
        <v>0</v>
      </c>
      <c r="K25" s="242">
        <f>ROUND(E25*J25,2)</f>
        <v>0</v>
      </c>
      <c r="L25" s="242">
        <v>21</v>
      </c>
      <c r="M25" s="242">
        <f>G25*(1+L25/100)</f>
        <v>1288.6499999999999</v>
      </c>
      <c r="N25" s="242">
        <v>2.3999999999999998E-3</v>
      </c>
      <c r="O25" s="242">
        <f>ROUND(E25*N25,2)</f>
        <v>0</v>
      </c>
      <c r="P25" s="242">
        <v>0</v>
      </c>
      <c r="Q25" s="243">
        <f>ROUND(E25*P25,2)</f>
        <v>0</v>
      </c>
      <c r="R25" s="222" t="s">
        <v>138</v>
      </c>
      <c r="S25" s="222" t="s">
        <v>118</v>
      </c>
      <c r="T25" s="222" t="s">
        <v>118</v>
      </c>
      <c r="U25" s="222">
        <v>0</v>
      </c>
      <c r="V25" s="222">
        <f>ROUND(E25*U25,2)</f>
        <v>0</v>
      </c>
      <c r="W25" s="222"/>
      <c r="X25" s="222" t="s">
        <v>139</v>
      </c>
      <c r="Y25" s="217"/>
      <c r="Z25" s="217"/>
      <c r="AA25" s="217"/>
      <c r="AB25" s="217"/>
      <c r="AC25" s="217"/>
      <c r="AD25" s="217"/>
      <c r="AE25" s="217"/>
      <c r="AF25" s="217"/>
      <c r="AG25" s="217" t="s">
        <v>140</v>
      </c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ht="33.75" outlineLevel="1" x14ac:dyDescent="0.2">
      <c r="A26" s="238">
        <v>8</v>
      </c>
      <c r="B26" s="239" t="s">
        <v>146</v>
      </c>
      <c r="C26" s="249" t="s">
        <v>147</v>
      </c>
      <c r="D26" s="240" t="s">
        <v>145</v>
      </c>
      <c r="E26" s="241">
        <v>15</v>
      </c>
      <c r="F26" s="242">
        <v>1362</v>
      </c>
      <c r="G26" s="242">
        <f>ROUND(E26*F26,2)</f>
        <v>20430</v>
      </c>
      <c r="H26" s="242">
        <v>1362</v>
      </c>
      <c r="I26" s="242">
        <f>ROUND(E26*H26,2)</f>
        <v>20430</v>
      </c>
      <c r="J26" s="242">
        <v>0</v>
      </c>
      <c r="K26" s="242">
        <f>ROUND(E26*J26,2)</f>
        <v>0</v>
      </c>
      <c r="L26" s="242">
        <v>21</v>
      </c>
      <c r="M26" s="242">
        <f>G26*(1+L26/100)</f>
        <v>24720.3</v>
      </c>
      <c r="N26" s="242">
        <v>4.0299999999999997E-3</v>
      </c>
      <c r="O26" s="242">
        <f>ROUND(E26*N26,2)</f>
        <v>0.06</v>
      </c>
      <c r="P26" s="242">
        <v>0</v>
      </c>
      <c r="Q26" s="243">
        <f>ROUND(E26*P26,2)</f>
        <v>0</v>
      </c>
      <c r="R26" s="222" t="s">
        <v>138</v>
      </c>
      <c r="S26" s="222" t="s">
        <v>118</v>
      </c>
      <c r="T26" s="222" t="s">
        <v>118</v>
      </c>
      <c r="U26" s="222">
        <v>0</v>
      </c>
      <c r="V26" s="222">
        <f>ROUND(E26*U26,2)</f>
        <v>0</v>
      </c>
      <c r="W26" s="222"/>
      <c r="X26" s="222" t="s">
        <v>139</v>
      </c>
      <c r="Y26" s="217"/>
      <c r="Z26" s="217"/>
      <c r="AA26" s="217"/>
      <c r="AB26" s="217"/>
      <c r="AC26" s="217"/>
      <c r="AD26" s="217"/>
      <c r="AE26" s="217"/>
      <c r="AF26" s="217"/>
      <c r="AG26" s="217" t="s">
        <v>140</v>
      </c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outlineLevel="1" x14ac:dyDescent="0.2">
      <c r="A27" s="238">
        <v>9</v>
      </c>
      <c r="B27" s="239" t="s">
        <v>148</v>
      </c>
      <c r="C27" s="249" t="s">
        <v>149</v>
      </c>
      <c r="D27" s="240" t="s">
        <v>0</v>
      </c>
      <c r="E27" s="241">
        <v>407.41210000000001</v>
      </c>
      <c r="F27" s="242">
        <v>1.95</v>
      </c>
      <c r="G27" s="242">
        <f>ROUND(E27*F27,2)</f>
        <v>794.45</v>
      </c>
      <c r="H27" s="242">
        <v>0</v>
      </c>
      <c r="I27" s="242">
        <f>ROUND(E27*H27,2)</f>
        <v>0</v>
      </c>
      <c r="J27" s="242">
        <v>1.95</v>
      </c>
      <c r="K27" s="242">
        <f>ROUND(E27*J27,2)</f>
        <v>794.45</v>
      </c>
      <c r="L27" s="242">
        <v>21</v>
      </c>
      <c r="M27" s="242">
        <f>G27*(1+L27/100)</f>
        <v>961.28449999999998</v>
      </c>
      <c r="N27" s="242">
        <v>0</v>
      </c>
      <c r="O27" s="242">
        <f>ROUND(E27*N27,2)</f>
        <v>0</v>
      </c>
      <c r="P27" s="242">
        <v>0</v>
      </c>
      <c r="Q27" s="243">
        <f>ROUND(E27*P27,2)</f>
        <v>0</v>
      </c>
      <c r="R27" s="222"/>
      <c r="S27" s="222" t="s">
        <v>118</v>
      </c>
      <c r="T27" s="222" t="s">
        <v>118</v>
      </c>
      <c r="U27" s="222">
        <v>0</v>
      </c>
      <c r="V27" s="222">
        <f>ROUND(E27*U27,2)</f>
        <v>0</v>
      </c>
      <c r="W27" s="222"/>
      <c r="X27" s="222" t="s">
        <v>150</v>
      </c>
      <c r="Y27" s="217"/>
      <c r="Z27" s="217"/>
      <c r="AA27" s="217"/>
      <c r="AB27" s="217"/>
      <c r="AC27" s="217"/>
      <c r="AD27" s="217"/>
      <c r="AE27" s="217"/>
      <c r="AF27" s="217"/>
      <c r="AG27" s="217" t="s">
        <v>151</v>
      </c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x14ac:dyDescent="0.2">
      <c r="A28" s="226" t="s">
        <v>113</v>
      </c>
      <c r="B28" s="227" t="s">
        <v>75</v>
      </c>
      <c r="C28" s="246" t="s">
        <v>76</v>
      </c>
      <c r="D28" s="228"/>
      <c r="E28" s="229"/>
      <c r="F28" s="230"/>
      <c r="G28" s="230">
        <f>SUMIF(AG29:AG40,"&lt;&gt;NOR",G29:G40)</f>
        <v>83654.149999999994</v>
      </c>
      <c r="H28" s="230"/>
      <c r="I28" s="230">
        <f>SUM(I29:I40)</f>
        <v>68627.070000000007</v>
      </c>
      <c r="J28" s="230"/>
      <c r="K28" s="230">
        <f>SUM(K29:K40)</f>
        <v>15027.08</v>
      </c>
      <c r="L28" s="230"/>
      <c r="M28" s="230">
        <f>SUM(M29:M40)</f>
        <v>101221.5215</v>
      </c>
      <c r="N28" s="230"/>
      <c r="O28" s="230">
        <f>SUM(O29:O40)</f>
        <v>0.05</v>
      </c>
      <c r="P28" s="230"/>
      <c r="Q28" s="231">
        <f>SUM(Q29:Q40)</f>
        <v>0.46000000000000008</v>
      </c>
      <c r="R28" s="225"/>
      <c r="S28" s="225"/>
      <c r="T28" s="225"/>
      <c r="U28" s="225"/>
      <c r="V28" s="225">
        <f>SUM(V29:V40)</f>
        <v>28.1</v>
      </c>
      <c r="W28" s="225"/>
      <c r="X28" s="225"/>
      <c r="AG28" t="s">
        <v>114</v>
      </c>
    </row>
    <row r="29" spans="1:60" outlineLevel="1" x14ac:dyDescent="0.2">
      <c r="A29" s="238">
        <v>10</v>
      </c>
      <c r="B29" s="239" t="s">
        <v>152</v>
      </c>
      <c r="C29" s="249" t="s">
        <v>153</v>
      </c>
      <c r="D29" s="240" t="s">
        <v>145</v>
      </c>
      <c r="E29" s="241">
        <v>3</v>
      </c>
      <c r="F29" s="242">
        <v>155.5</v>
      </c>
      <c r="G29" s="242">
        <f>ROUND(E29*F29,2)</f>
        <v>466.5</v>
      </c>
      <c r="H29" s="242">
        <v>0</v>
      </c>
      <c r="I29" s="242">
        <f>ROUND(E29*H29,2)</f>
        <v>0</v>
      </c>
      <c r="J29" s="242">
        <v>155.5</v>
      </c>
      <c r="K29" s="242">
        <f>ROUND(E29*J29,2)</f>
        <v>466.5</v>
      </c>
      <c r="L29" s="242">
        <v>21</v>
      </c>
      <c r="M29" s="242">
        <f>G29*(1+L29/100)</f>
        <v>564.46500000000003</v>
      </c>
      <c r="N29" s="242">
        <v>0</v>
      </c>
      <c r="O29" s="242">
        <f>ROUND(E29*N29,2)</f>
        <v>0</v>
      </c>
      <c r="P29" s="242">
        <v>9.3579999999999997E-2</v>
      </c>
      <c r="Q29" s="243">
        <f>ROUND(E29*P29,2)</f>
        <v>0.28000000000000003</v>
      </c>
      <c r="R29" s="222"/>
      <c r="S29" s="222" t="s">
        <v>118</v>
      </c>
      <c r="T29" s="222" t="s">
        <v>118</v>
      </c>
      <c r="U29" s="222">
        <v>0.35</v>
      </c>
      <c r="V29" s="222">
        <f>ROUND(E29*U29,2)</f>
        <v>1.05</v>
      </c>
      <c r="W29" s="222"/>
      <c r="X29" s="222" t="s">
        <v>119</v>
      </c>
      <c r="Y29" s="217"/>
      <c r="Z29" s="217"/>
      <c r="AA29" s="217"/>
      <c r="AB29" s="217"/>
      <c r="AC29" s="217"/>
      <c r="AD29" s="217"/>
      <c r="AE29" s="217"/>
      <c r="AF29" s="217"/>
      <c r="AG29" s="217" t="s">
        <v>120</v>
      </c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outlineLevel="1" x14ac:dyDescent="0.2">
      <c r="A30" s="238">
        <v>11</v>
      </c>
      <c r="B30" s="239" t="s">
        <v>154</v>
      </c>
      <c r="C30" s="249" t="s">
        <v>155</v>
      </c>
      <c r="D30" s="240" t="s">
        <v>126</v>
      </c>
      <c r="E30" s="241">
        <v>3</v>
      </c>
      <c r="F30" s="242">
        <v>474.5</v>
      </c>
      <c r="G30" s="242">
        <f>ROUND(E30*F30,2)</f>
        <v>1423.5</v>
      </c>
      <c r="H30" s="242">
        <v>0</v>
      </c>
      <c r="I30" s="242">
        <f>ROUND(E30*H30,2)</f>
        <v>0</v>
      </c>
      <c r="J30" s="242">
        <v>474.5</v>
      </c>
      <c r="K30" s="242">
        <f>ROUND(E30*J30,2)</f>
        <v>1423.5</v>
      </c>
      <c r="L30" s="242">
        <v>21</v>
      </c>
      <c r="M30" s="242">
        <f>G30*(1+L30/100)</f>
        <v>1722.4349999999999</v>
      </c>
      <c r="N30" s="242">
        <v>0</v>
      </c>
      <c r="O30" s="242">
        <f>ROUND(E30*N30,2)</f>
        <v>0</v>
      </c>
      <c r="P30" s="242">
        <v>0</v>
      </c>
      <c r="Q30" s="243">
        <f>ROUND(E30*P30,2)</f>
        <v>0</v>
      </c>
      <c r="R30" s="222"/>
      <c r="S30" s="222" t="s">
        <v>118</v>
      </c>
      <c r="T30" s="222" t="s">
        <v>118</v>
      </c>
      <c r="U30" s="222">
        <v>1.07</v>
      </c>
      <c r="V30" s="222">
        <f>ROUND(E30*U30,2)</f>
        <v>3.21</v>
      </c>
      <c r="W30" s="222"/>
      <c r="X30" s="222" t="s">
        <v>119</v>
      </c>
      <c r="Y30" s="217"/>
      <c r="Z30" s="217"/>
      <c r="AA30" s="217"/>
      <c r="AB30" s="217"/>
      <c r="AC30" s="217"/>
      <c r="AD30" s="217"/>
      <c r="AE30" s="217"/>
      <c r="AF30" s="217"/>
      <c r="AG30" s="217" t="s">
        <v>120</v>
      </c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outlineLevel="1" x14ac:dyDescent="0.2">
      <c r="A31" s="238">
        <v>12</v>
      </c>
      <c r="B31" s="239" t="s">
        <v>156</v>
      </c>
      <c r="C31" s="249" t="s">
        <v>157</v>
      </c>
      <c r="D31" s="240" t="s">
        <v>126</v>
      </c>
      <c r="E31" s="241">
        <v>3</v>
      </c>
      <c r="F31" s="242">
        <v>425</v>
      </c>
      <c r="G31" s="242">
        <f>ROUND(E31*F31,2)</f>
        <v>1275</v>
      </c>
      <c r="H31" s="242">
        <v>0</v>
      </c>
      <c r="I31" s="242">
        <f>ROUND(E31*H31,2)</f>
        <v>0</v>
      </c>
      <c r="J31" s="242">
        <v>425</v>
      </c>
      <c r="K31" s="242">
        <f>ROUND(E31*J31,2)</f>
        <v>1275</v>
      </c>
      <c r="L31" s="242">
        <v>21</v>
      </c>
      <c r="M31" s="242">
        <f>G31*(1+L31/100)</f>
        <v>1542.75</v>
      </c>
      <c r="N31" s="242">
        <v>0</v>
      </c>
      <c r="O31" s="242">
        <f>ROUND(E31*N31,2)</f>
        <v>0</v>
      </c>
      <c r="P31" s="242">
        <v>0</v>
      </c>
      <c r="Q31" s="243">
        <f>ROUND(E31*P31,2)</f>
        <v>0</v>
      </c>
      <c r="R31" s="222"/>
      <c r="S31" s="222" t="s">
        <v>118</v>
      </c>
      <c r="T31" s="222" t="s">
        <v>118</v>
      </c>
      <c r="U31" s="222">
        <v>0.873</v>
      </c>
      <c r="V31" s="222">
        <f>ROUND(E31*U31,2)</f>
        <v>2.62</v>
      </c>
      <c r="W31" s="222"/>
      <c r="X31" s="222" t="s">
        <v>119</v>
      </c>
      <c r="Y31" s="217"/>
      <c r="Z31" s="217"/>
      <c r="AA31" s="217"/>
      <c r="AB31" s="217"/>
      <c r="AC31" s="217"/>
      <c r="AD31" s="217"/>
      <c r="AE31" s="217"/>
      <c r="AF31" s="217"/>
      <c r="AG31" s="217" t="s">
        <v>120</v>
      </c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outlineLevel="1" x14ac:dyDescent="0.2">
      <c r="A32" s="238">
        <v>13</v>
      </c>
      <c r="B32" s="239" t="s">
        <v>158</v>
      </c>
      <c r="C32" s="249" t="s">
        <v>159</v>
      </c>
      <c r="D32" s="240" t="s">
        <v>160</v>
      </c>
      <c r="E32" s="241">
        <v>1</v>
      </c>
      <c r="F32" s="242">
        <v>362.5</v>
      </c>
      <c r="G32" s="242">
        <f>ROUND(E32*F32,2)</f>
        <v>362.5</v>
      </c>
      <c r="H32" s="242">
        <v>104.78</v>
      </c>
      <c r="I32" s="242">
        <f>ROUND(E32*H32,2)</f>
        <v>104.78</v>
      </c>
      <c r="J32" s="242">
        <v>257.72000000000003</v>
      </c>
      <c r="K32" s="242">
        <f>ROUND(E32*J32,2)</f>
        <v>257.72000000000003</v>
      </c>
      <c r="L32" s="242">
        <v>21</v>
      </c>
      <c r="M32" s="242">
        <f>G32*(1+L32/100)</f>
        <v>438.625</v>
      </c>
      <c r="N32" s="242">
        <v>5.9000000000000003E-4</v>
      </c>
      <c r="O32" s="242">
        <f>ROUND(E32*N32,2)</f>
        <v>0</v>
      </c>
      <c r="P32" s="242">
        <v>0</v>
      </c>
      <c r="Q32" s="243">
        <f>ROUND(E32*P32,2)</f>
        <v>0</v>
      </c>
      <c r="R32" s="222"/>
      <c r="S32" s="222" t="s">
        <v>118</v>
      </c>
      <c r="T32" s="222" t="s">
        <v>118</v>
      </c>
      <c r="U32" s="222">
        <v>0.53</v>
      </c>
      <c r="V32" s="222">
        <f>ROUND(E32*U32,2)</f>
        <v>0.53</v>
      </c>
      <c r="W32" s="222"/>
      <c r="X32" s="222" t="s">
        <v>119</v>
      </c>
      <c r="Y32" s="217"/>
      <c r="Z32" s="217"/>
      <c r="AA32" s="217"/>
      <c r="AB32" s="217"/>
      <c r="AC32" s="217"/>
      <c r="AD32" s="217"/>
      <c r="AE32" s="217"/>
      <c r="AF32" s="217"/>
      <c r="AG32" s="217" t="s">
        <v>120</v>
      </c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outlineLevel="1" x14ac:dyDescent="0.2">
      <c r="A33" s="238">
        <v>14</v>
      </c>
      <c r="B33" s="239" t="s">
        <v>161</v>
      </c>
      <c r="C33" s="249" t="s">
        <v>162</v>
      </c>
      <c r="D33" s="240" t="s">
        <v>160</v>
      </c>
      <c r="E33" s="241">
        <v>1</v>
      </c>
      <c r="F33" s="242">
        <v>594</v>
      </c>
      <c r="G33" s="242">
        <f>ROUND(E33*F33,2)</f>
        <v>594</v>
      </c>
      <c r="H33" s="242">
        <v>178.74</v>
      </c>
      <c r="I33" s="242">
        <f>ROUND(E33*H33,2)</f>
        <v>178.74</v>
      </c>
      <c r="J33" s="242">
        <v>415.26</v>
      </c>
      <c r="K33" s="242">
        <f>ROUND(E33*J33,2)</f>
        <v>415.26</v>
      </c>
      <c r="L33" s="242">
        <v>21</v>
      </c>
      <c r="M33" s="242">
        <f>G33*(1+L33/100)</f>
        <v>718.74</v>
      </c>
      <c r="N33" s="242">
        <v>3.5E-4</v>
      </c>
      <c r="O33" s="242">
        <f>ROUND(E33*N33,2)</f>
        <v>0</v>
      </c>
      <c r="P33" s="242">
        <v>0</v>
      </c>
      <c r="Q33" s="243">
        <f>ROUND(E33*P33,2)</f>
        <v>0</v>
      </c>
      <c r="R33" s="222"/>
      <c r="S33" s="222" t="s">
        <v>118</v>
      </c>
      <c r="T33" s="222" t="s">
        <v>118</v>
      </c>
      <c r="U33" s="222">
        <v>0.85299999999999998</v>
      </c>
      <c r="V33" s="222">
        <f>ROUND(E33*U33,2)</f>
        <v>0.85</v>
      </c>
      <c r="W33" s="222"/>
      <c r="X33" s="222" t="s">
        <v>119</v>
      </c>
      <c r="Y33" s="217"/>
      <c r="Z33" s="217"/>
      <c r="AA33" s="217"/>
      <c r="AB33" s="217"/>
      <c r="AC33" s="217"/>
      <c r="AD33" s="217"/>
      <c r="AE33" s="217"/>
      <c r="AF33" s="217"/>
      <c r="AG33" s="217" t="s">
        <v>120</v>
      </c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1" x14ac:dyDescent="0.2">
      <c r="A34" s="238">
        <v>15</v>
      </c>
      <c r="B34" s="239" t="s">
        <v>163</v>
      </c>
      <c r="C34" s="249" t="s">
        <v>164</v>
      </c>
      <c r="D34" s="240" t="s">
        <v>126</v>
      </c>
      <c r="E34" s="241">
        <v>3</v>
      </c>
      <c r="F34" s="242">
        <v>295.5</v>
      </c>
      <c r="G34" s="242">
        <f>ROUND(E34*F34,2)</f>
        <v>886.5</v>
      </c>
      <c r="H34" s="242">
        <v>2.5099999999999998</v>
      </c>
      <c r="I34" s="242">
        <f>ROUND(E34*H34,2)</f>
        <v>7.53</v>
      </c>
      <c r="J34" s="242">
        <v>292.99</v>
      </c>
      <c r="K34" s="242">
        <f>ROUND(E34*J34,2)</f>
        <v>878.97</v>
      </c>
      <c r="L34" s="242">
        <v>21</v>
      </c>
      <c r="M34" s="242">
        <f>G34*(1+L34/100)</f>
        <v>1072.665</v>
      </c>
      <c r="N34" s="242">
        <v>1.0000000000000001E-5</v>
      </c>
      <c r="O34" s="242">
        <f>ROUND(E34*N34,2)</f>
        <v>0</v>
      </c>
      <c r="P34" s="242">
        <v>2.8000000000000001E-2</v>
      </c>
      <c r="Q34" s="243">
        <f>ROUND(E34*P34,2)</f>
        <v>0.08</v>
      </c>
      <c r="R34" s="222"/>
      <c r="S34" s="222" t="s">
        <v>118</v>
      </c>
      <c r="T34" s="222" t="s">
        <v>118</v>
      </c>
      <c r="U34" s="222">
        <v>0.66</v>
      </c>
      <c r="V34" s="222">
        <f>ROUND(E34*U34,2)</f>
        <v>1.98</v>
      </c>
      <c r="W34" s="222"/>
      <c r="X34" s="222" t="s">
        <v>119</v>
      </c>
      <c r="Y34" s="217"/>
      <c r="Z34" s="217"/>
      <c r="AA34" s="217"/>
      <c r="AB34" s="217"/>
      <c r="AC34" s="217"/>
      <c r="AD34" s="217"/>
      <c r="AE34" s="217"/>
      <c r="AF34" s="217"/>
      <c r="AG34" s="217" t="s">
        <v>120</v>
      </c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1" x14ac:dyDescent="0.2">
      <c r="A35" s="238">
        <v>16</v>
      </c>
      <c r="B35" s="239" t="s">
        <v>165</v>
      </c>
      <c r="C35" s="249" t="s">
        <v>166</v>
      </c>
      <c r="D35" s="240" t="s">
        <v>126</v>
      </c>
      <c r="E35" s="241">
        <v>2</v>
      </c>
      <c r="F35" s="242">
        <v>415</v>
      </c>
      <c r="G35" s="242">
        <f>ROUND(E35*F35,2)</f>
        <v>830</v>
      </c>
      <c r="H35" s="242">
        <v>2.5099999999999998</v>
      </c>
      <c r="I35" s="242">
        <f>ROUND(E35*H35,2)</f>
        <v>5.0199999999999996</v>
      </c>
      <c r="J35" s="242">
        <v>412.49</v>
      </c>
      <c r="K35" s="242">
        <f>ROUND(E35*J35,2)</f>
        <v>824.98</v>
      </c>
      <c r="L35" s="242">
        <v>21</v>
      </c>
      <c r="M35" s="242">
        <f>G35*(1+L35/100)</f>
        <v>1004.3</v>
      </c>
      <c r="N35" s="242">
        <v>1.0000000000000001E-5</v>
      </c>
      <c r="O35" s="242">
        <f>ROUND(E35*N35,2)</f>
        <v>0</v>
      </c>
      <c r="P35" s="242">
        <v>4.8000000000000001E-2</v>
      </c>
      <c r="Q35" s="243">
        <f>ROUND(E35*P35,2)</f>
        <v>0.1</v>
      </c>
      <c r="R35" s="222"/>
      <c r="S35" s="222" t="s">
        <v>118</v>
      </c>
      <c r="T35" s="222" t="s">
        <v>118</v>
      </c>
      <c r="U35" s="222">
        <v>0.93</v>
      </c>
      <c r="V35" s="222">
        <f>ROUND(E35*U35,2)</f>
        <v>1.86</v>
      </c>
      <c r="W35" s="222"/>
      <c r="X35" s="222" t="s">
        <v>119</v>
      </c>
      <c r="Y35" s="217"/>
      <c r="Z35" s="217"/>
      <c r="AA35" s="217"/>
      <c r="AB35" s="217"/>
      <c r="AC35" s="217"/>
      <c r="AD35" s="217"/>
      <c r="AE35" s="217"/>
      <c r="AF35" s="217"/>
      <c r="AG35" s="217" t="s">
        <v>120</v>
      </c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ht="22.5" outlineLevel="1" x14ac:dyDescent="0.2">
      <c r="A36" s="238">
        <v>17</v>
      </c>
      <c r="B36" s="239" t="s">
        <v>167</v>
      </c>
      <c r="C36" s="249" t="s">
        <v>168</v>
      </c>
      <c r="D36" s="240" t="s">
        <v>169</v>
      </c>
      <c r="E36" s="241">
        <v>4</v>
      </c>
      <c r="F36" s="242">
        <v>578</v>
      </c>
      <c r="G36" s="242">
        <f>ROUND(E36*F36,2)</f>
        <v>2312</v>
      </c>
      <c r="H36" s="242">
        <v>0</v>
      </c>
      <c r="I36" s="242">
        <f>ROUND(E36*H36,2)</f>
        <v>0</v>
      </c>
      <c r="J36" s="242">
        <v>578</v>
      </c>
      <c r="K36" s="242">
        <f>ROUND(E36*J36,2)</f>
        <v>2312</v>
      </c>
      <c r="L36" s="242">
        <v>21</v>
      </c>
      <c r="M36" s="242">
        <f>G36*(1+L36/100)</f>
        <v>2797.52</v>
      </c>
      <c r="N36" s="242">
        <v>0</v>
      </c>
      <c r="O36" s="242">
        <f>ROUND(E36*N36,2)</f>
        <v>0</v>
      </c>
      <c r="P36" s="242">
        <v>0</v>
      </c>
      <c r="Q36" s="243">
        <f>ROUND(E36*P36,2)</f>
        <v>0</v>
      </c>
      <c r="R36" s="222" t="s">
        <v>170</v>
      </c>
      <c r="S36" s="222" t="s">
        <v>118</v>
      </c>
      <c r="T36" s="222" t="s">
        <v>118</v>
      </c>
      <c r="U36" s="222">
        <v>1</v>
      </c>
      <c r="V36" s="222">
        <f>ROUND(E36*U36,2)</f>
        <v>4</v>
      </c>
      <c r="W36" s="222"/>
      <c r="X36" s="222" t="s">
        <v>171</v>
      </c>
      <c r="Y36" s="217"/>
      <c r="Z36" s="217"/>
      <c r="AA36" s="217"/>
      <c r="AB36" s="217"/>
      <c r="AC36" s="217"/>
      <c r="AD36" s="217"/>
      <c r="AE36" s="217"/>
      <c r="AF36" s="217"/>
      <c r="AG36" s="217" t="s">
        <v>172</v>
      </c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outlineLevel="1" x14ac:dyDescent="0.2">
      <c r="A37" s="238">
        <v>18</v>
      </c>
      <c r="B37" s="239" t="s">
        <v>173</v>
      </c>
      <c r="C37" s="249" t="s">
        <v>174</v>
      </c>
      <c r="D37" s="240" t="s">
        <v>169</v>
      </c>
      <c r="E37" s="241">
        <v>12</v>
      </c>
      <c r="F37" s="242">
        <v>474.5</v>
      </c>
      <c r="G37" s="242">
        <f>ROUND(E37*F37,2)</f>
        <v>5694</v>
      </c>
      <c r="H37" s="242">
        <v>0</v>
      </c>
      <c r="I37" s="242">
        <f>ROUND(E37*H37,2)</f>
        <v>0</v>
      </c>
      <c r="J37" s="242">
        <v>474.5</v>
      </c>
      <c r="K37" s="242">
        <f>ROUND(E37*J37,2)</f>
        <v>5694</v>
      </c>
      <c r="L37" s="242">
        <v>21</v>
      </c>
      <c r="M37" s="242">
        <f>G37*(1+L37/100)</f>
        <v>6889.74</v>
      </c>
      <c r="N37" s="242">
        <v>0</v>
      </c>
      <c r="O37" s="242">
        <f>ROUND(E37*N37,2)</f>
        <v>0</v>
      </c>
      <c r="P37" s="242">
        <v>0</v>
      </c>
      <c r="Q37" s="243">
        <f>ROUND(E37*P37,2)</f>
        <v>0</v>
      </c>
      <c r="R37" s="222" t="s">
        <v>170</v>
      </c>
      <c r="S37" s="222" t="s">
        <v>118</v>
      </c>
      <c r="T37" s="222" t="s">
        <v>118</v>
      </c>
      <c r="U37" s="222">
        <v>1</v>
      </c>
      <c r="V37" s="222">
        <f>ROUND(E37*U37,2)</f>
        <v>12</v>
      </c>
      <c r="W37" s="222"/>
      <c r="X37" s="222" t="s">
        <v>171</v>
      </c>
      <c r="Y37" s="217"/>
      <c r="Z37" s="217"/>
      <c r="AA37" s="217"/>
      <c r="AB37" s="217"/>
      <c r="AC37" s="217"/>
      <c r="AD37" s="217"/>
      <c r="AE37" s="217"/>
      <c r="AF37" s="217"/>
      <c r="AG37" s="217" t="s">
        <v>172</v>
      </c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outlineLevel="1" x14ac:dyDescent="0.2">
      <c r="A38" s="238">
        <v>19</v>
      </c>
      <c r="B38" s="239" t="s">
        <v>175</v>
      </c>
      <c r="C38" s="249" t="s">
        <v>176</v>
      </c>
      <c r="D38" s="240" t="s">
        <v>126</v>
      </c>
      <c r="E38" s="241">
        <v>1</v>
      </c>
      <c r="F38" s="242">
        <v>11909</v>
      </c>
      <c r="G38" s="242">
        <f>ROUND(E38*F38,2)</f>
        <v>11909</v>
      </c>
      <c r="H38" s="242">
        <v>11909</v>
      </c>
      <c r="I38" s="242">
        <f>ROUND(E38*H38,2)</f>
        <v>11909</v>
      </c>
      <c r="J38" s="242">
        <v>0</v>
      </c>
      <c r="K38" s="242">
        <f>ROUND(E38*J38,2)</f>
        <v>0</v>
      </c>
      <c r="L38" s="242">
        <v>21</v>
      </c>
      <c r="M38" s="242">
        <f>G38*(1+L38/100)</f>
        <v>14409.89</v>
      </c>
      <c r="N38" s="242">
        <v>6.0000000000000001E-3</v>
      </c>
      <c r="O38" s="242">
        <f>ROUND(E38*N38,2)</f>
        <v>0.01</v>
      </c>
      <c r="P38" s="242">
        <v>0</v>
      </c>
      <c r="Q38" s="243">
        <f>ROUND(E38*P38,2)</f>
        <v>0</v>
      </c>
      <c r="R38" s="222" t="s">
        <v>138</v>
      </c>
      <c r="S38" s="222" t="s">
        <v>118</v>
      </c>
      <c r="T38" s="222" t="s">
        <v>177</v>
      </c>
      <c r="U38" s="222">
        <v>0</v>
      </c>
      <c r="V38" s="222">
        <f>ROUND(E38*U38,2)</f>
        <v>0</v>
      </c>
      <c r="W38" s="222"/>
      <c r="X38" s="222" t="s">
        <v>139</v>
      </c>
      <c r="Y38" s="217"/>
      <c r="Z38" s="217"/>
      <c r="AA38" s="217"/>
      <c r="AB38" s="217"/>
      <c r="AC38" s="217"/>
      <c r="AD38" s="217"/>
      <c r="AE38" s="217"/>
      <c r="AF38" s="217"/>
      <c r="AG38" s="217" t="s">
        <v>140</v>
      </c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outlineLevel="1" x14ac:dyDescent="0.2">
      <c r="A39" s="238">
        <v>20</v>
      </c>
      <c r="B39" s="239" t="s">
        <v>178</v>
      </c>
      <c r="C39" s="249" t="s">
        <v>179</v>
      </c>
      <c r="D39" s="240" t="s">
        <v>126</v>
      </c>
      <c r="E39" s="241">
        <v>1</v>
      </c>
      <c r="F39" s="242">
        <v>56422</v>
      </c>
      <c r="G39" s="242">
        <f>ROUND(E39*F39,2)</f>
        <v>56422</v>
      </c>
      <c r="H39" s="242">
        <v>56422</v>
      </c>
      <c r="I39" s="242">
        <f>ROUND(E39*H39,2)</f>
        <v>56422</v>
      </c>
      <c r="J39" s="242">
        <v>0</v>
      </c>
      <c r="K39" s="242">
        <f>ROUND(E39*J39,2)</f>
        <v>0</v>
      </c>
      <c r="L39" s="242">
        <v>21</v>
      </c>
      <c r="M39" s="242">
        <f>G39*(1+L39/100)</f>
        <v>68270.62</v>
      </c>
      <c r="N39" s="242">
        <v>3.5000000000000003E-2</v>
      </c>
      <c r="O39" s="242">
        <f>ROUND(E39*N39,2)</f>
        <v>0.04</v>
      </c>
      <c r="P39" s="242">
        <v>0</v>
      </c>
      <c r="Q39" s="243">
        <f>ROUND(E39*P39,2)</f>
        <v>0</v>
      </c>
      <c r="R39" s="222" t="s">
        <v>138</v>
      </c>
      <c r="S39" s="222" t="s">
        <v>118</v>
      </c>
      <c r="T39" s="222" t="s">
        <v>177</v>
      </c>
      <c r="U39" s="222">
        <v>0</v>
      </c>
      <c r="V39" s="222">
        <f>ROUND(E39*U39,2)</f>
        <v>0</v>
      </c>
      <c r="W39" s="222"/>
      <c r="X39" s="222" t="s">
        <v>139</v>
      </c>
      <c r="Y39" s="217"/>
      <c r="Z39" s="217"/>
      <c r="AA39" s="217"/>
      <c r="AB39" s="217"/>
      <c r="AC39" s="217"/>
      <c r="AD39" s="217"/>
      <c r="AE39" s="217"/>
      <c r="AF39" s="217"/>
      <c r="AG39" s="217" t="s">
        <v>140</v>
      </c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outlineLevel="1" x14ac:dyDescent="0.2">
      <c r="A40" s="238">
        <v>21</v>
      </c>
      <c r="B40" s="239" t="s">
        <v>180</v>
      </c>
      <c r="C40" s="249" t="s">
        <v>181</v>
      </c>
      <c r="D40" s="240" t="s">
        <v>0</v>
      </c>
      <c r="E40" s="241">
        <v>821.75</v>
      </c>
      <c r="F40" s="242">
        <v>1.8</v>
      </c>
      <c r="G40" s="242">
        <f>ROUND(E40*F40,2)</f>
        <v>1479.15</v>
      </c>
      <c r="H40" s="242">
        <v>0</v>
      </c>
      <c r="I40" s="242">
        <f>ROUND(E40*H40,2)</f>
        <v>0</v>
      </c>
      <c r="J40" s="242">
        <v>1.8</v>
      </c>
      <c r="K40" s="242">
        <f>ROUND(E40*J40,2)</f>
        <v>1479.15</v>
      </c>
      <c r="L40" s="242">
        <v>21</v>
      </c>
      <c r="M40" s="242">
        <f>G40*(1+L40/100)</f>
        <v>1789.7715000000001</v>
      </c>
      <c r="N40" s="242">
        <v>0</v>
      </c>
      <c r="O40" s="242">
        <f>ROUND(E40*N40,2)</f>
        <v>0</v>
      </c>
      <c r="P40" s="242">
        <v>0</v>
      </c>
      <c r="Q40" s="243">
        <f>ROUND(E40*P40,2)</f>
        <v>0</v>
      </c>
      <c r="R40" s="222"/>
      <c r="S40" s="222" t="s">
        <v>118</v>
      </c>
      <c r="T40" s="222" t="s">
        <v>118</v>
      </c>
      <c r="U40" s="222">
        <v>0</v>
      </c>
      <c r="V40" s="222">
        <f>ROUND(E40*U40,2)</f>
        <v>0</v>
      </c>
      <c r="W40" s="222"/>
      <c r="X40" s="222" t="s">
        <v>150</v>
      </c>
      <c r="Y40" s="217"/>
      <c r="Z40" s="217"/>
      <c r="AA40" s="217"/>
      <c r="AB40" s="217"/>
      <c r="AC40" s="217"/>
      <c r="AD40" s="217"/>
      <c r="AE40" s="217"/>
      <c r="AF40" s="217"/>
      <c r="AG40" s="217" t="s">
        <v>151</v>
      </c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x14ac:dyDescent="0.2">
      <c r="A41" s="226" t="s">
        <v>113</v>
      </c>
      <c r="B41" s="227" t="s">
        <v>77</v>
      </c>
      <c r="C41" s="246" t="s">
        <v>78</v>
      </c>
      <c r="D41" s="228"/>
      <c r="E41" s="229"/>
      <c r="F41" s="230"/>
      <c r="G41" s="230">
        <f>SUMIF(AG42:AG63,"&lt;&gt;NOR",G42:G63)</f>
        <v>52754.28</v>
      </c>
      <c r="H41" s="230"/>
      <c r="I41" s="230">
        <f>SUM(I42:I63)</f>
        <v>16791.23</v>
      </c>
      <c r="J41" s="230"/>
      <c r="K41" s="230">
        <f>SUM(K42:K63)</f>
        <v>35963.050000000003</v>
      </c>
      <c r="L41" s="230"/>
      <c r="M41" s="230">
        <f>SUM(M42:M63)</f>
        <v>63832.678799999994</v>
      </c>
      <c r="N41" s="230"/>
      <c r="O41" s="230">
        <f>SUM(O42:O63)</f>
        <v>0.18000000000000002</v>
      </c>
      <c r="P41" s="230"/>
      <c r="Q41" s="231">
        <f>SUM(Q42:Q63)</f>
        <v>0.51</v>
      </c>
      <c r="R41" s="225"/>
      <c r="S41" s="225"/>
      <c r="T41" s="225"/>
      <c r="U41" s="225"/>
      <c r="V41" s="225">
        <f>SUM(V42:V63)</f>
        <v>66.790000000000006</v>
      </c>
      <c r="W41" s="225"/>
      <c r="X41" s="225"/>
      <c r="AG41" t="s">
        <v>114</v>
      </c>
    </row>
    <row r="42" spans="1:60" outlineLevel="1" x14ac:dyDescent="0.2">
      <c r="A42" s="232">
        <v>22</v>
      </c>
      <c r="B42" s="233" t="s">
        <v>182</v>
      </c>
      <c r="C42" s="247" t="s">
        <v>183</v>
      </c>
      <c r="D42" s="234" t="s">
        <v>145</v>
      </c>
      <c r="E42" s="235">
        <v>3</v>
      </c>
      <c r="F42" s="236">
        <v>688</v>
      </c>
      <c r="G42" s="236">
        <f>ROUND(E42*F42,2)</f>
        <v>2064</v>
      </c>
      <c r="H42" s="236">
        <v>268.66000000000003</v>
      </c>
      <c r="I42" s="236">
        <f>ROUND(E42*H42,2)</f>
        <v>805.98</v>
      </c>
      <c r="J42" s="236">
        <v>419.34</v>
      </c>
      <c r="K42" s="236">
        <f>ROUND(E42*J42,2)</f>
        <v>1258.02</v>
      </c>
      <c r="L42" s="236">
        <v>21</v>
      </c>
      <c r="M42" s="236">
        <f>G42*(1+L42/100)</f>
        <v>2497.44</v>
      </c>
      <c r="N42" s="236">
        <v>8.6599999999999993E-3</v>
      </c>
      <c r="O42" s="236">
        <f>ROUND(E42*N42,2)</f>
        <v>0.03</v>
      </c>
      <c r="P42" s="236">
        <v>0</v>
      </c>
      <c r="Q42" s="237">
        <f>ROUND(E42*P42,2)</f>
        <v>0</v>
      </c>
      <c r="R42" s="222"/>
      <c r="S42" s="222" t="s">
        <v>118</v>
      </c>
      <c r="T42" s="222" t="s">
        <v>118</v>
      </c>
      <c r="U42" s="222">
        <v>0.82199999999999995</v>
      </c>
      <c r="V42" s="222">
        <f>ROUND(E42*U42,2)</f>
        <v>2.4700000000000002</v>
      </c>
      <c r="W42" s="222"/>
      <c r="X42" s="222" t="s">
        <v>119</v>
      </c>
      <c r="Y42" s="217"/>
      <c r="Z42" s="217"/>
      <c r="AA42" s="217"/>
      <c r="AB42" s="217"/>
      <c r="AC42" s="217"/>
      <c r="AD42" s="217"/>
      <c r="AE42" s="217"/>
      <c r="AF42" s="217"/>
      <c r="AG42" s="217" t="s">
        <v>120</v>
      </c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outlineLevel="1" x14ac:dyDescent="0.2">
      <c r="A43" s="220"/>
      <c r="B43" s="221"/>
      <c r="C43" s="250" t="s">
        <v>184</v>
      </c>
      <c r="D43" s="244"/>
      <c r="E43" s="244"/>
      <c r="F43" s="244"/>
      <c r="G43" s="244"/>
      <c r="H43" s="222"/>
      <c r="I43" s="222"/>
      <c r="J43" s="222"/>
      <c r="K43" s="222"/>
      <c r="L43" s="222"/>
      <c r="M43" s="222"/>
      <c r="N43" s="222"/>
      <c r="O43" s="222"/>
      <c r="P43" s="222"/>
      <c r="Q43" s="222"/>
      <c r="R43" s="222"/>
      <c r="S43" s="222"/>
      <c r="T43" s="222"/>
      <c r="U43" s="222"/>
      <c r="V43" s="222"/>
      <c r="W43" s="222"/>
      <c r="X43" s="222"/>
      <c r="Y43" s="217"/>
      <c r="Z43" s="217"/>
      <c r="AA43" s="217"/>
      <c r="AB43" s="217"/>
      <c r="AC43" s="217"/>
      <c r="AD43" s="217"/>
      <c r="AE43" s="217"/>
      <c r="AF43" s="217"/>
      <c r="AG43" s="217" t="s">
        <v>130</v>
      </c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outlineLevel="1" x14ac:dyDescent="0.2">
      <c r="A44" s="238">
        <v>23</v>
      </c>
      <c r="B44" s="239" t="s">
        <v>185</v>
      </c>
      <c r="C44" s="249" t="s">
        <v>186</v>
      </c>
      <c r="D44" s="240" t="s">
        <v>126</v>
      </c>
      <c r="E44" s="241">
        <v>1</v>
      </c>
      <c r="F44" s="242">
        <v>316</v>
      </c>
      <c r="G44" s="242">
        <f>ROUND(E44*F44,2)</f>
        <v>316</v>
      </c>
      <c r="H44" s="242">
        <v>0</v>
      </c>
      <c r="I44" s="242">
        <f>ROUND(E44*H44,2)</f>
        <v>0</v>
      </c>
      <c r="J44" s="242">
        <v>316</v>
      </c>
      <c r="K44" s="242">
        <f>ROUND(E44*J44,2)</f>
        <v>316</v>
      </c>
      <c r="L44" s="242">
        <v>21</v>
      </c>
      <c r="M44" s="242">
        <f>G44*(1+L44/100)</f>
        <v>382.36</v>
      </c>
      <c r="N44" s="242">
        <v>0</v>
      </c>
      <c r="O44" s="242">
        <f>ROUND(E44*N44,2)</f>
        <v>0</v>
      </c>
      <c r="P44" s="242">
        <v>0</v>
      </c>
      <c r="Q44" s="243">
        <f>ROUND(E44*P44,2)</f>
        <v>0</v>
      </c>
      <c r="R44" s="222"/>
      <c r="S44" s="222" t="s">
        <v>118</v>
      </c>
      <c r="T44" s="222" t="s">
        <v>118</v>
      </c>
      <c r="U44" s="222">
        <v>0.64900000000000002</v>
      </c>
      <c r="V44" s="222">
        <f>ROUND(E44*U44,2)</f>
        <v>0.65</v>
      </c>
      <c r="W44" s="222"/>
      <c r="X44" s="222" t="s">
        <v>119</v>
      </c>
      <c r="Y44" s="217"/>
      <c r="Z44" s="217"/>
      <c r="AA44" s="217"/>
      <c r="AB44" s="217"/>
      <c r="AC44" s="217"/>
      <c r="AD44" s="217"/>
      <c r="AE44" s="217"/>
      <c r="AF44" s="217"/>
      <c r="AG44" s="217" t="s">
        <v>120</v>
      </c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outlineLevel="1" x14ac:dyDescent="0.2">
      <c r="A45" s="238">
        <v>24</v>
      </c>
      <c r="B45" s="239" t="s">
        <v>187</v>
      </c>
      <c r="C45" s="249" t="s">
        <v>188</v>
      </c>
      <c r="D45" s="240" t="s">
        <v>126</v>
      </c>
      <c r="E45" s="241">
        <v>4</v>
      </c>
      <c r="F45" s="242">
        <v>366</v>
      </c>
      <c r="G45" s="242">
        <f>ROUND(E45*F45,2)</f>
        <v>1464</v>
      </c>
      <c r="H45" s="242">
        <v>0</v>
      </c>
      <c r="I45" s="242">
        <f>ROUND(E45*H45,2)</f>
        <v>0</v>
      </c>
      <c r="J45" s="242">
        <v>366</v>
      </c>
      <c r="K45" s="242">
        <f>ROUND(E45*J45,2)</f>
        <v>1464</v>
      </c>
      <c r="L45" s="242">
        <v>21</v>
      </c>
      <c r="M45" s="242">
        <f>G45*(1+L45/100)</f>
        <v>1771.44</v>
      </c>
      <c r="N45" s="242">
        <v>0</v>
      </c>
      <c r="O45" s="242">
        <f>ROUND(E45*N45,2)</f>
        <v>0</v>
      </c>
      <c r="P45" s="242">
        <v>0</v>
      </c>
      <c r="Q45" s="243">
        <f>ROUND(E45*P45,2)</f>
        <v>0</v>
      </c>
      <c r="R45" s="222"/>
      <c r="S45" s="222" t="s">
        <v>118</v>
      </c>
      <c r="T45" s="222" t="s">
        <v>118</v>
      </c>
      <c r="U45" s="222">
        <v>0.752</v>
      </c>
      <c r="V45" s="222">
        <f>ROUND(E45*U45,2)</f>
        <v>3.01</v>
      </c>
      <c r="W45" s="222"/>
      <c r="X45" s="222" t="s">
        <v>119</v>
      </c>
      <c r="Y45" s="217"/>
      <c r="Z45" s="217"/>
      <c r="AA45" s="217"/>
      <c r="AB45" s="217"/>
      <c r="AC45" s="217"/>
      <c r="AD45" s="217"/>
      <c r="AE45" s="217"/>
      <c r="AF45" s="217"/>
      <c r="AG45" s="217" t="s">
        <v>120</v>
      </c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outlineLevel="1" x14ac:dyDescent="0.2">
      <c r="A46" s="238">
        <v>25</v>
      </c>
      <c r="B46" s="239" t="s">
        <v>189</v>
      </c>
      <c r="C46" s="249" t="s">
        <v>190</v>
      </c>
      <c r="D46" s="240" t="s">
        <v>145</v>
      </c>
      <c r="E46" s="241">
        <v>5</v>
      </c>
      <c r="F46" s="242">
        <v>26.2</v>
      </c>
      <c r="G46" s="242">
        <f>ROUND(E46*F46,2)</f>
        <v>131</v>
      </c>
      <c r="H46" s="242">
        <v>3.55</v>
      </c>
      <c r="I46" s="242">
        <f>ROUND(E46*H46,2)</f>
        <v>17.75</v>
      </c>
      <c r="J46" s="242">
        <v>22.65</v>
      </c>
      <c r="K46" s="242">
        <f>ROUND(E46*J46,2)</f>
        <v>113.25</v>
      </c>
      <c r="L46" s="242">
        <v>21</v>
      </c>
      <c r="M46" s="242">
        <f>G46*(1+L46/100)</f>
        <v>158.51</v>
      </c>
      <c r="N46" s="242">
        <v>2.0000000000000002E-5</v>
      </c>
      <c r="O46" s="242">
        <f>ROUND(E46*N46,2)</f>
        <v>0</v>
      </c>
      <c r="P46" s="242">
        <v>1E-3</v>
      </c>
      <c r="Q46" s="243">
        <f>ROUND(E46*P46,2)</f>
        <v>0.01</v>
      </c>
      <c r="R46" s="222"/>
      <c r="S46" s="222" t="s">
        <v>118</v>
      </c>
      <c r="T46" s="222" t="s">
        <v>118</v>
      </c>
      <c r="U46" s="222">
        <v>5.0999999999999997E-2</v>
      </c>
      <c r="V46" s="222">
        <f>ROUND(E46*U46,2)</f>
        <v>0.26</v>
      </c>
      <c r="W46" s="222"/>
      <c r="X46" s="222" t="s">
        <v>119</v>
      </c>
      <c r="Y46" s="217"/>
      <c r="Z46" s="217"/>
      <c r="AA46" s="217"/>
      <c r="AB46" s="217"/>
      <c r="AC46" s="217"/>
      <c r="AD46" s="217"/>
      <c r="AE46" s="217"/>
      <c r="AF46" s="217"/>
      <c r="AG46" s="217" t="s">
        <v>120</v>
      </c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outlineLevel="1" x14ac:dyDescent="0.2">
      <c r="A47" s="232">
        <v>26</v>
      </c>
      <c r="B47" s="233" t="s">
        <v>191</v>
      </c>
      <c r="C47" s="247" t="s">
        <v>192</v>
      </c>
      <c r="D47" s="234" t="s">
        <v>145</v>
      </c>
      <c r="E47" s="235">
        <v>2</v>
      </c>
      <c r="F47" s="236">
        <v>1711</v>
      </c>
      <c r="G47" s="236">
        <f>ROUND(E47*F47,2)</f>
        <v>3422</v>
      </c>
      <c r="H47" s="236">
        <v>1096.3399999999999</v>
      </c>
      <c r="I47" s="236">
        <f>ROUND(E47*H47,2)</f>
        <v>2192.6799999999998</v>
      </c>
      <c r="J47" s="236">
        <v>614.66</v>
      </c>
      <c r="K47" s="236">
        <f>ROUND(E47*J47,2)</f>
        <v>1229.32</v>
      </c>
      <c r="L47" s="236">
        <v>21</v>
      </c>
      <c r="M47" s="236">
        <f>G47*(1+L47/100)</f>
        <v>4140.62</v>
      </c>
      <c r="N47" s="236">
        <v>1.7129999999999999E-2</v>
      </c>
      <c r="O47" s="236">
        <f>ROUND(E47*N47,2)</f>
        <v>0.03</v>
      </c>
      <c r="P47" s="236">
        <v>0</v>
      </c>
      <c r="Q47" s="237">
        <f>ROUND(E47*P47,2)</f>
        <v>0</v>
      </c>
      <c r="R47" s="222"/>
      <c r="S47" s="222" t="s">
        <v>118</v>
      </c>
      <c r="T47" s="222" t="s">
        <v>118</v>
      </c>
      <c r="U47" s="222">
        <v>1.206</v>
      </c>
      <c r="V47" s="222">
        <f>ROUND(E47*U47,2)</f>
        <v>2.41</v>
      </c>
      <c r="W47" s="222"/>
      <c r="X47" s="222" t="s">
        <v>119</v>
      </c>
      <c r="Y47" s="217"/>
      <c r="Z47" s="217"/>
      <c r="AA47" s="217"/>
      <c r="AB47" s="217"/>
      <c r="AC47" s="217"/>
      <c r="AD47" s="217"/>
      <c r="AE47" s="217"/>
      <c r="AF47" s="217"/>
      <c r="AG47" s="217" t="s">
        <v>120</v>
      </c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outlineLevel="1" x14ac:dyDescent="0.2">
      <c r="A48" s="220"/>
      <c r="B48" s="221"/>
      <c r="C48" s="250" t="s">
        <v>184</v>
      </c>
      <c r="D48" s="244"/>
      <c r="E48" s="244"/>
      <c r="F48" s="244"/>
      <c r="G48" s="244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17"/>
      <c r="Z48" s="217"/>
      <c r="AA48" s="217"/>
      <c r="AB48" s="217"/>
      <c r="AC48" s="217"/>
      <c r="AD48" s="217"/>
      <c r="AE48" s="217"/>
      <c r="AF48" s="217"/>
      <c r="AG48" s="217" t="s">
        <v>130</v>
      </c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outlineLevel="1" x14ac:dyDescent="0.2">
      <c r="A49" s="232">
        <v>27</v>
      </c>
      <c r="B49" s="233" t="s">
        <v>193</v>
      </c>
      <c r="C49" s="247" t="s">
        <v>194</v>
      </c>
      <c r="D49" s="234" t="s">
        <v>145</v>
      </c>
      <c r="E49" s="235">
        <v>1.5</v>
      </c>
      <c r="F49" s="236">
        <v>2265</v>
      </c>
      <c r="G49" s="236">
        <f>ROUND(E49*F49,2)</f>
        <v>3397.5</v>
      </c>
      <c r="H49" s="236">
        <v>1544.28</v>
      </c>
      <c r="I49" s="236">
        <f>ROUND(E49*H49,2)</f>
        <v>2316.42</v>
      </c>
      <c r="J49" s="236">
        <v>720.72</v>
      </c>
      <c r="K49" s="236">
        <f>ROUND(E49*J49,2)</f>
        <v>1081.08</v>
      </c>
      <c r="L49" s="236">
        <v>21</v>
      </c>
      <c r="M49" s="236">
        <f>G49*(1+L49/100)</f>
        <v>4110.9749999999995</v>
      </c>
      <c r="N49" s="236">
        <v>2.1729999999999999E-2</v>
      </c>
      <c r="O49" s="236">
        <f>ROUND(E49*N49,2)</f>
        <v>0.03</v>
      </c>
      <c r="P49" s="236">
        <v>0</v>
      </c>
      <c r="Q49" s="237">
        <f>ROUND(E49*P49,2)</f>
        <v>0</v>
      </c>
      <c r="R49" s="222"/>
      <c r="S49" s="222" t="s">
        <v>118</v>
      </c>
      <c r="T49" s="222" t="s">
        <v>118</v>
      </c>
      <c r="U49" s="222">
        <v>1.4</v>
      </c>
      <c r="V49" s="222">
        <f>ROUND(E49*U49,2)</f>
        <v>2.1</v>
      </c>
      <c r="W49" s="222"/>
      <c r="X49" s="222" t="s">
        <v>119</v>
      </c>
      <c r="Y49" s="217"/>
      <c r="Z49" s="217"/>
      <c r="AA49" s="217"/>
      <c r="AB49" s="217"/>
      <c r="AC49" s="217"/>
      <c r="AD49" s="217"/>
      <c r="AE49" s="217"/>
      <c r="AF49" s="217"/>
      <c r="AG49" s="217" t="s">
        <v>120</v>
      </c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outlineLevel="1" x14ac:dyDescent="0.2">
      <c r="A50" s="220"/>
      <c r="B50" s="221"/>
      <c r="C50" s="250" t="s">
        <v>184</v>
      </c>
      <c r="D50" s="244"/>
      <c r="E50" s="244"/>
      <c r="F50" s="244"/>
      <c r="G50" s="244"/>
      <c r="H50" s="222"/>
      <c r="I50" s="222"/>
      <c r="J50" s="222"/>
      <c r="K50" s="222"/>
      <c r="L50" s="222"/>
      <c r="M50" s="222"/>
      <c r="N50" s="222"/>
      <c r="O50" s="222"/>
      <c r="P50" s="222"/>
      <c r="Q50" s="222"/>
      <c r="R50" s="222"/>
      <c r="S50" s="222"/>
      <c r="T50" s="222"/>
      <c r="U50" s="222"/>
      <c r="V50" s="222"/>
      <c r="W50" s="222"/>
      <c r="X50" s="222"/>
      <c r="Y50" s="217"/>
      <c r="Z50" s="217"/>
      <c r="AA50" s="217"/>
      <c r="AB50" s="217"/>
      <c r="AC50" s="217"/>
      <c r="AD50" s="217"/>
      <c r="AE50" s="217"/>
      <c r="AF50" s="217"/>
      <c r="AG50" s="217" t="s">
        <v>130</v>
      </c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outlineLevel="1" x14ac:dyDescent="0.2">
      <c r="A51" s="232">
        <v>28</v>
      </c>
      <c r="B51" s="233" t="s">
        <v>195</v>
      </c>
      <c r="C51" s="247" t="s">
        <v>196</v>
      </c>
      <c r="D51" s="234" t="s">
        <v>145</v>
      </c>
      <c r="E51" s="235">
        <v>3</v>
      </c>
      <c r="F51" s="236">
        <v>2640</v>
      </c>
      <c r="G51" s="236">
        <f>ROUND(E51*F51,2)</f>
        <v>7920</v>
      </c>
      <c r="H51" s="236">
        <v>1807.4</v>
      </c>
      <c r="I51" s="236">
        <f>ROUND(E51*H51,2)</f>
        <v>5422.2</v>
      </c>
      <c r="J51" s="236">
        <v>832.6</v>
      </c>
      <c r="K51" s="236">
        <f>ROUND(E51*J51,2)</f>
        <v>2497.8000000000002</v>
      </c>
      <c r="L51" s="236">
        <v>21</v>
      </c>
      <c r="M51" s="236">
        <f>G51*(1+L51/100)</f>
        <v>9583.1999999999989</v>
      </c>
      <c r="N51" s="236">
        <v>2.3859999999999999E-2</v>
      </c>
      <c r="O51" s="236">
        <f>ROUND(E51*N51,2)</f>
        <v>7.0000000000000007E-2</v>
      </c>
      <c r="P51" s="236">
        <v>0</v>
      </c>
      <c r="Q51" s="237">
        <f>ROUND(E51*P51,2)</f>
        <v>0</v>
      </c>
      <c r="R51" s="222"/>
      <c r="S51" s="222" t="s">
        <v>118</v>
      </c>
      <c r="T51" s="222" t="s">
        <v>118</v>
      </c>
      <c r="U51" s="222">
        <v>1.6120000000000001</v>
      </c>
      <c r="V51" s="222">
        <f>ROUND(E51*U51,2)</f>
        <v>4.84</v>
      </c>
      <c r="W51" s="222"/>
      <c r="X51" s="222" t="s">
        <v>119</v>
      </c>
      <c r="Y51" s="217"/>
      <c r="Z51" s="217"/>
      <c r="AA51" s="217"/>
      <c r="AB51" s="217"/>
      <c r="AC51" s="217"/>
      <c r="AD51" s="217"/>
      <c r="AE51" s="217"/>
      <c r="AF51" s="217"/>
      <c r="AG51" s="217" t="s">
        <v>120</v>
      </c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outlineLevel="1" x14ac:dyDescent="0.2">
      <c r="A52" s="220"/>
      <c r="B52" s="221"/>
      <c r="C52" s="250" t="s">
        <v>184</v>
      </c>
      <c r="D52" s="244"/>
      <c r="E52" s="244"/>
      <c r="F52" s="244"/>
      <c r="G52" s="244"/>
      <c r="H52" s="222"/>
      <c r="I52" s="222"/>
      <c r="J52" s="222"/>
      <c r="K52" s="222"/>
      <c r="L52" s="222"/>
      <c r="M52" s="222"/>
      <c r="N52" s="222"/>
      <c r="O52" s="222"/>
      <c r="P52" s="222"/>
      <c r="Q52" s="222"/>
      <c r="R52" s="222"/>
      <c r="S52" s="222"/>
      <c r="T52" s="222"/>
      <c r="U52" s="222"/>
      <c r="V52" s="222"/>
      <c r="W52" s="222"/>
      <c r="X52" s="222"/>
      <c r="Y52" s="217"/>
      <c r="Z52" s="217"/>
      <c r="AA52" s="217"/>
      <c r="AB52" s="217"/>
      <c r="AC52" s="217"/>
      <c r="AD52" s="217"/>
      <c r="AE52" s="217"/>
      <c r="AF52" s="217"/>
      <c r="AG52" s="217" t="s">
        <v>130</v>
      </c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outlineLevel="1" x14ac:dyDescent="0.2">
      <c r="A53" s="238">
        <v>29</v>
      </c>
      <c r="B53" s="239" t="s">
        <v>197</v>
      </c>
      <c r="C53" s="249" t="s">
        <v>198</v>
      </c>
      <c r="D53" s="240" t="s">
        <v>126</v>
      </c>
      <c r="E53" s="241">
        <v>3</v>
      </c>
      <c r="F53" s="242">
        <v>727</v>
      </c>
      <c r="G53" s="242">
        <f>ROUND(E53*F53,2)</f>
        <v>2181</v>
      </c>
      <c r="H53" s="242">
        <v>0</v>
      </c>
      <c r="I53" s="242">
        <f>ROUND(E53*H53,2)</f>
        <v>0</v>
      </c>
      <c r="J53" s="242">
        <v>727</v>
      </c>
      <c r="K53" s="242">
        <f>ROUND(E53*J53,2)</f>
        <v>2181</v>
      </c>
      <c r="L53" s="242">
        <v>21</v>
      </c>
      <c r="M53" s="242">
        <f>G53*(1+L53/100)</f>
        <v>2639.0099999999998</v>
      </c>
      <c r="N53" s="242">
        <v>0</v>
      </c>
      <c r="O53" s="242">
        <f>ROUND(E53*N53,2)</f>
        <v>0</v>
      </c>
      <c r="P53" s="242">
        <v>0</v>
      </c>
      <c r="Q53" s="243">
        <f>ROUND(E53*P53,2)</f>
        <v>0</v>
      </c>
      <c r="R53" s="222"/>
      <c r="S53" s="222" t="s">
        <v>118</v>
      </c>
      <c r="T53" s="222" t="s">
        <v>118</v>
      </c>
      <c r="U53" s="222">
        <v>1.373</v>
      </c>
      <c r="V53" s="222">
        <f>ROUND(E53*U53,2)</f>
        <v>4.12</v>
      </c>
      <c r="W53" s="222"/>
      <c r="X53" s="222" t="s">
        <v>119</v>
      </c>
      <c r="Y53" s="217"/>
      <c r="Z53" s="217"/>
      <c r="AA53" s="217"/>
      <c r="AB53" s="217"/>
      <c r="AC53" s="217"/>
      <c r="AD53" s="217"/>
      <c r="AE53" s="217"/>
      <c r="AF53" s="217"/>
      <c r="AG53" s="217" t="s">
        <v>120</v>
      </c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1" x14ac:dyDescent="0.2">
      <c r="A54" s="238">
        <v>30</v>
      </c>
      <c r="B54" s="239" t="s">
        <v>199</v>
      </c>
      <c r="C54" s="249" t="s">
        <v>200</v>
      </c>
      <c r="D54" s="240" t="s">
        <v>126</v>
      </c>
      <c r="E54" s="241">
        <v>1</v>
      </c>
      <c r="F54" s="242">
        <v>1460</v>
      </c>
      <c r="G54" s="242">
        <f>ROUND(E54*F54,2)</f>
        <v>1460</v>
      </c>
      <c r="H54" s="242">
        <v>0</v>
      </c>
      <c r="I54" s="242">
        <f>ROUND(E54*H54,2)</f>
        <v>0</v>
      </c>
      <c r="J54" s="242">
        <v>1460</v>
      </c>
      <c r="K54" s="242">
        <f>ROUND(E54*J54,2)</f>
        <v>1460</v>
      </c>
      <c r="L54" s="242">
        <v>21</v>
      </c>
      <c r="M54" s="242">
        <f>G54*(1+L54/100)</f>
        <v>1766.6</v>
      </c>
      <c r="N54" s="242">
        <v>0</v>
      </c>
      <c r="O54" s="242">
        <f>ROUND(E54*N54,2)</f>
        <v>0</v>
      </c>
      <c r="P54" s="242">
        <v>0</v>
      </c>
      <c r="Q54" s="243">
        <f>ROUND(E54*P54,2)</f>
        <v>0</v>
      </c>
      <c r="R54" s="222"/>
      <c r="S54" s="222" t="s">
        <v>118</v>
      </c>
      <c r="T54" s="222" t="s">
        <v>118</v>
      </c>
      <c r="U54" s="222">
        <v>2.7559999999999998</v>
      </c>
      <c r="V54" s="222">
        <f>ROUND(E54*U54,2)</f>
        <v>2.76</v>
      </c>
      <c r="W54" s="222"/>
      <c r="X54" s="222" t="s">
        <v>119</v>
      </c>
      <c r="Y54" s="217"/>
      <c r="Z54" s="217"/>
      <c r="AA54" s="217"/>
      <c r="AB54" s="217"/>
      <c r="AC54" s="217"/>
      <c r="AD54" s="217"/>
      <c r="AE54" s="217"/>
      <c r="AF54" s="217"/>
      <c r="AG54" s="217" t="s">
        <v>120</v>
      </c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outlineLevel="1" x14ac:dyDescent="0.2">
      <c r="A55" s="238">
        <v>31</v>
      </c>
      <c r="B55" s="239" t="s">
        <v>201</v>
      </c>
      <c r="C55" s="249" t="s">
        <v>202</v>
      </c>
      <c r="D55" s="240" t="s">
        <v>126</v>
      </c>
      <c r="E55" s="241">
        <v>4</v>
      </c>
      <c r="F55" s="242">
        <v>1862</v>
      </c>
      <c r="G55" s="242">
        <f>ROUND(E55*F55,2)</f>
        <v>7448</v>
      </c>
      <c r="H55" s="242">
        <v>0</v>
      </c>
      <c r="I55" s="242">
        <f>ROUND(E55*H55,2)</f>
        <v>0</v>
      </c>
      <c r="J55" s="242">
        <v>1862</v>
      </c>
      <c r="K55" s="242">
        <f>ROUND(E55*J55,2)</f>
        <v>7448</v>
      </c>
      <c r="L55" s="242">
        <v>21</v>
      </c>
      <c r="M55" s="242">
        <f>G55*(1+L55/100)</f>
        <v>9012.08</v>
      </c>
      <c r="N55" s="242">
        <v>0</v>
      </c>
      <c r="O55" s="242">
        <f>ROUND(E55*N55,2)</f>
        <v>0</v>
      </c>
      <c r="P55" s="242">
        <v>0</v>
      </c>
      <c r="Q55" s="243">
        <f>ROUND(E55*P55,2)</f>
        <v>0</v>
      </c>
      <c r="R55" s="222"/>
      <c r="S55" s="222" t="s">
        <v>118</v>
      </c>
      <c r="T55" s="222" t="s">
        <v>118</v>
      </c>
      <c r="U55" s="222">
        <v>3.5150000000000001</v>
      </c>
      <c r="V55" s="222">
        <f>ROUND(E55*U55,2)</f>
        <v>14.06</v>
      </c>
      <c r="W55" s="222"/>
      <c r="X55" s="222" t="s">
        <v>119</v>
      </c>
      <c r="Y55" s="217"/>
      <c r="Z55" s="217"/>
      <c r="AA55" s="217"/>
      <c r="AB55" s="217"/>
      <c r="AC55" s="217"/>
      <c r="AD55" s="217"/>
      <c r="AE55" s="217"/>
      <c r="AF55" s="217"/>
      <c r="AG55" s="217" t="s">
        <v>120</v>
      </c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outlineLevel="1" x14ac:dyDescent="0.2">
      <c r="A56" s="238">
        <v>32</v>
      </c>
      <c r="B56" s="239" t="s">
        <v>203</v>
      </c>
      <c r="C56" s="249" t="s">
        <v>204</v>
      </c>
      <c r="D56" s="240" t="s">
        <v>126</v>
      </c>
      <c r="E56" s="241">
        <v>2</v>
      </c>
      <c r="F56" s="242">
        <v>2790</v>
      </c>
      <c r="G56" s="242">
        <f>ROUND(E56*F56,2)</f>
        <v>5580</v>
      </c>
      <c r="H56" s="242">
        <v>1070.9000000000001</v>
      </c>
      <c r="I56" s="242">
        <f>ROUND(E56*H56,2)</f>
        <v>2141.8000000000002</v>
      </c>
      <c r="J56" s="242">
        <v>1719.1</v>
      </c>
      <c r="K56" s="242">
        <f>ROUND(E56*J56,2)</f>
        <v>3438.2</v>
      </c>
      <c r="L56" s="242">
        <v>21</v>
      </c>
      <c r="M56" s="242">
        <f>G56*(1+L56/100)</f>
        <v>6751.8</v>
      </c>
      <c r="N56" s="242">
        <v>4.8399999999999997E-3</v>
      </c>
      <c r="O56" s="242">
        <f>ROUND(E56*N56,2)</f>
        <v>0.01</v>
      </c>
      <c r="P56" s="242">
        <v>0</v>
      </c>
      <c r="Q56" s="243">
        <f>ROUND(E56*P56,2)</f>
        <v>0</v>
      </c>
      <c r="R56" s="222"/>
      <c r="S56" s="222" t="s">
        <v>118</v>
      </c>
      <c r="T56" s="222" t="s">
        <v>118</v>
      </c>
      <c r="U56" s="222">
        <v>3.2450000000000001</v>
      </c>
      <c r="V56" s="222">
        <f>ROUND(E56*U56,2)</f>
        <v>6.49</v>
      </c>
      <c r="W56" s="222"/>
      <c r="X56" s="222" t="s">
        <v>119</v>
      </c>
      <c r="Y56" s="217"/>
      <c r="Z56" s="217"/>
      <c r="AA56" s="217"/>
      <c r="AB56" s="217"/>
      <c r="AC56" s="217"/>
      <c r="AD56" s="217"/>
      <c r="AE56" s="217"/>
      <c r="AF56" s="217"/>
      <c r="AG56" s="217" t="s">
        <v>120</v>
      </c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outlineLevel="1" x14ac:dyDescent="0.2">
      <c r="A57" s="238">
        <v>33</v>
      </c>
      <c r="B57" s="239" t="s">
        <v>205</v>
      </c>
      <c r="C57" s="249" t="s">
        <v>206</v>
      </c>
      <c r="D57" s="240" t="s">
        <v>145</v>
      </c>
      <c r="E57" s="241">
        <v>21</v>
      </c>
      <c r="F57" s="242">
        <v>125</v>
      </c>
      <c r="G57" s="242">
        <f>ROUND(E57*F57,2)</f>
        <v>2625</v>
      </c>
      <c r="H57" s="242">
        <v>32.78</v>
      </c>
      <c r="I57" s="242">
        <f>ROUND(E57*H57,2)</f>
        <v>688.38</v>
      </c>
      <c r="J57" s="242">
        <v>92.22</v>
      </c>
      <c r="K57" s="242">
        <f>ROUND(E57*J57,2)</f>
        <v>1936.62</v>
      </c>
      <c r="L57" s="242">
        <v>21</v>
      </c>
      <c r="M57" s="242">
        <f>G57*(1+L57/100)</f>
        <v>3176.25</v>
      </c>
      <c r="N57" s="242">
        <v>1.2999999999999999E-4</v>
      </c>
      <c r="O57" s="242">
        <f>ROUND(E57*N57,2)</f>
        <v>0</v>
      </c>
      <c r="P57" s="242">
        <v>2.359E-2</v>
      </c>
      <c r="Q57" s="243">
        <f>ROUND(E57*P57,2)</f>
        <v>0.5</v>
      </c>
      <c r="R57" s="222"/>
      <c r="S57" s="222" t="s">
        <v>118</v>
      </c>
      <c r="T57" s="222" t="s">
        <v>118</v>
      </c>
      <c r="U57" s="222">
        <v>0.20799999999999999</v>
      </c>
      <c r="V57" s="222">
        <f>ROUND(E57*U57,2)</f>
        <v>4.37</v>
      </c>
      <c r="W57" s="222"/>
      <c r="X57" s="222" t="s">
        <v>119</v>
      </c>
      <c r="Y57" s="217"/>
      <c r="Z57" s="217"/>
      <c r="AA57" s="217"/>
      <c r="AB57" s="217"/>
      <c r="AC57" s="217"/>
      <c r="AD57" s="217"/>
      <c r="AE57" s="217"/>
      <c r="AF57" s="217"/>
      <c r="AG57" s="217" t="s">
        <v>120</v>
      </c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outlineLevel="1" x14ac:dyDescent="0.2">
      <c r="A58" s="238">
        <v>34</v>
      </c>
      <c r="B58" s="239" t="s">
        <v>207</v>
      </c>
      <c r="C58" s="249" t="s">
        <v>208</v>
      </c>
      <c r="D58" s="240" t="s">
        <v>145</v>
      </c>
      <c r="E58" s="241">
        <v>8</v>
      </c>
      <c r="F58" s="242">
        <v>896</v>
      </c>
      <c r="G58" s="242">
        <f>ROUND(E58*F58,2)</f>
        <v>7168</v>
      </c>
      <c r="H58" s="242">
        <v>148.01</v>
      </c>
      <c r="I58" s="242">
        <f>ROUND(E58*H58,2)</f>
        <v>1184.08</v>
      </c>
      <c r="J58" s="242">
        <v>747.99</v>
      </c>
      <c r="K58" s="242">
        <f>ROUND(E58*J58,2)</f>
        <v>5983.92</v>
      </c>
      <c r="L58" s="242">
        <v>21</v>
      </c>
      <c r="M58" s="242">
        <f>G58*(1+L58/100)</f>
        <v>8673.2799999999988</v>
      </c>
      <c r="N58" s="242">
        <v>1.1800000000000001E-3</v>
      </c>
      <c r="O58" s="242">
        <f>ROUND(E58*N58,2)</f>
        <v>0.01</v>
      </c>
      <c r="P58" s="242">
        <v>0</v>
      </c>
      <c r="Q58" s="243">
        <f>ROUND(E58*P58,2)</f>
        <v>0</v>
      </c>
      <c r="R58" s="222"/>
      <c r="S58" s="222" t="s">
        <v>118</v>
      </c>
      <c r="T58" s="222" t="s">
        <v>118</v>
      </c>
      <c r="U58" s="222">
        <v>1.411</v>
      </c>
      <c r="V58" s="222">
        <f>ROUND(E58*U58,2)</f>
        <v>11.29</v>
      </c>
      <c r="W58" s="222"/>
      <c r="X58" s="222" t="s">
        <v>119</v>
      </c>
      <c r="Y58" s="217"/>
      <c r="Z58" s="217"/>
      <c r="AA58" s="217"/>
      <c r="AB58" s="217"/>
      <c r="AC58" s="217"/>
      <c r="AD58" s="217"/>
      <c r="AE58" s="217"/>
      <c r="AF58" s="217"/>
      <c r="AG58" s="217" t="s">
        <v>120</v>
      </c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outlineLevel="1" x14ac:dyDescent="0.2">
      <c r="A59" s="238">
        <v>35</v>
      </c>
      <c r="B59" s="239" t="s">
        <v>209</v>
      </c>
      <c r="C59" s="249" t="s">
        <v>210</v>
      </c>
      <c r="D59" s="240" t="s">
        <v>126</v>
      </c>
      <c r="E59" s="241">
        <v>2</v>
      </c>
      <c r="F59" s="242">
        <v>1106</v>
      </c>
      <c r="G59" s="242">
        <f>ROUND(E59*F59,2)</f>
        <v>2212</v>
      </c>
      <c r="H59" s="242">
        <v>469.39</v>
      </c>
      <c r="I59" s="242">
        <f>ROUND(E59*H59,2)</f>
        <v>938.78</v>
      </c>
      <c r="J59" s="242">
        <v>636.61</v>
      </c>
      <c r="K59" s="242">
        <f>ROUND(E59*J59,2)</f>
        <v>1273.22</v>
      </c>
      <c r="L59" s="242">
        <v>21</v>
      </c>
      <c r="M59" s="242">
        <f>G59*(1+L59/100)</f>
        <v>2676.52</v>
      </c>
      <c r="N59" s="242">
        <v>2.32E-3</v>
      </c>
      <c r="O59" s="242">
        <f>ROUND(E59*N59,2)</f>
        <v>0</v>
      </c>
      <c r="P59" s="242">
        <v>0</v>
      </c>
      <c r="Q59" s="243">
        <f>ROUND(E59*P59,2)</f>
        <v>0</v>
      </c>
      <c r="R59" s="222"/>
      <c r="S59" s="222" t="s">
        <v>118</v>
      </c>
      <c r="T59" s="222" t="s">
        <v>118</v>
      </c>
      <c r="U59" s="222">
        <v>1.3080000000000001</v>
      </c>
      <c r="V59" s="222">
        <f>ROUND(E59*U59,2)</f>
        <v>2.62</v>
      </c>
      <c r="W59" s="222"/>
      <c r="X59" s="222" t="s">
        <v>119</v>
      </c>
      <c r="Y59" s="217"/>
      <c r="Z59" s="217"/>
      <c r="AA59" s="217"/>
      <c r="AB59" s="217"/>
      <c r="AC59" s="217"/>
      <c r="AD59" s="217"/>
      <c r="AE59" s="217"/>
      <c r="AF59" s="217"/>
      <c r="AG59" s="217" t="s">
        <v>120</v>
      </c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outlineLevel="1" x14ac:dyDescent="0.2">
      <c r="A60" s="238">
        <v>36</v>
      </c>
      <c r="B60" s="239" t="s">
        <v>211</v>
      </c>
      <c r="C60" s="249" t="s">
        <v>212</v>
      </c>
      <c r="D60" s="240" t="s">
        <v>126</v>
      </c>
      <c r="E60" s="241">
        <v>3</v>
      </c>
      <c r="F60" s="242">
        <v>398.5</v>
      </c>
      <c r="G60" s="242">
        <f>ROUND(E60*F60,2)</f>
        <v>1195.5</v>
      </c>
      <c r="H60" s="242">
        <v>87.56</v>
      </c>
      <c r="I60" s="242">
        <f>ROUND(E60*H60,2)</f>
        <v>262.68</v>
      </c>
      <c r="J60" s="242">
        <v>310.94</v>
      </c>
      <c r="K60" s="242">
        <f>ROUND(E60*J60,2)</f>
        <v>932.82</v>
      </c>
      <c r="L60" s="242">
        <v>21</v>
      </c>
      <c r="M60" s="242">
        <f>G60*(1+L60/100)</f>
        <v>1446.5550000000001</v>
      </c>
      <c r="N60" s="242">
        <v>3.4000000000000002E-4</v>
      </c>
      <c r="O60" s="242">
        <f>ROUND(E60*N60,2)</f>
        <v>0</v>
      </c>
      <c r="P60" s="242">
        <v>0</v>
      </c>
      <c r="Q60" s="243">
        <f>ROUND(E60*P60,2)</f>
        <v>0</v>
      </c>
      <c r="R60" s="222"/>
      <c r="S60" s="222" t="s">
        <v>118</v>
      </c>
      <c r="T60" s="222" t="s">
        <v>118</v>
      </c>
      <c r="U60" s="222">
        <v>0.63900000000000001</v>
      </c>
      <c r="V60" s="222">
        <f>ROUND(E60*U60,2)</f>
        <v>1.92</v>
      </c>
      <c r="W60" s="222"/>
      <c r="X60" s="222" t="s">
        <v>119</v>
      </c>
      <c r="Y60" s="217"/>
      <c r="Z60" s="217"/>
      <c r="AA60" s="217"/>
      <c r="AB60" s="217"/>
      <c r="AC60" s="217"/>
      <c r="AD60" s="217"/>
      <c r="AE60" s="217"/>
      <c r="AF60" s="217"/>
      <c r="AG60" s="217" t="s">
        <v>120</v>
      </c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outlineLevel="1" x14ac:dyDescent="0.2">
      <c r="A61" s="238">
        <v>37</v>
      </c>
      <c r="B61" s="239" t="s">
        <v>213</v>
      </c>
      <c r="C61" s="249" t="s">
        <v>214</v>
      </c>
      <c r="D61" s="240" t="s">
        <v>126</v>
      </c>
      <c r="E61" s="241">
        <v>1</v>
      </c>
      <c r="F61" s="242">
        <v>1138</v>
      </c>
      <c r="G61" s="242">
        <f>ROUND(E61*F61,2)</f>
        <v>1138</v>
      </c>
      <c r="H61" s="242">
        <v>370.95</v>
      </c>
      <c r="I61" s="242">
        <f>ROUND(E61*H61,2)</f>
        <v>370.95</v>
      </c>
      <c r="J61" s="242">
        <v>767.05</v>
      </c>
      <c r="K61" s="242">
        <f>ROUND(E61*J61,2)</f>
        <v>767.05</v>
      </c>
      <c r="L61" s="242">
        <v>21</v>
      </c>
      <c r="M61" s="242">
        <f>G61*(1+L61/100)</f>
        <v>1376.98</v>
      </c>
      <c r="N61" s="242">
        <v>1.5299999999999999E-3</v>
      </c>
      <c r="O61" s="242">
        <f>ROUND(E61*N61,2)</f>
        <v>0</v>
      </c>
      <c r="P61" s="242">
        <v>0</v>
      </c>
      <c r="Q61" s="243">
        <f>ROUND(E61*P61,2)</f>
        <v>0</v>
      </c>
      <c r="R61" s="222"/>
      <c r="S61" s="222" t="s">
        <v>118</v>
      </c>
      <c r="T61" s="222" t="s">
        <v>118</v>
      </c>
      <c r="U61" s="222">
        <v>1.5760000000000001</v>
      </c>
      <c r="V61" s="222">
        <f>ROUND(E61*U61,2)</f>
        <v>1.58</v>
      </c>
      <c r="W61" s="222"/>
      <c r="X61" s="222" t="s">
        <v>119</v>
      </c>
      <c r="Y61" s="217"/>
      <c r="Z61" s="217"/>
      <c r="AA61" s="217"/>
      <c r="AB61" s="217"/>
      <c r="AC61" s="217"/>
      <c r="AD61" s="217"/>
      <c r="AE61" s="217"/>
      <c r="AF61" s="217"/>
      <c r="AG61" s="217" t="s">
        <v>120</v>
      </c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outlineLevel="1" x14ac:dyDescent="0.2">
      <c r="A62" s="238">
        <v>38</v>
      </c>
      <c r="B62" s="239" t="s">
        <v>215</v>
      </c>
      <c r="C62" s="249" t="s">
        <v>216</v>
      </c>
      <c r="D62" s="240" t="s">
        <v>126</v>
      </c>
      <c r="E62" s="241">
        <v>1</v>
      </c>
      <c r="F62" s="242">
        <v>1347</v>
      </c>
      <c r="G62" s="242">
        <f>ROUND(E62*F62,2)</f>
        <v>1347</v>
      </c>
      <c r="H62" s="242">
        <v>449.53</v>
      </c>
      <c r="I62" s="242">
        <f>ROUND(E62*H62,2)</f>
        <v>449.53</v>
      </c>
      <c r="J62" s="242">
        <v>897.47</v>
      </c>
      <c r="K62" s="242">
        <f>ROUND(E62*J62,2)</f>
        <v>897.47</v>
      </c>
      <c r="L62" s="242">
        <v>21</v>
      </c>
      <c r="M62" s="242">
        <f>G62*(1+L62/100)</f>
        <v>1629.87</v>
      </c>
      <c r="N62" s="242">
        <v>1.7600000000000001E-3</v>
      </c>
      <c r="O62" s="242">
        <f>ROUND(E62*N62,2)</f>
        <v>0</v>
      </c>
      <c r="P62" s="242">
        <v>0</v>
      </c>
      <c r="Q62" s="243">
        <f>ROUND(E62*P62,2)</f>
        <v>0</v>
      </c>
      <c r="R62" s="222"/>
      <c r="S62" s="222" t="s">
        <v>118</v>
      </c>
      <c r="T62" s="222" t="s">
        <v>118</v>
      </c>
      <c r="U62" s="222">
        <v>1.8440000000000001</v>
      </c>
      <c r="V62" s="222">
        <f>ROUND(E62*U62,2)</f>
        <v>1.84</v>
      </c>
      <c r="W62" s="222"/>
      <c r="X62" s="222" t="s">
        <v>119</v>
      </c>
      <c r="Y62" s="217"/>
      <c r="Z62" s="217"/>
      <c r="AA62" s="217"/>
      <c r="AB62" s="217"/>
      <c r="AC62" s="217"/>
      <c r="AD62" s="217"/>
      <c r="AE62" s="217"/>
      <c r="AF62" s="217"/>
      <c r="AG62" s="217" t="s">
        <v>120</v>
      </c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outlineLevel="1" x14ac:dyDescent="0.2">
      <c r="A63" s="238">
        <v>39</v>
      </c>
      <c r="B63" s="239" t="s">
        <v>217</v>
      </c>
      <c r="C63" s="249" t="s">
        <v>218</v>
      </c>
      <c r="D63" s="240" t="s">
        <v>0</v>
      </c>
      <c r="E63" s="241">
        <v>510.69</v>
      </c>
      <c r="F63" s="242">
        <v>3.3</v>
      </c>
      <c r="G63" s="242">
        <f>ROUND(E63*F63,2)</f>
        <v>1685.28</v>
      </c>
      <c r="H63" s="242">
        <v>0</v>
      </c>
      <c r="I63" s="242">
        <f>ROUND(E63*H63,2)</f>
        <v>0</v>
      </c>
      <c r="J63" s="242">
        <v>3.3</v>
      </c>
      <c r="K63" s="242">
        <f>ROUND(E63*J63,2)</f>
        <v>1685.28</v>
      </c>
      <c r="L63" s="242">
        <v>21</v>
      </c>
      <c r="M63" s="242">
        <f>G63*(1+L63/100)</f>
        <v>2039.1887999999999</v>
      </c>
      <c r="N63" s="242">
        <v>0</v>
      </c>
      <c r="O63" s="242">
        <f>ROUND(E63*N63,2)</f>
        <v>0</v>
      </c>
      <c r="P63" s="242">
        <v>0</v>
      </c>
      <c r="Q63" s="243">
        <f>ROUND(E63*P63,2)</f>
        <v>0</v>
      </c>
      <c r="R63" s="222"/>
      <c r="S63" s="222" t="s">
        <v>118</v>
      </c>
      <c r="T63" s="222" t="s">
        <v>118</v>
      </c>
      <c r="U63" s="222">
        <v>0</v>
      </c>
      <c r="V63" s="222">
        <f>ROUND(E63*U63,2)</f>
        <v>0</v>
      </c>
      <c r="W63" s="222"/>
      <c r="X63" s="222" t="s">
        <v>150</v>
      </c>
      <c r="Y63" s="217"/>
      <c r="Z63" s="217"/>
      <c r="AA63" s="217"/>
      <c r="AB63" s="217"/>
      <c r="AC63" s="217"/>
      <c r="AD63" s="217"/>
      <c r="AE63" s="217"/>
      <c r="AF63" s="217"/>
      <c r="AG63" s="217" t="s">
        <v>151</v>
      </c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x14ac:dyDescent="0.2">
      <c r="A64" s="226" t="s">
        <v>113</v>
      </c>
      <c r="B64" s="227" t="s">
        <v>79</v>
      </c>
      <c r="C64" s="246" t="s">
        <v>80</v>
      </c>
      <c r="D64" s="228"/>
      <c r="E64" s="229"/>
      <c r="F64" s="230"/>
      <c r="G64" s="230">
        <f>SUMIF(AG65:AG91,"&lt;&gt;NOR",G65:G91)</f>
        <v>58359.63</v>
      </c>
      <c r="H64" s="230"/>
      <c r="I64" s="230">
        <f>SUM(I65:I91)</f>
        <v>37067.06</v>
      </c>
      <c r="J64" s="230"/>
      <c r="K64" s="230">
        <f>SUM(K65:K91)</f>
        <v>21292.570000000011</v>
      </c>
      <c r="L64" s="230"/>
      <c r="M64" s="230">
        <f>SUM(M65:M91)</f>
        <v>70615.152300000016</v>
      </c>
      <c r="N64" s="230"/>
      <c r="O64" s="230">
        <f>SUM(O65:O91)</f>
        <v>0.18000000000000002</v>
      </c>
      <c r="P64" s="230"/>
      <c r="Q64" s="231">
        <f>SUM(Q65:Q91)</f>
        <v>1.0699999999999998</v>
      </c>
      <c r="R64" s="225"/>
      <c r="S64" s="225"/>
      <c r="T64" s="225"/>
      <c r="U64" s="225"/>
      <c r="V64" s="225">
        <f>SUM(V65:V91)</f>
        <v>43.199999999999989</v>
      </c>
      <c r="W64" s="225"/>
      <c r="X64" s="225"/>
      <c r="AG64" t="s">
        <v>114</v>
      </c>
    </row>
    <row r="65" spans="1:60" outlineLevel="1" x14ac:dyDescent="0.2">
      <c r="A65" s="238">
        <v>40</v>
      </c>
      <c r="B65" s="239" t="s">
        <v>219</v>
      </c>
      <c r="C65" s="249" t="s">
        <v>220</v>
      </c>
      <c r="D65" s="240" t="s">
        <v>126</v>
      </c>
      <c r="E65" s="241">
        <v>12</v>
      </c>
      <c r="F65" s="242">
        <v>315.5</v>
      </c>
      <c r="G65" s="242">
        <f>ROUND(E65*F65,2)</f>
        <v>3786</v>
      </c>
      <c r="H65" s="242">
        <v>1.73</v>
      </c>
      <c r="I65" s="242">
        <f>ROUND(E65*H65,2)</f>
        <v>20.76</v>
      </c>
      <c r="J65" s="242">
        <v>313.77</v>
      </c>
      <c r="K65" s="242">
        <f>ROUND(E65*J65,2)</f>
        <v>3765.24</v>
      </c>
      <c r="L65" s="242">
        <v>21</v>
      </c>
      <c r="M65" s="242">
        <f>G65*(1+L65/100)</f>
        <v>4581.0599999999995</v>
      </c>
      <c r="N65" s="242">
        <v>2.0000000000000002E-5</v>
      </c>
      <c r="O65" s="242">
        <f>ROUND(E65*N65,2)</f>
        <v>0</v>
      </c>
      <c r="P65" s="242">
        <v>3.9E-2</v>
      </c>
      <c r="Q65" s="243">
        <f>ROUND(E65*P65,2)</f>
        <v>0.47</v>
      </c>
      <c r="R65" s="222"/>
      <c r="S65" s="222" t="s">
        <v>118</v>
      </c>
      <c r="T65" s="222" t="s">
        <v>118</v>
      </c>
      <c r="U65" s="222">
        <v>0.70699999999999996</v>
      </c>
      <c r="V65" s="222">
        <f>ROUND(E65*U65,2)</f>
        <v>8.48</v>
      </c>
      <c r="W65" s="222"/>
      <c r="X65" s="222" t="s">
        <v>119</v>
      </c>
      <c r="Y65" s="217"/>
      <c r="Z65" s="217"/>
      <c r="AA65" s="217"/>
      <c r="AB65" s="217"/>
      <c r="AC65" s="217"/>
      <c r="AD65" s="217"/>
      <c r="AE65" s="217"/>
      <c r="AF65" s="217"/>
      <c r="AG65" s="217" t="s">
        <v>120</v>
      </c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 outlineLevel="1" x14ac:dyDescent="0.2">
      <c r="A66" s="238">
        <v>41</v>
      </c>
      <c r="B66" s="239" t="s">
        <v>221</v>
      </c>
      <c r="C66" s="249" t="s">
        <v>222</v>
      </c>
      <c r="D66" s="240" t="s">
        <v>126</v>
      </c>
      <c r="E66" s="241">
        <v>7</v>
      </c>
      <c r="F66" s="242">
        <v>551</v>
      </c>
      <c r="G66" s="242">
        <f>ROUND(E66*F66,2)</f>
        <v>3857</v>
      </c>
      <c r="H66" s="242">
        <v>1.73</v>
      </c>
      <c r="I66" s="242">
        <f>ROUND(E66*H66,2)</f>
        <v>12.11</v>
      </c>
      <c r="J66" s="242">
        <v>549.27</v>
      </c>
      <c r="K66" s="242">
        <f>ROUND(E66*J66,2)</f>
        <v>3844.89</v>
      </c>
      <c r="L66" s="242">
        <v>21</v>
      </c>
      <c r="M66" s="242">
        <f>G66*(1+L66/100)</f>
        <v>4666.97</v>
      </c>
      <c r="N66" s="242">
        <v>2.0000000000000002E-5</v>
      </c>
      <c r="O66" s="242">
        <f>ROUND(E66*N66,2)</f>
        <v>0</v>
      </c>
      <c r="P66" s="242">
        <v>8.3000000000000004E-2</v>
      </c>
      <c r="Q66" s="243">
        <f>ROUND(E66*P66,2)</f>
        <v>0.57999999999999996</v>
      </c>
      <c r="R66" s="222"/>
      <c r="S66" s="222" t="s">
        <v>118</v>
      </c>
      <c r="T66" s="222" t="s">
        <v>118</v>
      </c>
      <c r="U66" s="222">
        <v>1.238</v>
      </c>
      <c r="V66" s="222">
        <f>ROUND(E66*U66,2)</f>
        <v>8.67</v>
      </c>
      <c r="W66" s="222"/>
      <c r="X66" s="222" t="s">
        <v>119</v>
      </c>
      <c r="Y66" s="217"/>
      <c r="Z66" s="217"/>
      <c r="AA66" s="217"/>
      <c r="AB66" s="217"/>
      <c r="AC66" s="217"/>
      <c r="AD66" s="217"/>
      <c r="AE66" s="217"/>
      <c r="AF66" s="217"/>
      <c r="AG66" s="217" t="s">
        <v>120</v>
      </c>
      <c r="AH66" s="217"/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  <c r="AW66" s="217"/>
      <c r="AX66" s="217"/>
      <c r="AY66" s="217"/>
      <c r="AZ66" s="217"/>
      <c r="BA66" s="217"/>
      <c r="BB66" s="217"/>
      <c r="BC66" s="217"/>
      <c r="BD66" s="217"/>
      <c r="BE66" s="217"/>
      <c r="BF66" s="217"/>
      <c r="BG66" s="217"/>
      <c r="BH66" s="217"/>
    </row>
    <row r="67" spans="1:60" outlineLevel="1" x14ac:dyDescent="0.2">
      <c r="A67" s="238">
        <v>42</v>
      </c>
      <c r="B67" s="239" t="s">
        <v>223</v>
      </c>
      <c r="C67" s="249" t="s">
        <v>224</v>
      </c>
      <c r="D67" s="240" t="s">
        <v>160</v>
      </c>
      <c r="E67" s="241">
        <v>3</v>
      </c>
      <c r="F67" s="242">
        <v>1508</v>
      </c>
      <c r="G67" s="242">
        <f>ROUND(E67*F67,2)</f>
        <v>4524</v>
      </c>
      <c r="H67" s="242">
        <v>863.27</v>
      </c>
      <c r="I67" s="242">
        <f>ROUND(E67*H67,2)</f>
        <v>2589.81</v>
      </c>
      <c r="J67" s="242">
        <v>644.73</v>
      </c>
      <c r="K67" s="242">
        <f>ROUND(E67*J67,2)</f>
        <v>1934.19</v>
      </c>
      <c r="L67" s="242">
        <v>21</v>
      </c>
      <c r="M67" s="242">
        <f>G67*(1+L67/100)</f>
        <v>5474.04</v>
      </c>
      <c r="N67" s="242">
        <v>9.6299999999999997E-3</v>
      </c>
      <c r="O67" s="242">
        <f>ROUND(E67*N67,2)</f>
        <v>0.03</v>
      </c>
      <c r="P67" s="242">
        <v>0</v>
      </c>
      <c r="Q67" s="243">
        <f>ROUND(E67*P67,2)</f>
        <v>0</v>
      </c>
      <c r="R67" s="222"/>
      <c r="S67" s="222" t="s">
        <v>118</v>
      </c>
      <c r="T67" s="222" t="s">
        <v>118</v>
      </c>
      <c r="U67" s="222">
        <v>1.2170000000000001</v>
      </c>
      <c r="V67" s="222">
        <f>ROUND(E67*U67,2)</f>
        <v>3.65</v>
      </c>
      <c r="W67" s="222"/>
      <c r="X67" s="222" t="s">
        <v>119</v>
      </c>
      <c r="Y67" s="217"/>
      <c r="Z67" s="217"/>
      <c r="AA67" s="217"/>
      <c r="AB67" s="217"/>
      <c r="AC67" s="217"/>
      <c r="AD67" s="217"/>
      <c r="AE67" s="217"/>
      <c r="AF67" s="217"/>
      <c r="AG67" s="217" t="s">
        <v>120</v>
      </c>
      <c r="AH67" s="217"/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 outlineLevel="1" x14ac:dyDescent="0.2">
      <c r="A68" s="238">
        <v>43</v>
      </c>
      <c r="B68" s="239" t="s">
        <v>225</v>
      </c>
      <c r="C68" s="249" t="s">
        <v>226</v>
      </c>
      <c r="D68" s="240" t="s">
        <v>160</v>
      </c>
      <c r="E68" s="241">
        <v>2</v>
      </c>
      <c r="F68" s="242">
        <v>3370</v>
      </c>
      <c r="G68" s="242">
        <f>ROUND(E68*F68,2)</f>
        <v>6740</v>
      </c>
      <c r="H68" s="242">
        <v>1860.15</v>
      </c>
      <c r="I68" s="242">
        <f>ROUND(E68*H68,2)</f>
        <v>3720.3</v>
      </c>
      <c r="J68" s="242">
        <v>1509.85</v>
      </c>
      <c r="K68" s="242">
        <f>ROUND(E68*J68,2)</f>
        <v>3019.7</v>
      </c>
      <c r="L68" s="242">
        <v>21</v>
      </c>
      <c r="M68" s="242">
        <f>G68*(1+L68/100)</f>
        <v>8155.4</v>
      </c>
      <c r="N68" s="242">
        <v>2.112E-2</v>
      </c>
      <c r="O68" s="242">
        <f>ROUND(E68*N68,2)</f>
        <v>0.04</v>
      </c>
      <c r="P68" s="242">
        <v>0</v>
      </c>
      <c r="Q68" s="243">
        <f>ROUND(E68*P68,2)</f>
        <v>0</v>
      </c>
      <c r="R68" s="222"/>
      <c r="S68" s="222" t="s">
        <v>118</v>
      </c>
      <c r="T68" s="222" t="s">
        <v>118</v>
      </c>
      <c r="U68" s="222">
        <v>2.85</v>
      </c>
      <c r="V68" s="222">
        <f>ROUND(E68*U68,2)</f>
        <v>5.7</v>
      </c>
      <c r="W68" s="222"/>
      <c r="X68" s="222" t="s">
        <v>119</v>
      </c>
      <c r="Y68" s="217"/>
      <c r="Z68" s="217"/>
      <c r="AA68" s="217"/>
      <c r="AB68" s="217"/>
      <c r="AC68" s="217"/>
      <c r="AD68" s="217"/>
      <c r="AE68" s="217"/>
      <c r="AF68" s="217"/>
      <c r="AG68" s="217" t="s">
        <v>120</v>
      </c>
      <c r="AH68" s="217"/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/>
      <c r="AV68" s="217"/>
      <c r="AW68" s="217"/>
      <c r="AX68" s="217"/>
      <c r="AY68" s="217"/>
      <c r="AZ68" s="217"/>
      <c r="BA68" s="217"/>
      <c r="BB68" s="217"/>
      <c r="BC68" s="217"/>
      <c r="BD68" s="217"/>
      <c r="BE68" s="217"/>
      <c r="BF68" s="217"/>
      <c r="BG68" s="217"/>
      <c r="BH68" s="217"/>
    </row>
    <row r="69" spans="1:60" outlineLevel="1" x14ac:dyDescent="0.2">
      <c r="A69" s="238">
        <v>44</v>
      </c>
      <c r="B69" s="239" t="s">
        <v>227</v>
      </c>
      <c r="C69" s="249" t="s">
        <v>228</v>
      </c>
      <c r="D69" s="240" t="s">
        <v>160</v>
      </c>
      <c r="E69" s="241">
        <v>3</v>
      </c>
      <c r="F69" s="242">
        <v>840</v>
      </c>
      <c r="G69" s="242">
        <f>ROUND(E69*F69,2)</f>
        <v>2520</v>
      </c>
      <c r="H69" s="242">
        <v>426.78</v>
      </c>
      <c r="I69" s="242">
        <f>ROUND(E69*H69,2)</f>
        <v>1280.3399999999999</v>
      </c>
      <c r="J69" s="242">
        <v>413.22</v>
      </c>
      <c r="K69" s="242">
        <f>ROUND(E69*J69,2)</f>
        <v>1239.6600000000001</v>
      </c>
      <c r="L69" s="242">
        <v>21</v>
      </c>
      <c r="M69" s="242">
        <f>G69*(1+L69/100)</f>
        <v>3049.2</v>
      </c>
      <c r="N69" s="242">
        <v>4.5199999999999997E-3</v>
      </c>
      <c r="O69" s="242">
        <f>ROUND(E69*N69,2)</f>
        <v>0.01</v>
      </c>
      <c r="P69" s="242">
        <v>0</v>
      </c>
      <c r="Q69" s="243">
        <f>ROUND(E69*P69,2)</f>
        <v>0</v>
      </c>
      <c r="R69" s="222"/>
      <c r="S69" s="222" t="s">
        <v>118</v>
      </c>
      <c r="T69" s="222" t="s">
        <v>118</v>
      </c>
      <c r="U69" s="222">
        <v>0.78</v>
      </c>
      <c r="V69" s="222">
        <f>ROUND(E69*U69,2)</f>
        <v>2.34</v>
      </c>
      <c r="W69" s="222"/>
      <c r="X69" s="222" t="s">
        <v>119</v>
      </c>
      <c r="Y69" s="217"/>
      <c r="Z69" s="217"/>
      <c r="AA69" s="217"/>
      <c r="AB69" s="217"/>
      <c r="AC69" s="217"/>
      <c r="AD69" s="217"/>
      <c r="AE69" s="217"/>
      <c r="AF69" s="217"/>
      <c r="AG69" s="217" t="s">
        <v>120</v>
      </c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</row>
    <row r="70" spans="1:60" outlineLevel="1" x14ac:dyDescent="0.2">
      <c r="A70" s="238">
        <v>45</v>
      </c>
      <c r="B70" s="239" t="s">
        <v>229</v>
      </c>
      <c r="C70" s="249" t="s">
        <v>230</v>
      </c>
      <c r="D70" s="240" t="s">
        <v>160</v>
      </c>
      <c r="E70" s="241">
        <v>2</v>
      </c>
      <c r="F70" s="242">
        <v>1752</v>
      </c>
      <c r="G70" s="242">
        <f>ROUND(E70*F70,2)</f>
        <v>3504</v>
      </c>
      <c r="H70" s="242">
        <v>837.61</v>
      </c>
      <c r="I70" s="242">
        <f>ROUND(E70*H70,2)</f>
        <v>1675.22</v>
      </c>
      <c r="J70" s="242">
        <v>914.39</v>
      </c>
      <c r="K70" s="242">
        <f>ROUND(E70*J70,2)</f>
        <v>1828.78</v>
      </c>
      <c r="L70" s="242">
        <v>21</v>
      </c>
      <c r="M70" s="242">
        <f>G70*(1+L70/100)</f>
        <v>4239.84</v>
      </c>
      <c r="N70" s="242">
        <v>7.5199999999999998E-3</v>
      </c>
      <c r="O70" s="242">
        <f>ROUND(E70*N70,2)</f>
        <v>0.02</v>
      </c>
      <c r="P70" s="242">
        <v>0</v>
      </c>
      <c r="Q70" s="243">
        <f>ROUND(E70*P70,2)</f>
        <v>0</v>
      </c>
      <c r="R70" s="222"/>
      <c r="S70" s="222" t="s">
        <v>118</v>
      </c>
      <c r="T70" s="222" t="s">
        <v>118</v>
      </c>
      <c r="U70" s="222">
        <v>1.726</v>
      </c>
      <c r="V70" s="222">
        <f>ROUND(E70*U70,2)</f>
        <v>3.45</v>
      </c>
      <c r="W70" s="222"/>
      <c r="X70" s="222" t="s">
        <v>119</v>
      </c>
      <c r="Y70" s="217"/>
      <c r="Z70" s="217"/>
      <c r="AA70" s="217"/>
      <c r="AB70" s="217"/>
      <c r="AC70" s="217"/>
      <c r="AD70" s="217"/>
      <c r="AE70" s="217"/>
      <c r="AF70" s="217"/>
      <c r="AG70" s="217" t="s">
        <v>120</v>
      </c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7"/>
      <c r="BH70" s="217"/>
    </row>
    <row r="71" spans="1:60" outlineLevel="1" x14ac:dyDescent="0.2">
      <c r="A71" s="238">
        <v>46</v>
      </c>
      <c r="B71" s="239" t="s">
        <v>231</v>
      </c>
      <c r="C71" s="249" t="s">
        <v>232</v>
      </c>
      <c r="D71" s="240" t="s">
        <v>160</v>
      </c>
      <c r="E71" s="241">
        <v>1</v>
      </c>
      <c r="F71" s="242">
        <v>2290</v>
      </c>
      <c r="G71" s="242">
        <f>ROUND(E71*F71,2)</f>
        <v>2290</v>
      </c>
      <c r="H71" s="242">
        <v>1155.24</v>
      </c>
      <c r="I71" s="242">
        <f>ROUND(E71*H71,2)</f>
        <v>1155.24</v>
      </c>
      <c r="J71" s="242">
        <v>1134.76</v>
      </c>
      <c r="K71" s="242">
        <f>ROUND(E71*J71,2)</f>
        <v>1134.76</v>
      </c>
      <c r="L71" s="242">
        <v>21</v>
      </c>
      <c r="M71" s="242">
        <f>G71*(1+L71/100)</f>
        <v>2770.9</v>
      </c>
      <c r="N71" s="242">
        <v>1.0999999999999999E-2</v>
      </c>
      <c r="O71" s="242">
        <f>ROUND(E71*N71,2)</f>
        <v>0.01</v>
      </c>
      <c r="P71" s="242">
        <v>0</v>
      </c>
      <c r="Q71" s="243">
        <f>ROUND(E71*P71,2)</f>
        <v>0</v>
      </c>
      <c r="R71" s="222"/>
      <c r="S71" s="222" t="s">
        <v>118</v>
      </c>
      <c r="T71" s="222" t="s">
        <v>118</v>
      </c>
      <c r="U71" s="222">
        <v>2.1419999999999999</v>
      </c>
      <c r="V71" s="222">
        <f>ROUND(E71*U71,2)</f>
        <v>2.14</v>
      </c>
      <c r="W71" s="222"/>
      <c r="X71" s="222" t="s">
        <v>119</v>
      </c>
      <c r="Y71" s="217"/>
      <c r="Z71" s="217"/>
      <c r="AA71" s="217"/>
      <c r="AB71" s="217"/>
      <c r="AC71" s="217"/>
      <c r="AD71" s="217"/>
      <c r="AE71" s="217"/>
      <c r="AF71" s="217"/>
      <c r="AG71" s="217" t="s">
        <v>120</v>
      </c>
      <c r="AH71" s="217"/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  <c r="AU71" s="217"/>
      <c r="AV71" s="217"/>
      <c r="AW71" s="217"/>
      <c r="AX71" s="217"/>
      <c r="AY71" s="217"/>
      <c r="AZ71" s="217"/>
      <c r="BA71" s="217"/>
      <c r="BB71" s="217"/>
      <c r="BC71" s="217"/>
      <c r="BD71" s="217"/>
      <c r="BE71" s="217"/>
      <c r="BF71" s="217"/>
      <c r="BG71" s="217"/>
      <c r="BH71" s="217"/>
    </row>
    <row r="72" spans="1:60" outlineLevel="1" x14ac:dyDescent="0.2">
      <c r="A72" s="238">
        <v>47</v>
      </c>
      <c r="B72" s="239" t="s">
        <v>233</v>
      </c>
      <c r="C72" s="249" t="s">
        <v>234</v>
      </c>
      <c r="D72" s="240" t="s">
        <v>160</v>
      </c>
      <c r="E72" s="241">
        <v>1</v>
      </c>
      <c r="F72" s="242">
        <v>2700</v>
      </c>
      <c r="G72" s="242">
        <f>ROUND(E72*F72,2)</f>
        <v>2700</v>
      </c>
      <c r="H72" s="242">
        <v>1355.44</v>
      </c>
      <c r="I72" s="242">
        <f>ROUND(E72*H72,2)</f>
        <v>1355.44</v>
      </c>
      <c r="J72" s="242">
        <v>1344.56</v>
      </c>
      <c r="K72" s="242">
        <f>ROUND(E72*J72,2)</f>
        <v>1344.56</v>
      </c>
      <c r="L72" s="242">
        <v>21</v>
      </c>
      <c r="M72" s="242">
        <f>G72*(1+L72/100)</f>
        <v>3267</v>
      </c>
      <c r="N72" s="242">
        <v>1.268E-2</v>
      </c>
      <c r="O72" s="242">
        <f>ROUND(E72*N72,2)</f>
        <v>0.01</v>
      </c>
      <c r="P72" s="242">
        <v>0</v>
      </c>
      <c r="Q72" s="243">
        <f>ROUND(E72*P72,2)</f>
        <v>0</v>
      </c>
      <c r="R72" s="222"/>
      <c r="S72" s="222" t="s">
        <v>118</v>
      </c>
      <c r="T72" s="222" t="s">
        <v>118</v>
      </c>
      <c r="U72" s="222">
        <v>2.5379999999999998</v>
      </c>
      <c r="V72" s="222">
        <f>ROUND(E72*U72,2)</f>
        <v>2.54</v>
      </c>
      <c r="W72" s="222"/>
      <c r="X72" s="222" t="s">
        <v>119</v>
      </c>
      <c r="Y72" s="217"/>
      <c r="Z72" s="217"/>
      <c r="AA72" s="217"/>
      <c r="AB72" s="217"/>
      <c r="AC72" s="217"/>
      <c r="AD72" s="217"/>
      <c r="AE72" s="217"/>
      <c r="AF72" s="217"/>
      <c r="AG72" s="217" t="s">
        <v>120</v>
      </c>
      <c r="AH72" s="217"/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  <c r="AU72" s="217"/>
      <c r="AV72" s="217"/>
      <c r="AW72" s="217"/>
      <c r="AX72" s="217"/>
      <c r="AY72" s="217"/>
      <c r="AZ72" s="217"/>
      <c r="BA72" s="217"/>
      <c r="BB72" s="217"/>
      <c r="BC72" s="217"/>
      <c r="BD72" s="217"/>
      <c r="BE72" s="217"/>
      <c r="BF72" s="217"/>
      <c r="BG72" s="217"/>
      <c r="BH72" s="217"/>
    </row>
    <row r="73" spans="1:60" outlineLevel="1" x14ac:dyDescent="0.2">
      <c r="A73" s="238">
        <v>48</v>
      </c>
      <c r="B73" s="239" t="s">
        <v>235</v>
      </c>
      <c r="C73" s="249" t="s">
        <v>236</v>
      </c>
      <c r="D73" s="240" t="s">
        <v>126</v>
      </c>
      <c r="E73" s="241">
        <v>3</v>
      </c>
      <c r="F73" s="242">
        <v>112.5</v>
      </c>
      <c r="G73" s="242">
        <f>ROUND(E73*F73,2)</f>
        <v>337.5</v>
      </c>
      <c r="H73" s="242">
        <v>1.73</v>
      </c>
      <c r="I73" s="242">
        <f>ROUND(E73*H73,2)</f>
        <v>5.19</v>
      </c>
      <c r="J73" s="242">
        <v>110.77</v>
      </c>
      <c r="K73" s="242">
        <f>ROUND(E73*J73,2)</f>
        <v>332.31</v>
      </c>
      <c r="L73" s="242">
        <v>21</v>
      </c>
      <c r="M73" s="242">
        <f>G73*(1+L73/100)</f>
        <v>408.375</v>
      </c>
      <c r="N73" s="242">
        <v>2.0000000000000002E-5</v>
      </c>
      <c r="O73" s="242">
        <f>ROUND(E73*N73,2)</f>
        <v>0</v>
      </c>
      <c r="P73" s="242">
        <v>0</v>
      </c>
      <c r="Q73" s="243">
        <f>ROUND(E73*P73,2)</f>
        <v>0</v>
      </c>
      <c r="R73" s="222"/>
      <c r="S73" s="222" t="s">
        <v>118</v>
      </c>
      <c r="T73" s="222" t="s">
        <v>118</v>
      </c>
      <c r="U73" s="222">
        <v>0.25</v>
      </c>
      <c r="V73" s="222">
        <f>ROUND(E73*U73,2)</f>
        <v>0.75</v>
      </c>
      <c r="W73" s="222"/>
      <c r="X73" s="222" t="s">
        <v>119</v>
      </c>
      <c r="Y73" s="217"/>
      <c r="Z73" s="217"/>
      <c r="AA73" s="217"/>
      <c r="AB73" s="217"/>
      <c r="AC73" s="217"/>
      <c r="AD73" s="217"/>
      <c r="AE73" s="217"/>
      <c r="AF73" s="217"/>
      <c r="AG73" s="217" t="s">
        <v>120</v>
      </c>
      <c r="AH73" s="217"/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  <c r="AU73" s="217"/>
      <c r="AV73" s="217"/>
      <c r="AW73" s="217"/>
      <c r="AX73" s="217"/>
      <c r="AY73" s="217"/>
      <c r="AZ73" s="217"/>
      <c r="BA73" s="217"/>
      <c r="BB73" s="217"/>
      <c r="BC73" s="217"/>
      <c r="BD73" s="217"/>
      <c r="BE73" s="217"/>
      <c r="BF73" s="217"/>
      <c r="BG73" s="217"/>
      <c r="BH73" s="217"/>
    </row>
    <row r="74" spans="1:60" outlineLevel="1" x14ac:dyDescent="0.2">
      <c r="A74" s="238">
        <v>49</v>
      </c>
      <c r="B74" s="239" t="s">
        <v>237</v>
      </c>
      <c r="C74" s="249" t="s">
        <v>238</v>
      </c>
      <c r="D74" s="240" t="s">
        <v>126</v>
      </c>
      <c r="E74" s="241">
        <v>2</v>
      </c>
      <c r="F74" s="242">
        <v>144.5</v>
      </c>
      <c r="G74" s="242">
        <f>ROUND(E74*F74,2)</f>
        <v>289</v>
      </c>
      <c r="H74" s="242">
        <v>1.73</v>
      </c>
      <c r="I74" s="242">
        <f>ROUND(E74*H74,2)</f>
        <v>3.46</v>
      </c>
      <c r="J74" s="242">
        <v>142.77000000000001</v>
      </c>
      <c r="K74" s="242">
        <f>ROUND(E74*J74,2)</f>
        <v>285.54000000000002</v>
      </c>
      <c r="L74" s="242">
        <v>21</v>
      </c>
      <c r="M74" s="242">
        <f>G74*(1+L74/100)</f>
        <v>349.69</v>
      </c>
      <c r="N74" s="242">
        <v>2.0000000000000002E-5</v>
      </c>
      <c r="O74" s="242">
        <f>ROUND(E74*N74,2)</f>
        <v>0</v>
      </c>
      <c r="P74" s="242">
        <v>0</v>
      </c>
      <c r="Q74" s="243">
        <f>ROUND(E74*P74,2)</f>
        <v>0</v>
      </c>
      <c r="R74" s="222"/>
      <c r="S74" s="222" t="s">
        <v>118</v>
      </c>
      <c r="T74" s="222" t="s">
        <v>118</v>
      </c>
      <c r="U74" s="222">
        <v>0.32200000000000001</v>
      </c>
      <c r="V74" s="222">
        <f>ROUND(E74*U74,2)</f>
        <v>0.64</v>
      </c>
      <c r="W74" s="222"/>
      <c r="X74" s="222" t="s">
        <v>119</v>
      </c>
      <c r="Y74" s="217"/>
      <c r="Z74" s="217"/>
      <c r="AA74" s="217"/>
      <c r="AB74" s="217"/>
      <c r="AC74" s="217"/>
      <c r="AD74" s="217"/>
      <c r="AE74" s="217"/>
      <c r="AF74" s="217"/>
      <c r="AG74" s="217" t="s">
        <v>120</v>
      </c>
      <c r="AH74" s="217"/>
      <c r="AI74" s="217"/>
      <c r="AJ74" s="217"/>
      <c r="AK74" s="217"/>
      <c r="AL74" s="217"/>
      <c r="AM74" s="217"/>
      <c r="AN74" s="217"/>
      <c r="AO74" s="217"/>
      <c r="AP74" s="217"/>
      <c r="AQ74" s="217"/>
      <c r="AR74" s="217"/>
      <c r="AS74" s="217"/>
      <c r="AT74" s="217"/>
      <c r="AU74" s="217"/>
      <c r="AV74" s="217"/>
      <c r="AW74" s="217"/>
      <c r="AX74" s="217"/>
      <c r="AY74" s="217"/>
      <c r="AZ74" s="217"/>
      <c r="BA74" s="217"/>
      <c r="BB74" s="217"/>
      <c r="BC74" s="217"/>
      <c r="BD74" s="217"/>
      <c r="BE74" s="217"/>
      <c r="BF74" s="217"/>
      <c r="BG74" s="217"/>
      <c r="BH74" s="217"/>
    </row>
    <row r="75" spans="1:60" outlineLevel="1" x14ac:dyDescent="0.2">
      <c r="A75" s="238">
        <v>50</v>
      </c>
      <c r="B75" s="239" t="s">
        <v>239</v>
      </c>
      <c r="C75" s="249" t="s">
        <v>240</v>
      </c>
      <c r="D75" s="240" t="s">
        <v>126</v>
      </c>
      <c r="E75" s="241">
        <v>1</v>
      </c>
      <c r="F75" s="242">
        <v>290</v>
      </c>
      <c r="G75" s="242">
        <f>ROUND(E75*F75,2)</f>
        <v>290</v>
      </c>
      <c r="H75" s="242">
        <v>36.299999999999997</v>
      </c>
      <c r="I75" s="242">
        <f>ROUND(E75*H75,2)</f>
        <v>36.299999999999997</v>
      </c>
      <c r="J75" s="242">
        <v>253.7</v>
      </c>
      <c r="K75" s="242">
        <f>ROUND(E75*J75,2)</f>
        <v>253.7</v>
      </c>
      <c r="L75" s="242">
        <v>21</v>
      </c>
      <c r="M75" s="242">
        <f>G75*(1+L75/100)</f>
        <v>350.9</v>
      </c>
      <c r="N75" s="242">
        <v>1.6000000000000001E-4</v>
      </c>
      <c r="O75" s="242">
        <f>ROUND(E75*N75,2)</f>
        <v>0</v>
      </c>
      <c r="P75" s="242">
        <v>4.9699999999999996E-3</v>
      </c>
      <c r="Q75" s="243">
        <f>ROUND(E75*P75,2)</f>
        <v>0</v>
      </c>
      <c r="R75" s="222"/>
      <c r="S75" s="222" t="s">
        <v>118</v>
      </c>
      <c r="T75" s="222" t="s">
        <v>118</v>
      </c>
      <c r="U75" s="222">
        <v>0.57199999999999995</v>
      </c>
      <c r="V75" s="222">
        <f>ROUND(E75*U75,2)</f>
        <v>0.56999999999999995</v>
      </c>
      <c r="W75" s="222"/>
      <c r="X75" s="222" t="s">
        <v>119</v>
      </c>
      <c r="Y75" s="217"/>
      <c r="Z75" s="217"/>
      <c r="AA75" s="217"/>
      <c r="AB75" s="217"/>
      <c r="AC75" s="217"/>
      <c r="AD75" s="217"/>
      <c r="AE75" s="217"/>
      <c r="AF75" s="217"/>
      <c r="AG75" s="217" t="s">
        <v>120</v>
      </c>
      <c r="AH75" s="217"/>
      <c r="AI75" s="217"/>
      <c r="AJ75" s="217"/>
      <c r="AK75" s="217"/>
      <c r="AL75" s="217"/>
      <c r="AM75" s="217"/>
      <c r="AN75" s="217"/>
      <c r="AO75" s="217"/>
      <c r="AP75" s="217"/>
      <c r="AQ75" s="217"/>
      <c r="AR75" s="217"/>
      <c r="AS75" s="217"/>
      <c r="AT75" s="217"/>
      <c r="AU75" s="217"/>
      <c r="AV75" s="217"/>
      <c r="AW75" s="217"/>
      <c r="AX75" s="217"/>
      <c r="AY75" s="217"/>
      <c r="AZ75" s="217"/>
      <c r="BA75" s="217"/>
      <c r="BB75" s="217"/>
      <c r="BC75" s="217"/>
      <c r="BD75" s="217"/>
      <c r="BE75" s="217"/>
      <c r="BF75" s="217"/>
      <c r="BG75" s="217"/>
      <c r="BH75" s="217"/>
    </row>
    <row r="76" spans="1:60" outlineLevel="1" x14ac:dyDescent="0.2">
      <c r="A76" s="238">
        <v>51</v>
      </c>
      <c r="B76" s="239" t="s">
        <v>241</v>
      </c>
      <c r="C76" s="249" t="s">
        <v>242</v>
      </c>
      <c r="D76" s="240" t="s">
        <v>126</v>
      </c>
      <c r="E76" s="241">
        <v>3</v>
      </c>
      <c r="F76" s="242">
        <v>139.5</v>
      </c>
      <c r="G76" s="242">
        <f>ROUND(E76*F76,2)</f>
        <v>418.5</v>
      </c>
      <c r="H76" s="242">
        <v>8.9700000000000006</v>
      </c>
      <c r="I76" s="242">
        <f>ROUND(E76*H76,2)</f>
        <v>26.91</v>
      </c>
      <c r="J76" s="242">
        <v>130.53</v>
      </c>
      <c r="K76" s="242">
        <f>ROUND(E76*J76,2)</f>
        <v>391.59</v>
      </c>
      <c r="L76" s="242">
        <v>21</v>
      </c>
      <c r="M76" s="242">
        <f>G76*(1+L76/100)</f>
        <v>506.38499999999999</v>
      </c>
      <c r="N76" s="242">
        <v>0</v>
      </c>
      <c r="O76" s="242">
        <f>ROUND(E76*N76,2)</f>
        <v>0</v>
      </c>
      <c r="P76" s="242">
        <v>0</v>
      </c>
      <c r="Q76" s="243">
        <f>ROUND(E76*P76,2)</f>
        <v>0</v>
      </c>
      <c r="R76" s="222"/>
      <c r="S76" s="222" t="s">
        <v>118</v>
      </c>
      <c r="T76" s="222" t="s">
        <v>118</v>
      </c>
      <c r="U76" s="222">
        <v>0.26800000000000002</v>
      </c>
      <c r="V76" s="222">
        <f>ROUND(E76*U76,2)</f>
        <v>0.8</v>
      </c>
      <c r="W76" s="222"/>
      <c r="X76" s="222" t="s">
        <v>119</v>
      </c>
      <c r="Y76" s="217"/>
      <c r="Z76" s="217"/>
      <c r="AA76" s="217"/>
      <c r="AB76" s="217"/>
      <c r="AC76" s="217"/>
      <c r="AD76" s="217"/>
      <c r="AE76" s="217"/>
      <c r="AF76" s="217"/>
      <c r="AG76" s="217" t="s">
        <v>120</v>
      </c>
      <c r="AH76" s="217"/>
      <c r="AI76" s="217"/>
      <c r="AJ76" s="217"/>
      <c r="AK76" s="217"/>
      <c r="AL76" s="217"/>
      <c r="AM76" s="217"/>
      <c r="AN76" s="217"/>
      <c r="AO76" s="217"/>
      <c r="AP76" s="217"/>
      <c r="AQ76" s="217"/>
      <c r="AR76" s="217"/>
      <c r="AS76" s="217"/>
      <c r="AT76" s="217"/>
      <c r="AU76" s="217"/>
      <c r="AV76" s="217"/>
      <c r="AW76" s="217"/>
      <c r="AX76" s="217"/>
      <c r="AY76" s="217"/>
      <c r="AZ76" s="217"/>
      <c r="BA76" s="217"/>
      <c r="BB76" s="217"/>
      <c r="BC76" s="217"/>
      <c r="BD76" s="217"/>
      <c r="BE76" s="217"/>
      <c r="BF76" s="217"/>
      <c r="BG76" s="217"/>
      <c r="BH76" s="217"/>
    </row>
    <row r="77" spans="1:60" outlineLevel="1" x14ac:dyDescent="0.2">
      <c r="A77" s="238">
        <v>52</v>
      </c>
      <c r="B77" s="239" t="s">
        <v>243</v>
      </c>
      <c r="C77" s="249" t="s">
        <v>244</v>
      </c>
      <c r="D77" s="240" t="s">
        <v>126</v>
      </c>
      <c r="E77" s="241">
        <v>1</v>
      </c>
      <c r="F77" s="242">
        <v>374.5</v>
      </c>
      <c r="G77" s="242">
        <f>ROUND(E77*F77,2)</f>
        <v>374.5</v>
      </c>
      <c r="H77" s="242">
        <v>53.87</v>
      </c>
      <c r="I77" s="242">
        <f>ROUND(E77*H77,2)</f>
        <v>53.87</v>
      </c>
      <c r="J77" s="242">
        <v>320.63</v>
      </c>
      <c r="K77" s="242">
        <f>ROUND(E77*J77,2)</f>
        <v>320.63</v>
      </c>
      <c r="L77" s="242">
        <v>21</v>
      </c>
      <c r="M77" s="242">
        <f>G77*(1+L77/100)</f>
        <v>453.14499999999998</v>
      </c>
      <c r="N77" s="242">
        <v>0</v>
      </c>
      <c r="O77" s="242">
        <f>ROUND(E77*N77,2)</f>
        <v>0</v>
      </c>
      <c r="P77" s="242">
        <v>0</v>
      </c>
      <c r="Q77" s="243">
        <f>ROUND(E77*P77,2)</f>
        <v>0</v>
      </c>
      <c r="R77" s="222"/>
      <c r="S77" s="222" t="s">
        <v>118</v>
      </c>
      <c r="T77" s="222" t="s">
        <v>118</v>
      </c>
      <c r="U77" s="222">
        <v>0.65900000000000003</v>
      </c>
      <c r="V77" s="222">
        <f>ROUND(E77*U77,2)</f>
        <v>0.66</v>
      </c>
      <c r="W77" s="222"/>
      <c r="X77" s="222" t="s">
        <v>119</v>
      </c>
      <c r="Y77" s="217"/>
      <c r="Z77" s="217"/>
      <c r="AA77" s="217"/>
      <c r="AB77" s="217"/>
      <c r="AC77" s="217"/>
      <c r="AD77" s="217"/>
      <c r="AE77" s="217"/>
      <c r="AF77" s="217"/>
      <c r="AG77" s="217" t="s">
        <v>120</v>
      </c>
      <c r="AH77" s="217"/>
      <c r="AI77" s="217"/>
      <c r="AJ77" s="217"/>
      <c r="AK77" s="217"/>
      <c r="AL77" s="217"/>
      <c r="AM77" s="217"/>
      <c r="AN77" s="217"/>
      <c r="AO77" s="217"/>
      <c r="AP77" s="217"/>
      <c r="AQ77" s="217"/>
      <c r="AR77" s="217"/>
      <c r="AS77" s="217"/>
      <c r="AT77" s="217"/>
      <c r="AU77" s="217"/>
      <c r="AV77" s="217"/>
      <c r="AW77" s="217"/>
      <c r="AX77" s="217"/>
      <c r="AY77" s="217"/>
      <c r="AZ77" s="217"/>
      <c r="BA77" s="217"/>
      <c r="BB77" s="217"/>
      <c r="BC77" s="217"/>
      <c r="BD77" s="217"/>
      <c r="BE77" s="217"/>
      <c r="BF77" s="217"/>
      <c r="BG77" s="217"/>
      <c r="BH77" s="217"/>
    </row>
    <row r="78" spans="1:60" ht="22.5" outlineLevel="1" x14ac:dyDescent="0.2">
      <c r="A78" s="238">
        <v>53</v>
      </c>
      <c r="B78" s="239" t="s">
        <v>245</v>
      </c>
      <c r="C78" s="249" t="s">
        <v>246</v>
      </c>
      <c r="D78" s="240" t="s">
        <v>126</v>
      </c>
      <c r="E78" s="241">
        <v>1</v>
      </c>
      <c r="F78" s="242">
        <v>658</v>
      </c>
      <c r="G78" s="242">
        <f>ROUND(E78*F78,2)</f>
        <v>658</v>
      </c>
      <c r="H78" s="242">
        <v>527.09</v>
      </c>
      <c r="I78" s="242">
        <f>ROUND(E78*H78,2)</f>
        <v>527.09</v>
      </c>
      <c r="J78" s="242">
        <v>130.91</v>
      </c>
      <c r="K78" s="242">
        <f>ROUND(E78*J78,2)</f>
        <v>130.91</v>
      </c>
      <c r="L78" s="242">
        <v>21</v>
      </c>
      <c r="M78" s="242">
        <f>G78*(1+L78/100)</f>
        <v>796.18</v>
      </c>
      <c r="N78" s="242">
        <v>5.5999999999999995E-4</v>
      </c>
      <c r="O78" s="242">
        <f>ROUND(E78*N78,2)</f>
        <v>0</v>
      </c>
      <c r="P78" s="242">
        <v>0</v>
      </c>
      <c r="Q78" s="243">
        <f>ROUND(E78*P78,2)</f>
        <v>0</v>
      </c>
      <c r="R78" s="222"/>
      <c r="S78" s="222" t="s">
        <v>118</v>
      </c>
      <c r="T78" s="222" t="s">
        <v>118</v>
      </c>
      <c r="U78" s="222">
        <v>0.26900000000000002</v>
      </c>
      <c r="V78" s="222">
        <f>ROUND(E78*U78,2)</f>
        <v>0.27</v>
      </c>
      <c r="W78" s="222"/>
      <c r="X78" s="222" t="s">
        <v>119</v>
      </c>
      <c r="Y78" s="217"/>
      <c r="Z78" s="217"/>
      <c r="AA78" s="217"/>
      <c r="AB78" s="217"/>
      <c r="AC78" s="217"/>
      <c r="AD78" s="217"/>
      <c r="AE78" s="217"/>
      <c r="AF78" s="217"/>
      <c r="AG78" s="217" t="s">
        <v>120</v>
      </c>
      <c r="AH78" s="217"/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217"/>
      <c r="BE78" s="217"/>
      <c r="BF78" s="217"/>
      <c r="BG78" s="217"/>
      <c r="BH78" s="217"/>
    </row>
    <row r="79" spans="1:60" outlineLevel="1" x14ac:dyDescent="0.2">
      <c r="A79" s="238">
        <v>54</v>
      </c>
      <c r="B79" s="239" t="s">
        <v>247</v>
      </c>
      <c r="C79" s="249" t="s">
        <v>248</v>
      </c>
      <c r="D79" s="240" t="s">
        <v>126</v>
      </c>
      <c r="E79" s="241">
        <v>1</v>
      </c>
      <c r="F79" s="242">
        <v>468</v>
      </c>
      <c r="G79" s="242">
        <f>ROUND(E79*F79,2)</f>
        <v>468</v>
      </c>
      <c r="H79" s="242">
        <v>407.66</v>
      </c>
      <c r="I79" s="242">
        <f>ROUND(E79*H79,2)</f>
        <v>407.66</v>
      </c>
      <c r="J79" s="242">
        <v>60.34</v>
      </c>
      <c r="K79" s="242">
        <f>ROUND(E79*J79,2)</f>
        <v>60.34</v>
      </c>
      <c r="L79" s="242">
        <v>21</v>
      </c>
      <c r="M79" s="242">
        <f>G79*(1+L79/100)</f>
        <v>566.28</v>
      </c>
      <c r="N79" s="242">
        <v>1.4E-3</v>
      </c>
      <c r="O79" s="242">
        <f>ROUND(E79*N79,2)</f>
        <v>0</v>
      </c>
      <c r="P79" s="242">
        <v>0</v>
      </c>
      <c r="Q79" s="243">
        <f>ROUND(E79*P79,2)</f>
        <v>0</v>
      </c>
      <c r="R79" s="222"/>
      <c r="S79" s="222" t="s">
        <v>118</v>
      </c>
      <c r="T79" s="222" t="s">
        <v>118</v>
      </c>
      <c r="U79" s="222">
        <v>0.124</v>
      </c>
      <c r="V79" s="222">
        <f>ROUND(E79*U79,2)</f>
        <v>0.12</v>
      </c>
      <c r="W79" s="222"/>
      <c r="X79" s="222" t="s">
        <v>119</v>
      </c>
      <c r="Y79" s="217"/>
      <c r="Z79" s="217"/>
      <c r="AA79" s="217"/>
      <c r="AB79" s="217"/>
      <c r="AC79" s="217"/>
      <c r="AD79" s="217"/>
      <c r="AE79" s="217"/>
      <c r="AF79" s="217"/>
      <c r="AG79" s="217" t="s">
        <v>120</v>
      </c>
      <c r="AH79" s="217"/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17"/>
      <c r="BB79" s="217"/>
      <c r="BC79" s="217"/>
      <c r="BD79" s="217"/>
      <c r="BE79" s="217"/>
      <c r="BF79" s="217"/>
      <c r="BG79" s="217"/>
      <c r="BH79" s="217"/>
    </row>
    <row r="80" spans="1:60" outlineLevel="1" x14ac:dyDescent="0.2">
      <c r="A80" s="238">
        <v>55</v>
      </c>
      <c r="B80" s="239" t="s">
        <v>249</v>
      </c>
      <c r="C80" s="249" t="s">
        <v>250</v>
      </c>
      <c r="D80" s="240" t="s">
        <v>126</v>
      </c>
      <c r="E80" s="241">
        <v>4</v>
      </c>
      <c r="F80" s="242">
        <v>708</v>
      </c>
      <c r="G80" s="242">
        <f>ROUND(E80*F80,2)</f>
        <v>2832</v>
      </c>
      <c r="H80" s="242">
        <v>627.69000000000005</v>
      </c>
      <c r="I80" s="242">
        <f>ROUND(E80*H80,2)</f>
        <v>2510.7600000000002</v>
      </c>
      <c r="J80" s="242">
        <v>80.31</v>
      </c>
      <c r="K80" s="242">
        <f>ROUND(E80*J80,2)</f>
        <v>321.24</v>
      </c>
      <c r="L80" s="242">
        <v>21</v>
      </c>
      <c r="M80" s="242">
        <f>G80*(1+L80/100)</f>
        <v>3426.72</v>
      </c>
      <c r="N80" s="242">
        <v>1.5E-3</v>
      </c>
      <c r="O80" s="242">
        <f>ROUND(E80*N80,2)</f>
        <v>0.01</v>
      </c>
      <c r="P80" s="242">
        <v>0</v>
      </c>
      <c r="Q80" s="243">
        <f>ROUND(E80*P80,2)</f>
        <v>0</v>
      </c>
      <c r="R80" s="222"/>
      <c r="S80" s="222" t="s">
        <v>118</v>
      </c>
      <c r="T80" s="222" t="s">
        <v>118</v>
      </c>
      <c r="U80" s="222">
        <v>0.16500000000000001</v>
      </c>
      <c r="V80" s="222">
        <f>ROUND(E80*U80,2)</f>
        <v>0.66</v>
      </c>
      <c r="W80" s="222"/>
      <c r="X80" s="222" t="s">
        <v>119</v>
      </c>
      <c r="Y80" s="217"/>
      <c r="Z80" s="217"/>
      <c r="AA80" s="217"/>
      <c r="AB80" s="217"/>
      <c r="AC80" s="217"/>
      <c r="AD80" s="217"/>
      <c r="AE80" s="217"/>
      <c r="AF80" s="217"/>
      <c r="AG80" s="217" t="s">
        <v>120</v>
      </c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217"/>
      <c r="BE80" s="217"/>
      <c r="BF80" s="217"/>
      <c r="BG80" s="217"/>
      <c r="BH80" s="217"/>
    </row>
    <row r="81" spans="1:60" outlineLevel="1" x14ac:dyDescent="0.2">
      <c r="A81" s="238">
        <v>56</v>
      </c>
      <c r="B81" s="239" t="s">
        <v>251</v>
      </c>
      <c r="C81" s="249" t="s">
        <v>252</v>
      </c>
      <c r="D81" s="240" t="s">
        <v>126</v>
      </c>
      <c r="E81" s="241">
        <v>3</v>
      </c>
      <c r="F81" s="242">
        <v>181.5</v>
      </c>
      <c r="G81" s="242">
        <f>ROUND(E81*F81,2)</f>
        <v>544.5</v>
      </c>
      <c r="H81" s="242">
        <v>141.1</v>
      </c>
      <c r="I81" s="242">
        <f>ROUND(E81*H81,2)</f>
        <v>423.3</v>
      </c>
      <c r="J81" s="242">
        <v>40.4</v>
      </c>
      <c r="K81" s="242">
        <f>ROUND(E81*J81,2)</f>
        <v>121.2</v>
      </c>
      <c r="L81" s="242">
        <v>21</v>
      </c>
      <c r="M81" s="242">
        <f>G81*(1+L81/100)</f>
        <v>658.84500000000003</v>
      </c>
      <c r="N81" s="242">
        <v>2.9999999999999997E-4</v>
      </c>
      <c r="O81" s="242">
        <f>ROUND(E81*N81,2)</f>
        <v>0</v>
      </c>
      <c r="P81" s="242">
        <v>0</v>
      </c>
      <c r="Q81" s="243">
        <f>ROUND(E81*P81,2)</f>
        <v>0</v>
      </c>
      <c r="R81" s="222"/>
      <c r="S81" s="222" t="s">
        <v>118</v>
      </c>
      <c r="T81" s="222" t="s">
        <v>118</v>
      </c>
      <c r="U81" s="222">
        <v>8.3000000000000004E-2</v>
      </c>
      <c r="V81" s="222">
        <f>ROUND(E81*U81,2)</f>
        <v>0.25</v>
      </c>
      <c r="W81" s="222"/>
      <c r="X81" s="222" t="s">
        <v>119</v>
      </c>
      <c r="Y81" s="217"/>
      <c r="Z81" s="217"/>
      <c r="AA81" s="217"/>
      <c r="AB81" s="217"/>
      <c r="AC81" s="217"/>
      <c r="AD81" s="217"/>
      <c r="AE81" s="217"/>
      <c r="AF81" s="217"/>
      <c r="AG81" s="217" t="s">
        <v>120</v>
      </c>
      <c r="AH81" s="217"/>
      <c r="AI81" s="217"/>
      <c r="AJ81" s="217"/>
      <c r="AK81" s="217"/>
      <c r="AL81" s="217"/>
      <c r="AM81" s="217"/>
      <c r="AN81" s="217"/>
      <c r="AO81" s="217"/>
      <c r="AP81" s="217"/>
      <c r="AQ81" s="217"/>
      <c r="AR81" s="217"/>
      <c r="AS81" s="217"/>
      <c r="AT81" s="217"/>
      <c r="AU81" s="217"/>
      <c r="AV81" s="217"/>
      <c r="AW81" s="217"/>
      <c r="AX81" s="217"/>
      <c r="AY81" s="217"/>
      <c r="AZ81" s="217"/>
      <c r="BA81" s="217"/>
      <c r="BB81" s="217"/>
      <c r="BC81" s="217"/>
      <c r="BD81" s="217"/>
      <c r="BE81" s="217"/>
      <c r="BF81" s="217"/>
      <c r="BG81" s="217"/>
      <c r="BH81" s="217"/>
    </row>
    <row r="82" spans="1:60" outlineLevel="1" x14ac:dyDescent="0.2">
      <c r="A82" s="238">
        <v>57</v>
      </c>
      <c r="B82" s="239" t="s">
        <v>253</v>
      </c>
      <c r="C82" s="249" t="s">
        <v>254</v>
      </c>
      <c r="D82" s="240" t="s">
        <v>126</v>
      </c>
      <c r="E82" s="241">
        <v>2</v>
      </c>
      <c r="F82" s="242">
        <v>610</v>
      </c>
      <c r="G82" s="242">
        <f>ROUND(E82*F82,2)</f>
        <v>1220</v>
      </c>
      <c r="H82" s="242">
        <v>424.56</v>
      </c>
      <c r="I82" s="242">
        <f>ROUND(E82*H82,2)</f>
        <v>849.12</v>
      </c>
      <c r="J82" s="242">
        <v>185.44</v>
      </c>
      <c r="K82" s="242">
        <f>ROUND(E82*J82,2)</f>
        <v>370.88</v>
      </c>
      <c r="L82" s="242">
        <v>21</v>
      </c>
      <c r="M82" s="242">
        <f>G82*(1+L82/100)</f>
        <v>1476.2</v>
      </c>
      <c r="N82" s="242">
        <v>8.3000000000000001E-4</v>
      </c>
      <c r="O82" s="242">
        <f>ROUND(E82*N82,2)</f>
        <v>0</v>
      </c>
      <c r="P82" s="242">
        <v>0</v>
      </c>
      <c r="Q82" s="243">
        <f>ROUND(E82*P82,2)</f>
        <v>0</v>
      </c>
      <c r="R82" s="222"/>
      <c r="S82" s="222" t="s">
        <v>118</v>
      </c>
      <c r="T82" s="222" t="s">
        <v>118</v>
      </c>
      <c r="U82" s="222">
        <v>0.38100000000000001</v>
      </c>
      <c r="V82" s="222">
        <f>ROUND(E82*U82,2)</f>
        <v>0.76</v>
      </c>
      <c r="W82" s="222"/>
      <c r="X82" s="222" t="s">
        <v>119</v>
      </c>
      <c r="Y82" s="217"/>
      <c r="Z82" s="217"/>
      <c r="AA82" s="217"/>
      <c r="AB82" s="217"/>
      <c r="AC82" s="217"/>
      <c r="AD82" s="217"/>
      <c r="AE82" s="217"/>
      <c r="AF82" s="217"/>
      <c r="AG82" s="217" t="s">
        <v>120</v>
      </c>
      <c r="AH82" s="217"/>
      <c r="AI82" s="217"/>
      <c r="AJ82" s="217"/>
      <c r="AK82" s="217"/>
      <c r="AL82" s="217"/>
      <c r="AM82" s="217"/>
      <c r="AN82" s="217"/>
      <c r="AO82" s="217"/>
      <c r="AP82" s="217"/>
      <c r="AQ82" s="217"/>
      <c r="AR82" s="217"/>
      <c r="AS82" s="217"/>
      <c r="AT82" s="217"/>
      <c r="AU82" s="217"/>
      <c r="AV82" s="217"/>
      <c r="AW82" s="217"/>
      <c r="AX82" s="217"/>
      <c r="AY82" s="217"/>
      <c r="AZ82" s="217"/>
      <c r="BA82" s="217"/>
      <c r="BB82" s="217"/>
      <c r="BC82" s="217"/>
      <c r="BD82" s="217"/>
      <c r="BE82" s="217"/>
      <c r="BF82" s="217"/>
      <c r="BG82" s="217"/>
      <c r="BH82" s="217"/>
    </row>
    <row r="83" spans="1:60" outlineLevel="1" x14ac:dyDescent="0.2">
      <c r="A83" s="238">
        <v>58</v>
      </c>
      <c r="B83" s="239" t="s">
        <v>255</v>
      </c>
      <c r="C83" s="249" t="s">
        <v>256</v>
      </c>
      <c r="D83" s="240" t="s">
        <v>126</v>
      </c>
      <c r="E83" s="241">
        <v>3</v>
      </c>
      <c r="F83" s="242">
        <v>27.5</v>
      </c>
      <c r="G83" s="242">
        <f>ROUND(E83*F83,2)</f>
        <v>82.5</v>
      </c>
      <c r="H83" s="242">
        <v>0</v>
      </c>
      <c r="I83" s="242">
        <f>ROUND(E83*H83,2)</f>
        <v>0</v>
      </c>
      <c r="J83" s="242">
        <v>27.5</v>
      </c>
      <c r="K83" s="242">
        <f>ROUND(E83*J83,2)</f>
        <v>82.5</v>
      </c>
      <c r="L83" s="242">
        <v>21</v>
      </c>
      <c r="M83" s="242">
        <f>G83*(1+L83/100)</f>
        <v>99.825000000000003</v>
      </c>
      <c r="N83" s="242">
        <v>0</v>
      </c>
      <c r="O83" s="242">
        <f>ROUND(E83*N83,2)</f>
        <v>0</v>
      </c>
      <c r="P83" s="242">
        <v>5.0200000000000002E-3</v>
      </c>
      <c r="Q83" s="243">
        <f>ROUND(E83*P83,2)</f>
        <v>0.02</v>
      </c>
      <c r="R83" s="222"/>
      <c r="S83" s="222" t="s">
        <v>118</v>
      </c>
      <c r="T83" s="222" t="s">
        <v>118</v>
      </c>
      <c r="U83" s="222">
        <v>6.2E-2</v>
      </c>
      <c r="V83" s="222">
        <f>ROUND(E83*U83,2)</f>
        <v>0.19</v>
      </c>
      <c r="W83" s="222"/>
      <c r="X83" s="222" t="s">
        <v>119</v>
      </c>
      <c r="Y83" s="217"/>
      <c r="Z83" s="217"/>
      <c r="AA83" s="217"/>
      <c r="AB83" s="217"/>
      <c r="AC83" s="217"/>
      <c r="AD83" s="217"/>
      <c r="AE83" s="217"/>
      <c r="AF83" s="217"/>
      <c r="AG83" s="217" t="s">
        <v>120</v>
      </c>
      <c r="AH83" s="217"/>
      <c r="AI83" s="217"/>
      <c r="AJ83" s="217"/>
      <c r="AK83" s="217"/>
      <c r="AL83" s="217"/>
      <c r="AM83" s="217"/>
      <c r="AN83" s="217"/>
      <c r="AO83" s="217"/>
      <c r="AP83" s="217"/>
      <c r="AQ83" s="217"/>
      <c r="AR83" s="217"/>
      <c r="AS83" s="217"/>
      <c r="AT83" s="217"/>
      <c r="AU83" s="217"/>
      <c r="AV83" s="217"/>
      <c r="AW83" s="217"/>
      <c r="AX83" s="217"/>
      <c r="AY83" s="217"/>
      <c r="AZ83" s="217"/>
      <c r="BA83" s="217"/>
      <c r="BB83" s="217"/>
      <c r="BC83" s="217"/>
      <c r="BD83" s="217"/>
      <c r="BE83" s="217"/>
      <c r="BF83" s="217"/>
      <c r="BG83" s="217"/>
      <c r="BH83" s="217"/>
    </row>
    <row r="84" spans="1:60" outlineLevel="1" x14ac:dyDescent="0.2">
      <c r="A84" s="238">
        <v>59</v>
      </c>
      <c r="B84" s="239" t="s">
        <v>257</v>
      </c>
      <c r="C84" s="249" t="s">
        <v>258</v>
      </c>
      <c r="D84" s="240" t="s">
        <v>126</v>
      </c>
      <c r="E84" s="241">
        <v>2</v>
      </c>
      <c r="F84" s="242">
        <v>197</v>
      </c>
      <c r="G84" s="242">
        <f>ROUND(E84*F84,2)</f>
        <v>394</v>
      </c>
      <c r="H84" s="242">
        <v>49.59</v>
      </c>
      <c r="I84" s="242">
        <f>ROUND(E84*H84,2)</f>
        <v>99.18</v>
      </c>
      <c r="J84" s="242">
        <v>147.41</v>
      </c>
      <c r="K84" s="242">
        <f>ROUND(E84*J84,2)</f>
        <v>294.82</v>
      </c>
      <c r="L84" s="242">
        <v>21</v>
      </c>
      <c r="M84" s="242">
        <f>G84*(1+L84/100)</f>
        <v>476.74</v>
      </c>
      <c r="N84" s="242">
        <v>2.4000000000000001E-4</v>
      </c>
      <c r="O84" s="242">
        <f>ROUND(E84*N84,2)</f>
        <v>0</v>
      </c>
      <c r="P84" s="242">
        <v>0</v>
      </c>
      <c r="Q84" s="243">
        <f>ROUND(E84*P84,2)</f>
        <v>0</v>
      </c>
      <c r="R84" s="222"/>
      <c r="S84" s="222" t="s">
        <v>118</v>
      </c>
      <c r="T84" s="222" t="s">
        <v>118</v>
      </c>
      <c r="U84" s="222">
        <v>0.27800000000000002</v>
      </c>
      <c r="V84" s="222">
        <f>ROUND(E84*U84,2)</f>
        <v>0.56000000000000005</v>
      </c>
      <c r="W84" s="222"/>
      <c r="X84" s="222" t="s">
        <v>119</v>
      </c>
      <c r="Y84" s="217"/>
      <c r="Z84" s="217"/>
      <c r="AA84" s="217"/>
      <c r="AB84" s="217"/>
      <c r="AC84" s="217"/>
      <c r="AD84" s="217"/>
      <c r="AE84" s="217"/>
      <c r="AF84" s="217"/>
      <c r="AG84" s="217" t="s">
        <v>120</v>
      </c>
      <c r="AH84" s="217"/>
      <c r="AI84" s="217"/>
      <c r="AJ84" s="217"/>
      <c r="AK84" s="217"/>
      <c r="AL84" s="217"/>
      <c r="AM84" s="217"/>
      <c r="AN84" s="217"/>
      <c r="AO84" s="217"/>
      <c r="AP84" s="217"/>
      <c r="AQ84" s="217"/>
      <c r="AR84" s="217"/>
      <c r="AS84" s="217"/>
      <c r="AT84" s="217"/>
      <c r="AU84" s="217"/>
      <c r="AV84" s="217"/>
      <c r="AW84" s="217"/>
      <c r="AX84" s="217"/>
      <c r="AY84" s="217"/>
      <c r="AZ84" s="217"/>
      <c r="BA84" s="217"/>
      <c r="BB84" s="217"/>
      <c r="BC84" s="217"/>
      <c r="BD84" s="217"/>
      <c r="BE84" s="217"/>
      <c r="BF84" s="217"/>
      <c r="BG84" s="217"/>
      <c r="BH84" s="217"/>
    </row>
    <row r="85" spans="1:60" ht="22.5" outlineLevel="1" x14ac:dyDescent="0.2">
      <c r="A85" s="238">
        <v>60</v>
      </c>
      <c r="B85" s="239" t="s">
        <v>259</v>
      </c>
      <c r="C85" s="249" t="s">
        <v>260</v>
      </c>
      <c r="D85" s="240" t="s">
        <v>126</v>
      </c>
      <c r="E85" s="241">
        <v>1</v>
      </c>
      <c r="F85" s="242">
        <v>5605</v>
      </c>
      <c r="G85" s="242">
        <f>ROUND(E85*F85,2)</f>
        <v>5605</v>
      </c>
      <c r="H85" s="242">
        <v>5605</v>
      </c>
      <c r="I85" s="242">
        <f>ROUND(E85*H85,2)</f>
        <v>5605</v>
      </c>
      <c r="J85" s="242">
        <v>0</v>
      </c>
      <c r="K85" s="242">
        <f>ROUND(E85*J85,2)</f>
        <v>0</v>
      </c>
      <c r="L85" s="242">
        <v>21</v>
      </c>
      <c r="M85" s="242">
        <f>G85*(1+L85/100)</f>
        <v>6782.05</v>
      </c>
      <c r="N85" s="242">
        <v>2.63E-2</v>
      </c>
      <c r="O85" s="242">
        <f>ROUND(E85*N85,2)</f>
        <v>0.03</v>
      </c>
      <c r="P85" s="242">
        <v>0</v>
      </c>
      <c r="Q85" s="243">
        <f>ROUND(E85*P85,2)</f>
        <v>0</v>
      </c>
      <c r="R85" s="222" t="s">
        <v>138</v>
      </c>
      <c r="S85" s="222" t="s">
        <v>118</v>
      </c>
      <c r="T85" s="222" t="s">
        <v>118</v>
      </c>
      <c r="U85" s="222">
        <v>0</v>
      </c>
      <c r="V85" s="222">
        <f>ROUND(E85*U85,2)</f>
        <v>0</v>
      </c>
      <c r="W85" s="222"/>
      <c r="X85" s="222" t="s">
        <v>139</v>
      </c>
      <c r="Y85" s="217"/>
      <c r="Z85" s="217"/>
      <c r="AA85" s="217"/>
      <c r="AB85" s="217"/>
      <c r="AC85" s="217"/>
      <c r="AD85" s="217"/>
      <c r="AE85" s="217"/>
      <c r="AF85" s="217"/>
      <c r="AG85" s="217" t="s">
        <v>140</v>
      </c>
      <c r="AH85" s="217"/>
      <c r="AI85" s="217"/>
      <c r="AJ85" s="217"/>
      <c r="AK85" s="217"/>
      <c r="AL85" s="217"/>
      <c r="AM85" s="217"/>
      <c r="AN85" s="217"/>
      <c r="AO85" s="217"/>
      <c r="AP85" s="217"/>
      <c r="AQ85" s="217"/>
      <c r="AR85" s="217"/>
      <c r="AS85" s="217"/>
      <c r="AT85" s="217"/>
      <c r="AU85" s="217"/>
      <c r="AV85" s="217"/>
      <c r="AW85" s="217"/>
      <c r="AX85" s="217"/>
      <c r="AY85" s="217"/>
      <c r="AZ85" s="217"/>
      <c r="BA85" s="217"/>
      <c r="BB85" s="217"/>
      <c r="BC85" s="217"/>
      <c r="BD85" s="217"/>
      <c r="BE85" s="217"/>
      <c r="BF85" s="217"/>
      <c r="BG85" s="217"/>
      <c r="BH85" s="217"/>
    </row>
    <row r="86" spans="1:60" ht="22.5" outlineLevel="1" x14ac:dyDescent="0.2">
      <c r="A86" s="238">
        <v>61</v>
      </c>
      <c r="B86" s="239" t="s">
        <v>261</v>
      </c>
      <c r="C86" s="249" t="s">
        <v>262</v>
      </c>
      <c r="D86" s="240" t="s">
        <v>126</v>
      </c>
      <c r="E86" s="241">
        <v>3</v>
      </c>
      <c r="F86" s="242">
        <v>1719</v>
      </c>
      <c r="G86" s="242">
        <f>ROUND(E86*F86,2)</f>
        <v>5157</v>
      </c>
      <c r="H86" s="242">
        <v>1719</v>
      </c>
      <c r="I86" s="242">
        <f>ROUND(E86*H86,2)</f>
        <v>5157</v>
      </c>
      <c r="J86" s="242">
        <v>0</v>
      </c>
      <c r="K86" s="242">
        <f>ROUND(E86*J86,2)</f>
        <v>0</v>
      </c>
      <c r="L86" s="242">
        <v>21</v>
      </c>
      <c r="M86" s="242">
        <f>G86*(1+L86/100)</f>
        <v>6239.97</v>
      </c>
      <c r="N86" s="242">
        <v>3.0999999999999999E-3</v>
      </c>
      <c r="O86" s="242">
        <f>ROUND(E86*N86,2)</f>
        <v>0.01</v>
      </c>
      <c r="P86" s="242">
        <v>0</v>
      </c>
      <c r="Q86" s="243">
        <f>ROUND(E86*P86,2)</f>
        <v>0</v>
      </c>
      <c r="R86" s="222" t="s">
        <v>138</v>
      </c>
      <c r="S86" s="222" t="s">
        <v>118</v>
      </c>
      <c r="T86" s="222" t="s">
        <v>118</v>
      </c>
      <c r="U86" s="222">
        <v>0</v>
      </c>
      <c r="V86" s="222">
        <f>ROUND(E86*U86,2)</f>
        <v>0</v>
      </c>
      <c r="W86" s="222"/>
      <c r="X86" s="222" t="s">
        <v>139</v>
      </c>
      <c r="Y86" s="217"/>
      <c r="Z86" s="217"/>
      <c r="AA86" s="217"/>
      <c r="AB86" s="217"/>
      <c r="AC86" s="217"/>
      <c r="AD86" s="217"/>
      <c r="AE86" s="217"/>
      <c r="AF86" s="217"/>
      <c r="AG86" s="217" t="s">
        <v>140</v>
      </c>
      <c r="AH86" s="217"/>
      <c r="AI86" s="217"/>
      <c r="AJ86" s="217"/>
      <c r="AK86" s="217"/>
      <c r="AL86" s="217"/>
      <c r="AM86" s="217"/>
      <c r="AN86" s="217"/>
      <c r="AO86" s="217"/>
      <c r="AP86" s="217"/>
      <c r="AQ86" s="217"/>
      <c r="AR86" s="217"/>
      <c r="AS86" s="217"/>
      <c r="AT86" s="217"/>
      <c r="AU86" s="217"/>
      <c r="AV86" s="217"/>
      <c r="AW86" s="217"/>
      <c r="AX86" s="217"/>
      <c r="AY86" s="217"/>
      <c r="AZ86" s="217"/>
      <c r="BA86" s="217"/>
      <c r="BB86" s="217"/>
      <c r="BC86" s="217"/>
      <c r="BD86" s="217"/>
      <c r="BE86" s="217"/>
      <c r="BF86" s="217"/>
      <c r="BG86" s="217"/>
      <c r="BH86" s="217"/>
    </row>
    <row r="87" spans="1:60" ht="22.5" outlineLevel="1" x14ac:dyDescent="0.2">
      <c r="A87" s="238">
        <v>62</v>
      </c>
      <c r="B87" s="239" t="s">
        <v>263</v>
      </c>
      <c r="C87" s="249" t="s">
        <v>264</v>
      </c>
      <c r="D87" s="240" t="s">
        <v>126</v>
      </c>
      <c r="E87" s="241">
        <v>1</v>
      </c>
      <c r="F87" s="242">
        <v>2580</v>
      </c>
      <c r="G87" s="242">
        <f>ROUND(E87*F87,2)</f>
        <v>2580</v>
      </c>
      <c r="H87" s="242">
        <v>2580</v>
      </c>
      <c r="I87" s="242">
        <f>ROUND(E87*H87,2)</f>
        <v>2580</v>
      </c>
      <c r="J87" s="242">
        <v>0</v>
      </c>
      <c r="K87" s="242">
        <f>ROUND(E87*J87,2)</f>
        <v>0</v>
      </c>
      <c r="L87" s="242">
        <v>21</v>
      </c>
      <c r="M87" s="242">
        <f>G87*(1+L87/100)</f>
        <v>3121.7999999999997</v>
      </c>
      <c r="N87" s="242">
        <v>4.7499999999999999E-3</v>
      </c>
      <c r="O87" s="242">
        <f>ROUND(E87*N87,2)</f>
        <v>0</v>
      </c>
      <c r="P87" s="242">
        <v>0</v>
      </c>
      <c r="Q87" s="243">
        <f>ROUND(E87*P87,2)</f>
        <v>0</v>
      </c>
      <c r="R87" s="222" t="s">
        <v>138</v>
      </c>
      <c r="S87" s="222" t="s">
        <v>118</v>
      </c>
      <c r="T87" s="222" t="s">
        <v>118</v>
      </c>
      <c r="U87" s="222">
        <v>0</v>
      </c>
      <c r="V87" s="222">
        <f>ROUND(E87*U87,2)</f>
        <v>0</v>
      </c>
      <c r="W87" s="222"/>
      <c r="X87" s="222" t="s">
        <v>139</v>
      </c>
      <c r="Y87" s="217"/>
      <c r="Z87" s="217"/>
      <c r="AA87" s="217"/>
      <c r="AB87" s="217"/>
      <c r="AC87" s="217"/>
      <c r="AD87" s="217"/>
      <c r="AE87" s="217"/>
      <c r="AF87" s="217"/>
      <c r="AG87" s="217" t="s">
        <v>140</v>
      </c>
      <c r="AH87" s="217"/>
      <c r="AI87" s="217"/>
      <c r="AJ87" s="217"/>
      <c r="AK87" s="217"/>
      <c r="AL87" s="217"/>
      <c r="AM87" s="217"/>
      <c r="AN87" s="217"/>
      <c r="AO87" s="217"/>
      <c r="AP87" s="217"/>
      <c r="AQ87" s="217"/>
      <c r="AR87" s="217"/>
      <c r="AS87" s="217"/>
      <c r="AT87" s="217"/>
      <c r="AU87" s="217"/>
      <c r="AV87" s="217"/>
      <c r="AW87" s="217"/>
      <c r="AX87" s="217"/>
      <c r="AY87" s="217"/>
      <c r="AZ87" s="217"/>
      <c r="BA87" s="217"/>
      <c r="BB87" s="217"/>
      <c r="BC87" s="217"/>
      <c r="BD87" s="217"/>
      <c r="BE87" s="217"/>
      <c r="BF87" s="217"/>
      <c r="BG87" s="217"/>
      <c r="BH87" s="217"/>
    </row>
    <row r="88" spans="1:60" ht="22.5" outlineLevel="1" x14ac:dyDescent="0.2">
      <c r="A88" s="238">
        <v>63</v>
      </c>
      <c r="B88" s="239" t="s">
        <v>265</v>
      </c>
      <c r="C88" s="249" t="s">
        <v>266</v>
      </c>
      <c r="D88" s="240" t="s">
        <v>126</v>
      </c>
      <c r="E88" s="241">
        <v>1</v>
      </c>
      <c r="F88" s="242">
        <v>3235</v>
      </c>
      <c r="G88" s="242">
        <f>ROUND(E88*F88,2)</f>
        <v>3235</v>
      </c>
      <c r="H88" s="242">
        <v>3235</v>
      </c>
      <c r="I88" s="242">
        <f>ROUND(E88*H88,2)</f>
        <v>3235</v>
      </c>
      <c r="J88" s="242">
        <v>0</v>
      </c>
      <c r="K88" s="242">
        <f>ROUND(E88*J88,2)</f>
        <v>0</v>
      </c>
      <c r="L88" s="242">
        <v>21</v>
      </c>
      <c r="M88" s="242">
        <f>G88*(1+L88/100)</f>
        <v>3914.35</v>
      </c>
      <c r="N88" s="242">
        <v>5.4000000000000003E-3</v>
      </c>
      <c r="O88" s="242">
        <f>ROUND(E88*N88,2)</f>
        <v>0.01</v>
      </c>
      <c r="P88" s="242">
        <v>0</v>
      </c>
      <c r="Q88" s="243">
        <f>ROUND(E88*P88,2)</f>
        <v>0</v>
      </c>
      <c r="R88" s="222" t="s">
        <v>138</v>
      </c>
      <c r="S88" s="222" t="s">
        <v>118</v>
      </c>
      <c r="T88" s="222" t="s">
        <v>118</v>
      </c>
      <c r="U88" s="222">
        <v>0</v>
      </c>
      <c r="V88" s="222">
        <f>ROUND(E88*U88,2)</f>
        <v>0</v>
      </c>
      <c r="W88" s="222"/>
      <c r="X88" s="222" t="s">
        <v>139</v>
      </c>
      <c r="Y88" s="217"/>
      <c r="Z88" s="217"/>
      <c r="AA88" s="217"/>
      <c r="AB88" s="217"/>
      <c r="AC88" s="217"/>
      <c r="AD88" s="217"/>
      <c r="AE88" s="217"/>
      <c r="AF88" s="217"/>
      <c r="AG88" s="217" t="s">
        <v>140</v>
      </c>
      <c r="AH88" s="217"/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217"/>
      <c r="BE88" s="217"/>
      <c r="BF88" s="217"/>
      <c r="BG88" s="217"/>
      <c r="BH88" s="217"/>
    </row>
    <row r="89" spans="1:60" outlineLevel="1" x14ac:dyDescent="0.2">
      <c r="A89" s="238">
        <v>64</v>
      </c>
      <c r="B89" s="239" t="s">
        <v>267</v>
      </c>
      <c r="C89" s="249" t="s">
        <v>268</v>
      </c>
      <c r="D89" s="240" t="s">
        <v>126</v>
      </c>
      <c r="E89" s="241">
        <v>1</v>
      </c>
      <c r="F89" s="242">
        <v>1728</v>
      </c>
      <c r="G89" s="242">
        <f>ROUND(E89*F89,2)</f>
        <v>1728</v>
      </c>
      <c r="H89" s="242">
        <v>1728</v>
      </c>
      <c r="I89" s="242">
        <f>ROUND(E89*H89,2)</f>
        <v>1728</v>
      </c>
      <c r="J89" s="242">
        <v>0</v>
      </c>
      <c r="K89" s="242">
        <f>ROUND(E89*J89,2)</f>
        <v>0</v>
      </c>
      <c r="L89" s="242">
        <v>21</v>
      </c>
      <c r="M89" s="242">
        <f>G89*(1+L89/100)</f>
        <v>2090.88</v>
      </c>
      <c r="N89" s="242">
        <v>1.01E-3</v>
      </c>
      <c r="O89" s="242">
        <f>ROUND(E89*N89,2)</f>
        <v>0</v>
      </c>
      <c r="P89" s="242">
        <v>0</v>
      </c>
      <c r="Q89" s="243">
        <f>ROUND(E89*P89,2)</f>
        <v>0</v>
      </c>
      <c r="R89" s="222" t="s">
        <v>138</v>
      </c>
      <c r="S89" s="222" t="s">
        <v>118</v>
      </c>
      <c r="T89" s="222" t="s">
        <v>118</v>
      </c>
      <c r="U89" s="222">
        <v>0</v>
      </c>
      <c r="V89" s="222">
        <f>ROUND(E89*U89,2)</f>
        <v>0</v>
      </c>
      <c r="W89" s="222"/>
      <c r="X89" s="222" t="s">
        <v>139</v>
      </c>
      <c r="Y89" s="217"/>
      <c r="Z89" s="217"/>
      <c r="AA89" s="217"/>
      <c r="AB89" s="217"/>
      <c r="AC89" s="217"/>
      <c r="AD89" s="217"/>
      <c r="AE89" s="217"/>
      <c r="AF89" s="217"/>
      <c r="AG89" s="217" t="s">
        <v>140</v>
      </c>
      <c r="AH89" s="217"/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217"/>
      <c r="BE89" s="217"/>
      <c r="BF89" s="217"/>
      <c r="BG89" s="217"/>
      <c r="BH89" s="217"/>
    </row>
    <row r="90" spans="1:60" ht="22.5" outlineLevel="1" x14ac:dyDescent="0.2">
      <c r="A90" s="238">
        <v>65</v>
      </c>
      <c r="B90" s="239" t="s">
        <v>269</v>
      </c>
      <c r="C90" s="249" t="s">
        <v>270</v>
      </c>
      <c r="D90" s="240" t="s">
        <v>126</v>
      </c>
      <c r="E90" s="241">
        <v>1</v>
      </c>
      <c r="F90" s="242">
        <v>2010</v>
      </c>
      <c r="G90" s="242">
        <f>ROUND(E90*F90,2)</f>
        <v>2010</v>
      </c>
      <c r="H90" s="242">
        <v>2010</v>
      </c>
      <c r="I90" s="242">
        <f>ROUND(E90*H90,2)</f>
        <v>2010</v>
      </c>
      <c r="J90" s="242">
        <v>0</v>
      </c>
      <c r="K90" s="242">
        <f>ROUND(E90*J90,2)</f>
        <v>0</v>
      </c>
      <c r="L90" s="242">
        <v>21</v>
      </c>
      <c r="M90" s="242">
        <f>G90*(1+L90/100)</f>
        <v>2432.1</v>
      </c>
      <c r="N90" s="242">
        <v>6.3000000000000003E-4</v>
      </c>
      <c r="O90" s="242">
        <f>ROUND(E90*N90,2)</f>
        <v>0</v>
      </c>
      <c r="P90" s="242">
        <v>0</v>
      </c>
      <c r="Q90" s="243">
        <f>ROUND(E90*P90,2)</f>
        <v>0</v>
      </c>
      <c r="R90" s="222" t="s">
        <v>138</v>
      </c>
      <c r="S90" s="222" t="s">
        <v>118</v>
      </c>
      <c r="T90" s="222" t="s">
        <v>118</v>
      </c>
      <c r="U90" s="222">
        <v>0</v>
      </c>
      <c r="V90" s="222">
        <f>ROUND(E90*U90,2)</f>
        <v>0</v>
      </c>
      <c r="W90" s="222"/>
      <c r="X90" s="222" t="s">
        <v>139</v>
      </c>
      <c r="Y90" s="217"/>
      <c r="Z90" s="217"/>
      <c r="AA90" s="217"/>
      <c r="AB90" s="217"/>
      <c r="AC90" s="217"/>
      <c r="AD90" s="217"/>
      <c r="AE90" s="217"/>
      <c r="AF90" s="217"/>
      <c r="AG90" s="217" t="s">
        <v>140</v>
      </c>
      <c r="AH90" s="217"/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217"/>
      <c r="BE90" s="217"/>
      <c r="BF90" s="217"/>
      <c r="BG90" s="217"/>
      <c r="BH90" s="217"/>
    </row>
    <row r="91" spans="1:60" outlineLevel="1" x14ac:dyDescent="0.2">
      <c r="A91" s="238">
        <v>66</v>
      </c>
      <c r="B91" s="239" t="s">
        <v>271</v>
      </c>
      <c r="C91" s="249" t="s">
        <v>272</v>
      </c>
      <c r="D91" s="240" t="s">
        <v>0</v>
      </c>
      <c r="E91" s="241">
        <v>581.44500000000005</v>
      </c>
      <c r="F91" s="242">
        <v>0.37</v>
      </c>
      <c r="G91" s="242">
        <f>ROUND(E91*F91,2)</f>
        <v>215.13</v>
      </c>
      <c r="H91" s="242">
        <v>0</v>
      </c>
      <c r="I91" s="242">
        <f>ROUND(E91*H91,2)</f>
        <v>0</v>
      </c>
      <c r="J91" s="242">
        <v>0.37</v>
      </c>
      <c r="K91" s="242">
        <f>ROUND(E91*J91,2)</f>
        <v>215.13</v>
      </c>
      <c r="L91" s="242">
        <v>21</v>
      </c>
      <c r="M91" s="242">
        <f>G91*(1+L91/100)</f>
        <v>260.3073</v>
      </c>
      <c r="N91" s="242">
        <v>0</v>
      </c>
      <c r="O91" s="242">
        <f>ROUND(E91*N91,2)</f>
        <v>0</v>
      </c>
      <c r="P91" s="242">
        <v>0</v>
      </c>
      <c r="Q91" s="243">
        <f>ROUND(E91*P91,2)</f>
        <v>0</v>
      </c>
      <c r="R91" s="222"/>
      <c r="S91" s="222" t="s">
        <v>118</v>
      </c>
      <c r="T91" s="222" t="s">
        <v>118</v>
      </c>
      <c r="U91" s="222">
        <v>0</v>
      </c>
      <c r="V91" s="222">
        <f>ROUND(E91*U91,2)</f>
        <v>0</v>
      </c>
      <c r="W91" s="222"/>
      <c r="X91" s="222" t="s">
        <v>150</v>
      </c>
      <c r="Y91" s="217"/>
      <c r="Z91" s="217"/>
      <c r="AA91" s="217"/>
      <c r="AB91" s="217"/>
      <c r="AC91" s="217"/>
      <c r="AD91" s="217"/>
      <c r="AE91" s="217"/>
      <c r="AF91" s="217"/>
      <c r="AG91" s="217" t="s">
        <v>151</v>
      </c>
      <c r="AH91" s="217"/>
      <c r="AI91" s="217"/>
      <c r="AJ91" s="217"/>
      <c r="AK91" s="217"/>
      <c r="AL91" s="217"/>
      <c r="AM91" s="217"/>
      <c r="AN91" s="217"/>
      <c r="AO91" s="217"/>
      <c r="AP91" s="217"/>
      <c r="AQ91" s="217"/>
      <c r="AR91" s="217"/>
      <c r="AS91" s="217"/>
      <c r="AT91" s="217"/>
      <c r="AU91" s="217"/>
      <c r="AV91" s="217"/>
      <c r="AW91" s="217"/>
      <c r="AX91" s="217"/>
      <c r="AY91" s="217"/>
      <c r="AZ91" s="217"/>
      <c r="BA91" s="217"/>
      <c r="BB91" s="217"/>
      <c r="BC91" s="217"/>
      <c r="BD91" s="217"/>
      <c r="BE91" s="217"/>
      <c r="BF91" s="217"/>
      <c r="BG91" s="217"/>
      <c r="BH91" s="217"/>
    </row>
    <row r="92" spans="1:60" x14ac:dyDescent="0.2">
      <c r="A92" s="226" t="s">
        <v>113</v>
      </c>
      <c r="B92" s="227" t="s">
        <v>81</v>
      </c>
      <c r="C92" s="246" t="s">
        <v>82</v>
      </c>
      <c r="D92" s="228"/>
      <c r="E92" s="229"/>
      <c r="F92" s="230"/>
      <c r="G92" s="230">
        <f>SUMIF(AG93:AG93,"&lt;&gt;NOR",G93:G93)</f>
        <v>898.7</v>
      </c>
      <c r="H92" s="230"/>
      <c r="I92" s="230">
        <f>SUM(I93:I93)</f>
        <v>228.91</v>
      </c>
      <c r="J92" s="230"/>
      <c r="K92" s="230">
        <f>SUM(K93:K93)</f>
        <v>669.79</v>
      </c>
      <c r="L92" s="230"/>
      <c r="M92" s="230">
        <f>SUM(M93:M93)</f>
        <v>1087.4270000000001</v>
      </c>
      <c r="N92" s="230"/>
      <c r="O92" s="230">
        <f>SUM(O93:O93)</f>
        <v>0</v>
      </c>
      <c r="P92" s="230"/>
      <c r="Q92" s="231">
        <f>SUM(Q93:Q93)</f>
        <v>0</v>
      </c>
      <c r="R92" s="225"/>
      <c r="S92" s="225"/>
      <c r="T92" s="225"/>
      <c r="U92" s="225"/>
      <c r="V92" s="225">
        <f>SUM(V93:V93)</f>
        <v>1.38</v>
      </c>
      <c r="W92" s="225"/>
      <c r="X92" s="225"/>
      <c r="AG92" t="s">
        <v>114</v>
      </c>
    </row>
    <row r="93" spans="1:60" outlineLevel="1" x14ac:dyDescent="0.2">
      <c r="A93" s="238">
        <v>67</v>
      </c>
      <c r="B93" s="239" t="s">
        <v>273</v>
      </c>
      <c r="C93" s="249" t="s">
        <v>274</v>
      </c>
      <c r="D93" s="240" t="s">
        <v>145</v>
      </c>
      <c r="E93" s="241">
        <v>11</v>
      </c>
      <c r="F93" s="242">
        <v>81.7</v>
      </c>
      <c r="G93" s="242">
        <f>ROUND(E93*F93,2)</f>
        <v>898.7</v>
      </c>
      <c r="H93" s="242">
        <v>20.81</v>
      </c>
      <c r="I93" s="242">
        <f>ROUND(E93*H93,2)</f>
        <v>228.91</v>
      </c>
      <c r="J93" s="242">
        <v>60.89</v>
      </c>
      <c r="K93" s="242">
        <f>ROUND(E93*J93,2)</f>
        <v>669.79</v>
      </c>
      <c r="L93" s="242">
        <v>21</v>
      </c>
      <c r="M93" s="242">
        <f>G93*(1+L93/100)</f>
        <v>1087.4270000000001</v>
      </c>
      <c r="N93" s="242">
        <v>1.3999999999999999E-4</v>
      </c>
      <c r="O93" s="242">
        <f>ROUND(E93*N93,2)</f>
        <v>0</v>
      </c>
      <c r="P93" s="242">
        <v>0</v>
      </c>
      <c r="Q93" s="243">
        <f>ROUND(E93*P93,2)</f>
        <v>0</v>
      </c>
      <c r="R93" s="222"/>
      <c r="S93" s="222" t="s">
        <v>118</v>
      </c>
      <c r="T93" s="222" t="s">
        <v>118</v>
      </c>
      <c r="U93" s="222">
        <v>0.125</v>
      </c>
      <c r="V93" s="222">
        <f>ROUND(E93*U93,2)</f>
        <v>1.38</v>
      </c>
      <c r="W93" s="222"/>
      <c r="X93" s="222" t="s">
        <v>119</v>
      </c>
      <c r="Y93" s="217"/>
      <c r="Z93" s="217"/>
      <c r="AA93" s="217"/>
      <c r="AB93" s="217"/>
      <c r="AC93" s="217"/>
      <c r="AD93" s="217"/>
      <c r="AE93" s="217"/>
      <c r="AF93" s="217"/>
      <c r="AG93" s="217" t="s">
        <v>120</v>
      </c>
      <c r="AH93" s="217"/>
      <c r="AI93" s="217"/>
      <c r="AJ93" s="217"/>
      <c r="AK93" s="217"/>
      <c r="AL93" s="217"/>
      <c r="AM93" s="217"/>
      <c r="AN93" s="217"/>
      <c r="AO93" s="217"/>
      <c r="AP93" s="217"/>
      <c r="AQ93" s="217"/>
      <c r="AR93" s="217"/>
      <c r="AS93" s="217"/>
      <c r="AT93" s="217"/>
      <c r="AU93" s="217"/>
      <c r="AV93" s="217"/>
      <c r="AW93" s="217"/>
      <c r="AX93" s="217"/>
      <c r="AY93" s="217"/>
      <c r="AZ93" s="217"/>
      <c r="BA93" s="217"/>
      <c r="BB93" s="217"/>
      <c r="BC93" s="217"/>
      <c r="BD93" s="217"/>
      <c r="BE93" s="217"/>
      <c r="BF93" s="217"/>
      <c r="BG93" s="217"/>
      <c r="BH93" s="217"/>
    </row>
    <row r="94" spans="1:60" x14ac:dyDescent="0.2">
      <c r="A94" s="226" t="s">
        <v>113</v>
      </c>
      <c r="B94" s="227" t="s">
        <v>83</v>
      </c>
      <c r="C94" s="246" t="s">
        <v>84</v>
      </c>
      <c r="D94" s="228"/>
      <c r="E94" s="229"/>
      <c r="F94" s="230"/>
      <c r="G94" s="230">
        <f>SUMIF(AG95:AG100,"&lt;&gt;NOR",G95:G100)</f>
        <v>6327.9299999999994</v>
      </c>
      <c r="H94" s="230"/>
      <c r="I94" s="230">
        <f>SUM(I95:I100)</f>
        <v>0</v>
      </c>
      <c r="J94" s="230"/>
      <c r="K94" s="230">
        <f>SUM(K95:K100)</f>
        <v>6327.9299999999994</v>
      </c>
      <c r="L94" s="230"/>
      <c r="M94" s="230">
        <f>SUM(M95:M100)</f>
        <v>7656.7952999999998</v>
      </c>
      <c r="N94" s="230"/>
      <c r="O94" s="230">
        <f>SUM(O95:O100)</f>
        <v>0</v>
      </c>
      <c r="P94" s="230"/>
      <c r="Q94" s="231">
        <f>SUM(Q95:Q100)</f>
        <v>0</v>
      </c>
      <c r="R94" s="225"/>
      <c r="S94" s="225"/>
      <c r="T94" s="225"/>
      <c r="U94" s="225"/>
      <c r="V94" s="225">
        <f>SUM(V95:V100)</f>
        <v>11.09</v>
      </c>
      <c r="W94" s="225"/>
      <c r="X94" s="225"/>
      <c r="AG94" t="s">
        <v>114</v>
      </c>
    </row>
    <row r="95" spans="1:60" outlineLevel="1" x14ac:dyDescent="0.2">
      <c r="A95" s="238">
        <v>68</v>
      </c>
      <c r="B95" s="239" t="s">
        <v>275</v>
      </c>
      <c r="C95" s="249" t="s">
        <v>276</v>
      </c>
      <c r="D95" s="240" t="s">
        <v>277</v>
      </c>
      <c r="E95" s="241">
        <v>2.9088599999999998</v>
      </c>
      <c r="F95" s="242">
        <v>322</v>
      </c>
      <c r="G95" s="242">
        <f>ROUND(E95*F95,2)</f>
        <v>936.65</v>
      </c>
      <c r="H95" s="242">
        <v>0</v>
      </c>
      <c r="I95" s="242">
        <f>ROUND(E95*H95,2)</f>
        <v>0</v>
      </c>
      <c r="J95" s="242">
        <v>322</v>
      </c>
      <c r="K95" s="242">
        <f>ROUND(E95*J95,2)</f>
        <v>936.65</v>
      </c>
      <c r="L95" s="242">
        <v>21</v>
      </c>
      <c r="M95" s="242">
        <f>G95*(1+L95/100)</f>
        <v>1133.3464999999999</v>
      </c>
      <c r="N95" s="242">
        <v>0</v>
      </c>
      <c r="O95" s="242">
        <f>ROUND(E95*N95,2)</f>
        <v>0</v>
      </c>
      <c r="P95" s="242">
        <v>0</v>
      </c>
      <c r="Q95" s="243">
        <f>ROUND(E95*P95,2)</f>
        <v>0</v>
      </c>
      <c r="R95" s="222"/>
      <c r="S95" s="222" t="s">
        <v>118</v>
      </c>
      <c r="T95" s="222" t="s">
        <v>118</v>
      </c>
      <c r="U95" s="222">
        <v>6.0000000000000001E-3</v>
      </c>
      <c r="V95" s="222">
        <f>ROUND(E95*U95,2)</f>
        <v>0.02</v>
      </c>
      <c r="W95" s="222"/>
      <c r="X95" s="222" t="s">
        <v>278</v>
      </c>
      <c r="Y95" s="217"/>
      <c r="Z95" s="217"/>
      <c r="AA95" s="217"/>
      <c r="AB95" s="217"/>
      <c r="AC95" s="217"/>
      <c r="AD95" s="217"/>
      <c r="AE95" s="217"/>
      <c r="AF95" s="217"/>
      <c r="AG95" s="217" t="s">
        <v>279</v>
      </c>
      <c r="AH95" s="217"/>
      <c r="AI95" s="217"/>
      <c r="AJ95" s="217"/>
      <c r="AK95" s="217"/>
      <c r="AL95" s="217"/>
      <c r="AM95" s="217"/>
      <c r="AN95" s="217"/>
      <c r="AO95" s="217"/>
      <c r="AP95" s="217"/>
      <c r="AQ95" s="217"/>
      <c r="AR95" s="217"/>
      <c r="AS95" s="217"/>
      <c r="AT95" s="217"/>
      <c r="AU95" s="217"/>
      <c r="AV95" s="217"/>
      <c r="AW95" s="217"/>
      <c r="AX95" s="217"/>
      <c r="AY95" s="217"/>
      <c r="AZ95" s="217"/>
      <c r="BA95" s="217"/>
      <c r="BB95" s="217"/>
      <c r="BC95" s="217"/>
      <c r="BD95" s="217"/>
      <c r="BE95" s="217"/>
      <c r="BF95" s="217"/>
      <c r="BG95" s="217"/>
      <c r="BH95" s="217"/>
    </row>
    <row r="96" spans="1:60" outlineLevel="1" x14ac:dyDescent="0.2">
      <c r="A96" s="238">
        <v>69</v>
      </c>
      <c r="B96" s="239" t="s">
        <v>280</v>
      </c>
      <c r="C96" s="249" t="s">
        <v>281</v>
      </c>
      <c r="D96" s="240" t="s">
        <v>277</v>
      </c>
      <c r="E96" s="241">
        <v>2.9088599999999998</v>
      </c>
      <c r="F96" s="242">
        <v>6.4</v>
      </c>
      <c r="G96" s="242">
        <f>ROUND(E96*F96,2)</f>
        <v>18.62</v>
      </c>
      <c r="H96" s="242">
        <v>0</v>
      </c>
      <c r="I96" s="242">
        <f>ROUND(E96*H96,2)</f>
        <v>0</v>
      </c>
      <c r="J96" s="242">
        <v>6.4</v>
      </c>
      <c r="K96" s="242">
        <f>ROUND(E96*J96,2)</f>
        <v>18.62</v>
      </c>
      <c r="L96" s="242">
        <v>21</v>
      </c>
      <c r="M96" s="242">
        <f>G96*(1+L96/100)</f>
        <v>22.530200000000001</v>
      </c>
      <c r="N96" s="242">
        <v>0</v>
      </c>
      <c r="O96" s="242">
        <f>ROUND(E96*N96,2)</f>
        <v>0</v>
      </c>
      <c r="P96" s="242">
        <v>0</v>
      </c>
      <c r="Q96" s="243">
        <f>ROUND(E96*P96,2)</f>
        <v>0</v>
      </c>
      <c r="R96" s="222"/>
      <c r="S96" s="222" t="s">
        <v>118</v>
      </c>
      <c r="T96" s="222" t="s">
        <v>118</v>
      </c>
      <c r="U96" s="222">
        <v>0</v>
      </c>
      <c r="V96" s="222">
        <f>ROUND(E96*U96,2)</f>
        <v>0</v>
      </c>
      <c r="W96" s="222"/>
      <c r="X96" s="222" t="s">
        <v>278</v>
      </c>
      <c r="Y96" s="217"/>
      <c r="Z96" s="217"/>
      <c r="AA96" s="217"/>
      <c r="AB96" s="217"/>
      <c r="AC96" s="217"/>
      <c r="AD96" s="217"/>
      <c r="AE96" s="217"/>
      <c r="AF96" s="217"/>
      <c r="AG96" s="217" t="s">
        <v>279</v>
      </c>
      <c r="AH96" s="217"/>
      <c r="AI96" s="217"/>
      <c r="AJ96" s="217"/>
      <c r="AK96" s="217"/>
      <c r="AL96" s="217"/>
      <c r="AM96" s="217"/>
      <c r="AN96" s="217"/>
      <c r="AO96" s="217"/>
      <c r="AP96" s="217"/>
      <c r="AQ96" s="217"/>
      <c r="AR96" s="217"/>
      <c r="AS96" s="217"/>
      <c r="AT96" s="217"/>
      <c r="AU96" s="217"/>
      <c r="AV96" s="217"/>
      <c r="AW96" s="217"/>
      <c r="AX96" s="217"/>
      <c r="AY96" s="217"/>
      <c r="AZ96" s="217"/>
      <c r="BA96" s="217"/>
      <c r="BB96" s="217"/>
      <c r="BC96" s="217"/>
      <c r="BD96" s="217"/>
      <c r="BE96" s="217"/>
      <c r="BF96" s="217"/>
      <c r="BG96" s="217"/>
      <c r="BH96" s="217"/>
    </row>
    <row r="97" spans="1:60" outlineLevel="1" x14ac:dyDescent="0.2">
      <c r="A97" s="238">
        <v>70</v>
      </c>
      <c r="B97" s="239" t="s">
        <v>282</v>
      </c>
      <c r="C97" s="249" t="s">
        <v>283</v>
      </c>
      <c r="D97" s="240" t="s">
        <v>277</v>
      </c>
      <c r="E97" s="241">
        <v>2.9088599999999998</v>
      </c>
      <c r="F97" s="242">
        <v>1394</v>
      </c>
      <c r="G97" s="242">
        <f>ROUND(E97*F97,2)</f>
        <v>4054.95</v>
      </c>
      <c r="H97" s="242">
        <v>0</v>
      </c>
      <c r="I97" s="242">
        <f>ROUND(E97*H97,2)</f>
        <v>0</v>
      </c>
      <c r="J97" s="242">
        <v>1394</v>
      </c>
      <c r="K97" s="242">
        <f>ROUND(E97*J97,2)</f>
        <v>4054.95</v>
      </c>
      <c r="L97" s="242">
        <v>21</v>
      </c>
      <c r="M97" s="242">
        <f>G97*(1+L97/100)</f>
        <v>4906.4894999999997</v>
      </c>
      <c r="N97" s="242">
        <v>0</v>
      </c>
      <c r="O97" s="242">
        <f>ROUND(E97*N97,2)</f>
        <v>0</v>
      </c>
      <c r="P97" s="242">
        <v>0</v>
      </c>
      <c r="Q97" s="243">
        <f>ROUND(E97*P97,2)</f>
        <v>0</v>
      </c>
      <c r="R97" s="222"/>
      <c r="S97" s="222" t="s">
        <v>118</v>
      </c>
      <c r="T97" s="222" t="s">
        <v>118</v>
      </c>
      <c r="U97" s="222">
        <v>2.6120000000000001</v>
      </c>
      <c r="V97" s="222">
        <f>ROUND(E97*U97,2)</f>
        <v>7.6</v>
      </c>
      <c r="W97" s="222"/>
      <c r="X97" s="222" t="s">
        <v>278</v>
      </c>
      <c r="Y97" s="217"/>
      <c r="Z97" s="217"/>
      <c r="AA97" s="217"/>
      <c r="AB97" s="217"/>
      <c r="AC97" s="217"/>
      <c r="AD97" s="217"/>
      <c r="AE97" s="217"/>
      <c r="AF97" s="217"/>
      <c r="AG97" s="217" t="s">
        <v>279</v>
      </c>
      <c r="AH97" s="217"/>
      <c r="AI97" s="217"/>
      <c r="AJ97" s="217"/>
      <c r="AK97" s="217"/>
      <c r="AL97" s="217"/>
      <c r="AM97" s="217"/>
      <c r="AN97" s="217"/>
      <c r="AO97" s="217"/>
      <c r="AP97" s="217"/>
      <c r="AQ97" s="217"/>
      <c r="AR97" s="217"/>
      <c r="AS97" s="217"/>
      <c r="AT97" s="217"/>
      <c r="AU97" s="217"/>
      <c r="AV97" s="217"/>
      <c r="AW97" s="217"/>
      <c r="AX97" s="217"/>
      <c r="AY97" s="217"/>
      <c r="AZ97" s="217"/>
      <c r="BA97" s="217"/>
      <c r="BB97" s="217"/>
      <c r="BC97" s="217"/>
      <c r="BD97" s="217"/>
      <c r="BE97" s="217"/>
      <c r="BF97" s="217"/>
      <c r="BG97" s="217"/>
      <c r="BH97" s="217"/>
    </row>
    <row r="98" spans="1:60" outlineLevel="1" x14ac:dyDescent="0.2">
      <c r="A98" s="232">
        <v>71</v>
      </c>
      <c r="B98" s="233" t="s">
        <v>284</v>
      </c>
      <c r="C98" s="247" t="s">
        <v>285</v>
      </c>
      <c r="D98" s="234" t="s">
        <v>277</v>
      </c>
      <c r="E98" s="235">
        <v>2.9088599999999998</v>
      </c>
      <c r="F98" s="236">
        <v>316</v>
      </c>
      <c r="G98" s="236">
        <f>ROUND(E98*F98,2)</f>
        <v>919.2</v>
      </c>
      <c r="H98" s="236">
        <v>0</v>
      </c>
      <c r="I98" s="236">
        <f>ROUND(E98*H98,2)</f>
        <v>0</v>
      </c>
      <c r="J98" s="236">
        <v>316</v>
      </c>
      <c r="K98" s="236">
        <f>ROUND(E98*J98,2)</f>
        <v>919.2</v>
      </c>
      <c r="L98" s="236">
        <v>21</v>
      </c>
      <c r="M98" s="236">
        <f>G98*(1+L98/100)</f>
        <v>1112.232</v>
      </c>
      <c r="N98" s="236">
        <v>0</v>
      </c>
      <c r="O98" s="236">
        <f>ROUND(E98*N98,2)</f>
        <v>0</v>
      </c>
      <c r="P98" s="236">
        <v>0</v>
      </c>
      <c r="Q98" s="237">
        <f>ROUND(E98*P98,2)</f>
        <v>0</v>
      </c>
      <c r="R98" s="222"/>
      <c r="S98" s="222" t="s">
        <v>118</v>
      </c>
      <c r="T98" s="222" t="s">
        <v>118</v>
      </c>
      <c r="U98" s="222">
        <v>0.83199999999999996</v>
      </c>
      <c r="V98" s="222">
        <f>ROUND(E98*U98,2)</f>
        <v>2.42</v>
      </c>
      <c r="W98" s="222"/>
      <c r="X98" s="222" t="s">
        <v>278</v>
      </c>
      <c r="Y98" s="217"/>
      <c r="Z98" s="217"/>
      <c r="AA98" s="217"/>
      <c r="AB98" s="217"/>
      <c r="AC98" s="217"/>
      <c r="AD98" s="217"/>
      <c r="AE98" s="217"/>
      <c r="AF98" s="217"/>
      <c r="AG98" s="217" t="s">
        <v>279</v>
      </c>
      <c r="AH98" s="217"/>
      <c r="AI98" s="217"/>
      <c r="AJ98" s="217"/>
      <c r="AK98" s="217"/>
      <c r="AL98" s="217"/>
      <c r="AM98" s="217"/>
      <c r="AN98" s="217"/>
      <c r="AO98" s="217"/>
      <c r="AP98" s="217"/>
      <c r="AQ98" s="217"/>
      <c r="AR98" s="217"/>
      <c r="AS98" s="217"/>
      <c r="AT98" s="217"/>
      <c r="AU98" s="217"/>
      <c r="AV98" s="217"/>
      <c r="AW98" s="217"/>
      <c r="AX98" s="217"/>
      <c r="AY98" s="217"/>
      <c r="AZ98" s="217"/>
      <c r="BA98" s="217"/>
      <c r="BB98" s="217"/>
      <c r="BC98" s="217"/>
      <c r="BD98" s="217"/>
      <c r="BE98" s="217"/>
      <c r="BF98" s="217"/>
      <c r="BG98" s="217"/>
      <c r="BH98" s="217"/>
    </row>
    <row r="99" spans="1:60" ht="22.5" outlineLevel="1" x14ac:dyDescent="0.2">
      <c r="A99" s="220"/>
      <c r="B99" s="221"/>
      <c r="C99" s="250" t="s">
        <v>286</v>
      </c>
      <c r="D99" s="244"/>
      <c r="E99" s="244"/>
      <c r="F99" s="244"/>
      <c r="G99" s="244"/>
      <c r="H99" s="222"/>
      <c r="I99" s="222"/>
      <c r="J99" s="222"/>
      <c r="K99" s="222"/>
      <c r="L99" s="222"/>
      <c r="M99" s="222"/>
      <c r="N99" s="222"/>
      <c r="O99" s="222"/>
      <c r="P99" s="222"/>
      <c r="Q99" s="222"/>
      <c r="R99" s="222"/>
      <c r="S99" s="222"/>
      <c r="T99" s="222"/>
      <c r="U99" s="222"/>
      <c r="V99" s="222"/>
      <c r="W99" s="222"/>
      <c r="X99" s="222"/>
      <c r="Y99" s="217"/>
      <c r="Z99" s="217"/>
      <c r="AA99" s="217"/>
      <c r="AB99" s="217"/>
      <c r="AC99" s="217"/>
      <c r="AD99" s="217"/>
      <c r="AE99" s="217"/>
      <c r="AF99" s="217"/>
      <c r="AG99" s="217" t="s">
        <v>130</v>
      </c>
      <c r="AH99" s="217"/>
      <c r="AI99" s="217"/>
      <c r="AJ99" s="217"/>
      <c r="AK99" s="217"/>
      <c r="AL99" s="217"/>
      <c r="AM99" s="217"/>
      <c r="AN99" s="217"/>
      <c r="AO99" s="217"/>
      <c r="AP99" s="217"/>
      <c r="AQ99" s="217"/>
      <c r="AR99" s="217"/>
      <c r="AS99" s="217"/>
      <c r="AT99" s="217"/>
      <c r="AU99" s="217"/>
      <c r="AV99" s="217"/>
      <c r="AW99" s="217"/>
      <c r="AX99" s="217"/>
      <c r="AY99" s="217"/>
      <c r="AZ99" s="217"/>
      <c r="BA99" s="245" t="str">
        <f>C99</f>
        <v>S naložením suti nebo vybouraných hmot do dopravního prostředku a na jejich vyložením, popřípadě přeložením na normální dopravní prostředek.</v>
      </c>
      <c r="BB99" s="217"/>
      <c r="BC99" s="217"/>
      <c r="BD99" s="217"/>
      <c r="BE99" s="217"/>
      <c r="BF99" s="217"/>
      <c r="BG99" s="217"/>
      <c r="BH99" s="217"/>
    </row>
    <row r="100" spans="1:60" outlineLevel="1" x14ac:dyDescent="0.2">
      <c r="A100" s="238">
        <v>72</v>
      </c>
      <c r="B100" s="239" t="s">
        <v>287</v>
      </c>
      <c r="C100" s="249" t="s">
        <v>288</v>
      </c>
      <c r="D100" s="240" t="s">
        <v>277</v>
      </c>
      <c r="E100" s="241">
        <v>2.9088599999999998</v>
      </c>
      <c r="F100" s="242">
        <v>137</v>
      </c>
      <c r="G100" s="242">
        <f>ROUND(E100*F100,2)</f>
        <v>398.51</v>
      </c>
      <c r="H100" s="242">
        <v>0</v>
      </c>
      <c r="I100" s="242">
        <f>ROUND(E100*H100,2)</f>
        <v>0</v>
      </c>
      <c r="J100" s="242">
        <v>137</v>
      </c>
      <c r="K100" s="242">
        <f>ROUND(E100*J100,2)</f>
        <v>398.51</v>
      </c>
      <c r="L100" s="242">
        <v>21</v>
      </c>
      <c r="M100" s="242">
        <f>G100*(1+L100/100)</f>
        <v>482.19709999999998</v>
      </c>
      <c r="N100" s="242">
        <v>0</v>
      </c>
      <c r="O100" s="242">
        <f>ROUND(E100*N100,2)</f>
        <v>0</v>
      </c>
      <c r="P100" s="242">
        <v>0</v>
      </c>
      <c r="Q100" s="243">
        <f>ROUND(E100*P100,2)</f>
        <v>0</v>
      </c>
      <c r="R100" s="222"/>
      <c r="S100" s="222" t="s">
        <v>118</v>
      </c>
      <c r="T100" s="222" t="s">
        <v>118</v>
      </c>
      <c r="U100" s="222">
        <v>0.36</v>
      </c>
      <c r="V100" s="222">
        <f>ROUND(E100*U100,2)</f>
        <v>1.05</v>
      </c>
      <c r="W100" s="222"/>
      <c r="X100" s="222" t="s">
        <v>278</v>
      </c>
      <c r="Y100" s="217"/>
      <c r="Z100" s="217"/>
      <c r="AA100" s="217"/>
      <c r="AB100" s="217"/>
      <c r="AC100" s="217"/>
      <c r="AD100" s="217"/>
      <c r="AE100" s="217"/>
      <c r="AF100" s="217"/>
      <c r="AG100" s="217" t="s">
        <v>279</v>
      </c>
      <c r="AH100" s="217"/>
      <c r="AI100" s="217"/>
      <c r="AJ100" s="217"/>
      <c r="AK100" s="217"/>
      <c r="AL100" s="217"/>
      <c r="AM100" s="217"/>
      <c r="AN100" s="217"/>
      <c r="AO100" s="217"/>
      <c r="AP100" s="217"/>
      <c r="AQ100" s="217"/>
      <c r="AR100" s="217"/>
      <c r="AS100" s="217"/>
      <c r="AT100" s="217"/>
      <c r="AU100" s="217"/>
      <c r="AV100" s="217"/>
      <c r="AW100" s="217"/>
      <c r="AX100" s="217"/>
      <c r="AY100" s="217"/>
      <c r="AZ100" s="217"/>
      <c r="BA100" s="217"/>
      <c r="BB100" s="217"/>
      <c r="BC100" s="217"/>
      <c r="BD100" s="217"/>
      <c r="BE100" s="217"/>
      <c r="BF100" s="217"/>
      <c r="BG100" s="217"/>
      <c r="BH100" s="217"/>
    </row>
    <row r="101" spans="1:60" x14ac:dyDescent="0.2">
      <c r="A101" s="226" t="s">
        <v>113</v>
      </c>
      <c r="B101" s="227" t="s">
        <v>86</v>
      </c>
      <c r="C101" s="246" t="s">
        <v>29</v>
      </c>
      <c r="D101" s="228"/>
      <c r="E101" s="229"/>
      <c r="F101" s="230"/>
      <c r="G101" s="230">
        <f>SUMIF(AG102:AG103,"&lt;&gt;NOR",G102:G103)</f>
        <v>3532.87</v>
      </c>
      <c r="H101" s="230"/>
      <c r="I101" s="230">
        <f>SUM(I102:I103)</f>
        <v>0</v>
      </c>
      <c r="J101" s="230"/>
      <c r="K101" s="230">
        <f>SUM(K102:K103)</f>
        <v>3532.87</v>
      </c>
      <c r="L101" s="230"/>
      <c r="M101" s="230">
        <f>SUM(M102:M103)</f>
        <v>4274.7726999999995</v>
      </c>
      <c r="N101" s="230"/>
      <c r="O101" s="230">
        <f>SUM(O102:O103)</f>
        <v>0</v>
      </c>
      <c r="P101" s="230"/>
      <c r="Q101" s="231">
        <f>SUM(Q102:Q103)</f>
        <v>0</v>
      </c>
      <c r="R101" s="225"/>
      <c r="S101" s="225"/>
      <c r="T101" s="225"/>
      <c r="U101" s="225"/>
      <c r="V101" s="225">
        <f>SUM(V102:V103)</f>
        <v>0</v>
      </c>
      <c r="W101" s="225"/>
      <c r="X101" s="225"/>
      <c r="AG101" t="s">
        <v>114</v>
      </c>
    </row>
    <row r="102" spans="1:60" outlineLevel="1" x14ac:dyDescent="0.2">
      <c r="A102" s="232">
        <v>73</v>
      </c>
      <c r="B102" s="233" t="s">
        <v>289</v>
      </c>
      <c r="C102" s="247" t="s">
        <v>290</v>
      </c>
      <c r="D102" s="234" t="s">
        <v>291</v>
      </c>
      <c r="E102" s="235">
        <v>1</v>
      </c>
      <c r="F102" s="236">
        <v>3532.87</v>
      </c>
      <c r="G102" s="236">
        <f>ROUND(E102*F102,2)</f>
        <v>3532.87</v>
      </c>
      <c r="H102" s="236">
        <v>0</v>
      </c>
      <c r="I102" s="236">
        <f>ROUND(E102*H102,2)</f>
        <v>0</v>
      </c>
      <c r="J102" s="236">
        <v>3532.87</v>
      </c>
      <c r="K102" s="236">
        <f>ROUND(E102*J102,2)</f>
        <v>3532.87</v>
      </c>
      <c r="L102" s="236">
        <v>21</v>
      </c>
      <c r="M102" s="236">
        <f>G102*(1+L102/100)</f>
        <v>4274.7726999999995</v>
      </c>
      <c r="N102" s="236">
        <v>0</v>
      </c>
      <c r="O102" s="236">
        <f>ROUND(E102*N102,2)</f>
        <v>0</v>
      </c>
      <c r="P102" s="236">
        <v>0</v>
      </c>
      <c r="Q102" s="237">
        <f>ROUND(E102*P102,2)</f>
        <v>0</v>
      </c>
      <c r="R102" s="222"/>
      <c r="S102" s="222" t="s">
        <v>118</v>
      </c>
      <c r="T102" s="222" t="s">
        <v>177</v>
      </c>
      <c r="U102" s="222">
        <v>0</v>
      </c>
      <c r="V102" s="222">
        <f>ROUND(E102*U102,2)</f>
        <v>0</v>
      </c>
      <c r="W102" s="222"/>
      <c r="X102" s="222" t="s">
        <v>292</v>
      </c>
      <c r="Y102" s="217"/>
      <c r="Z102" s="217"/>
      <c r="AA102" s="217"/>
      <c r="AB102" s="217"/>
      <c r="AC102" s="217"/>
      <c r="AD102" s="217"/>
      <c r="AE102" s="217"/>
      <c r="AF102" s="217"/>
      <c r="AG102" s="217" t="s">
        <v>293</v>
      </c>
      <c r="AH102" s="217"/>
      <c r="AI102" s="217"/>
      <c r="AJ102" s="217"/>
      <c r="AK102" s="217"/>
      <c r="AL102" s="217"/>
      <c r="AM102" s="217"/>
      <c r="AN102" s="217"/>
      <c r="AO102" s="217"/>
      <c r="AP102" s="217"/>
      <c r="AQ102" s="217"/>
      <c r="AR102" s="217"/>
      <c r="AS102" s="217"/>
      <c r="AT102" s="217"/>
      <c r="AU102" s="217"/>
      <c r="AV102" s="217"/>
      <c r="AW102" s="217"/>
      <c r="AX102" s="217"/>
      <c r="AY102" s="217"/>
      <c r="AZ102" s="217"/>
      <c r="BA102" s="217"/>
      <c r="BB102" s="217"/>
      <c r="BC102" s="217"/>
      <c r="BD102" s="217"/>
      <c r="BE102" s="217"/>
      <c r="BF102" s="217"/>
      <c r="BG102" s="217"/>
      <c r="BH102" s="217"/>
    </row>
    <row r="103" spans="1:60" outlineLevel="1" x14ac:dyDescent="0.2">
      <c r="A103" s="220"/>
      <c r="B103" s="221"/>
      <c r="C103" s="250" t="s">
        <v>294</v>
      </c>
      <c r="D103" s="244"/>
      <c r="E103" s="244"/>
      <c r="F103" s="244"/>
      <c r="G103" s="244"/>
      <c r="H103" s="222"/>
      <c r="I103" s="222"/>
      <c r="J103" s="222"/>
      <c r="K103" s="222"/>
      <c r="L103" s="222"/>
      <c r="M103" s="222"/>
      <c r="N103" s="222"/>
      <c r="O103" s="222"/>
      <c r="P103" s="222"/>
      <c r="Q103" s="222"/>
      <c r="R103" s="222"/>
      <c r="S103" s="222"/>
      <c r="T103" s="222"/>
      <c r="U103" s="222"/>
      <c r="V103" s="222"/>
      <c r="W103" s="222"/>
      <c r="X103" s="222"/>
      <c r="Y103" s="217"/>
      <c r="Z103" s="217"/>
      <c r="AA103" s="217"/>
      <c r="AB103" s="217"/>
      <c r="AC103" s="217"/>
      <c r="AD103" s="217"/>
      <c r="AE103" s="217"/>
      <c r="AF103" s="217"/>
      <c r="AG103" s="217" t="s">
        <v>130</v>
      </c>
      <c r="AH103" s="217"/>
      <c r="AI103" s="217"/>
      <c r="AJ103" s="217"/>
      <c r="AK103" s="217"/>
      <c r="AL103" s="217"/>
      <c r="AM103" s="217"/>
      <c r="AN103" s="217"/>
      <c r="AO103" s="217"/>
      <c r="AP103" s="217"/>
      <c r="AQ103" s="217"/>
      <c r="AR103" s="217"/>
      <c r="AS103" s="217"/>
      <c r="AT103" s="217"/>
      <c r="AU103" s="217"/>
      <c r="AV103" s="217"/>
      <c r="AW103" s="217"/>
      <c r="AX103" s="217"/>
      <c r="AY103" s="217"/>
      <c r="AZ103" s="217"/>
      <c r="BA103" s="217"/>
      <c r="BB103" s="217"/>
      <c r="BC103" s="217"/>
      <c r="BD103" s="217"/>
      <c r="BE103" s="217"/>
      <c r="BF103" s="217"/>
      <c r="BG103" s="217"/>
      <c r="BH103" s="217"/>
    </row>
    <row r="104" spans="1:60" x14ac:dyDescent="0.2">
      <c r="A104" s="226" t="s">
        <v>113</v>
      </c>
      <c r="B104" s="227" t="s">
        <v>87</v>
      </c>
      <c r="C104" s="246" t="s">
        <v>30</v>
      </c>
      <c r="D104" s="228"/>
      <c r="E104" s="229"/>
      <c r="F104" s="230"/>
      <c r="G104" s="230">
        <f>SUMIF(AG105:AG108,"&lt;&gt;NOR",G105:G108)</f>
        <v>12953.84</v>
      </c>
      <c r="H104" s="230"/>
      <c r="I104" s="230">
        <f>SUM(I105:I108)</f>
        <v>0</v>
      </c>
      <c r="J104" s="230"/>
      <c r="K104" s="230">
        <f>SUM(K105:K108)</f>
        <v>12953.84</v>
      </c>
      <c r="L104" s="230"/>
      <c r="M104" s="230">
        <f>SUM(M105:M108)</f>
        <v>15674.146399999998</v>
      </c>
      <c r="N104" s="230"/>
      <c r="O104" s="230">
        <f>SUM(O105:O108)</f>
        <v>0</v>
      </c>
      <c r="P104" s="230"/>
      <c r="Q104" s="231">
        <f>SUM(Q105:Q108)</f>
        <v>0</v>
      </c>
      <c r="R104" s="225"/>
      <c r="S104" s="225"/>
      <c r="T104" s="225"/>
      <c r="U104" s="225"/>
      <c r="V104" s="225">
        <f>SUM(V105:V108)</f>
        <v>0</v>
      </c>
      <c r="W104" s="225"/>
      <c r="X104" s="225"/>
      <c r="AG104" t="s">
        <v>114</v>
      </c>
    </row>
    <row r="105" spans="1:60" outlineLevel="1" x14ac:dyDescent="0.2">
      <c r="A105" s="232">
        <v>74</v>
      </c>
      <c r="B105" s="233" t="s">
        <v>295</v>
      </c>
      <c r="C105" s="247" t="s">
        <v>296</v>
      </c>
      <c r="D105" s="234" t="s">
        <v>291</v>
      </c>
      <c r="E105" s="235">
        <v>1</v>
      </c>
      <c r="F105" s="236">
        <v>7065.73</v>
      </c>
      <c r="G105" s="236">
        <f>ROUND(E105*F105,2)</f>
        <v>7065.73</v>
      </c>
      <c r="H105" s="236">
        <v>0</v>
      </c>
      <c r="I105" s="236">
        <f>ROUND(E105*H105,2)</f>
        <v>0</v>
      </c>
      <c r="J105" s="236">
        <v>7065.73</v>
      </c>
      <c r="K105" s="236">
        <f>ROUND(E105*J105,2)</f>
        <v>7065.73</v>
      </c>
      <c r="L105" s="236">
        <v>21</v>
      </c>
      <c r="M105" s="236">
        <f>G105*(1+L105/100)</f>
        <v>8549.5332999999991</v>
      </c>
      <c r="N105" s="236">
        <v>0</v>
      </c>
      <c r="O105" s="236">
        <f>ROUND(E105*N105,2)</f>
        <v>0</v>
      </c>
      <c r="P105" s="236">
        <v>0</v>
      </c>
      <c r="Q105" s="237">
        <f>ROUND(E105*P105,2)</f>
        <v>0</v>
      </c>
      <c r="R105" s="222"/>
      <c r="S105" s="222" t="s">
        <v>118</v>
      </c>
      <c r="T105" s="222" t="s">
        <v>177</v>
      </c>
      <c r="U105" s="222">
        <v>0</v>
      </c>
      <c r="V105" s="222">
        <f>ROUND(E105*U105,2)</f>
        <v>0</v>
      </c>
      <c r="W105" s="222"/>
      <c r="X105" s="222" t="s">
        <v>292</v>
      </c>
      <c r="Y105" s="217"/>
      <c r="Z105" s="217"/>
      <c r="AA105" s="217"/>
      <c r="AB105" s="217"/>
      <c r="AC105" s="217"/>
      <c r="AD105" s="217"/>
      <c r="AE105" s="217"/>
      <c r="AF105" s="217"/>
      <c r="AG105" s="217" t="s">
        <v>293</v>
      </c>
      <c r="AH105" s="217"/>
      <c r="AI105" s="217"/>
      <c r="AJ105" s="217"/>
      <c r="AK105" s="217"/>
      <c r="AL105" s="217"/>
      <c r="AM105" s="217"/>
      <c r="AN105" s="217"/>
      <c r="AO105" s="217"/>
      <c r="AP105" s="217"/>
      <c r="AQ105" s="217"/>
      <c r="AR105" s="217"/>
      <c r="AS105" s="217"/>
      <c r="AT105" s="217"/>
      <c r="AU105" s="217"/>
      <c r="AV105" s="217"/>
      <c r="AW105" s="217"/>
      <c r="AX105" s="217"/>
      <c r="AY105" s="217"/>
      <c r="AZ105" s="217"/>
      <c r="BA105" s="217"/>
      <c r="BB105" s="217"/>
      <c r="BC105" s="217"/>
      <c r="BD105" s="217"/>
      <c r="BE105" s="217"/>
      <c r="BF105" s="217"/>
      <c r="BG105" s="217"/>
      <c r="BH105" s="217"/>
    </row>
    <row r="106" spans="1:60" ht="22.5" outlineLevel="1" x14ac:dyDescent="0.2">
      <c r="A106" s="220"/>
      <c r="B106" s="221"/>
      <c r="C106" s="250" t="s">
        <v>297</v>
      </c>
      <c r="D106" s="244"/>
      <c r="E106" s="244"/>
      <c r="F106" s="244"/>
      <c r="G106" s="244"/>
      <c r="H106" s="222"/>
      <c r="I106" s="222"/>
      <c r="J106" s="222"/>
      <c r="K106" s="222"/>
      <c r="L106" s="222"/>
      <c r="M106" s="222"/>
      <c r="N106" s="222"/>
      <c r="O106" s="222"/>
      <c r="P106" s="222"/>
      <c r="Q106" s="222"/>
      <c r="R106" s="222"/>
      <c r="S106" s="222"/>
      <c r="T106" s="222"/>
      <c r="U106" s="222"/>
      <c r="V106" s="222"/>
      <c r="W106" s="222"/>
      <c r="X106" s="222"/>
      <c r="Y106" s="217"/>
      <c r="Z106" s="217"/>
      <c r="AA106" s="217"/>
      <c r="AB106" s="217"/>
      <c r="AC106" s="217"/>
      <c r="AD106" s="217"/>
      <c r="AE106" s="217"/>
      <c r="AF106" s="217"/>
      <c r="AG106" s="217" t="s">
        <v>130</v>
      </c>
      <c r="AH106" s="217"/>
      <c r="AI106" s="217"/>
      <c r="AJ106" s="217"/>
      <c r="AK106" s="217"/>
      <c r="AL106" s="217"/>
      <c r="AM106" s="217"/>
      <c r="AN106" s="217"/>
      <c r="AO106" s="217"/>
      <c r="AP106" s="217"/>
      <c r="AQ106" s="217"/>
      <c r="AR106" s="217"/>
      <c r="AS106" s="217"/>
      <c r="AT106" s="217"/>
      <c r="AU106" s="217"/>
      <c r="AV106" s="217"/>
      <c r="AW106" s="217"/>
      <c r="AX106" s="217"/>
      <c r="AY106" s="217"/>
      <c r="AZ106" s="217"/>
      <c r="BA106" s="245" t="str">
        <f>C106</f>
        <v>Náklady na individuální zkoušky dodaných a smontovaných technologických zařízení včetně komplexního vyzkoušení.</v>
      </c>
      <c r="BB106" s="217"/>
      <c r="BC106" s="217"/>
      <c r="BD106" s="217"/>
      <c r="BE106" s="217"/>
      <c r="BF106" s="217"/>
      <c r="BG106" s="217"/>
      <c r="BH106" s="217"/>
    </row>
    <row r="107" spans="1:60" outlineLevel="1" x14ac:dyDescent="0.2">
      <c r="A107" s="232">
        <v>75</v>
      </c>
      <c r="B107" s="233" t="s">
        <v>298</v>
      </c>
      <c r="C107" s="247" t="s">
        <v>299</v>
      </c>
      <c r="D107" s="234" t="s">
        <v>291</v>
      </c>
      <c r="E107" s="235">
        <v>1</v>
      </c>
      <c r="F107" s="236">
        <v>5888.11</v>
      </c>
      <c r="G107" s="236">
        <f>ROUND(E107*F107,2)</f>
        <v>5888.11</v>
      </c>
      <c r="H107" s="236">
        <v>0</v>
      </c>
      <c r="I107" s="236">
        <f>ROUND(E107*H107,2)</f>
        <v>0</v>
      </c>
      <c r="J107" s="236">
        <v>5888.11</v>
      </c>
      <c r="K107" s="236">
        <f>ROUND(E107*J107,2)</f>
        <v>5888.11</v>
      </c>
      <c r="L107" s="236">
        <v>21</v>
      </c>
      <c r="M107" s="236">
        <f>G107*(1+L107/100)</f>
        <v>7124.6130999999996</v>
      </c>
      <c r="N107" s="236">
        <v>0</v>
      </c>
      <c r="O107" s="236">
        <f>ROUND(E107*N107,2)</f>
        <v>0</v>
      </c>
      <c r="P107" s="236">
        <v>0</v>
      </c>
      <c r="Q107" s="237">
        <f>ROUND(E107*P107,2)</f>
        <v>0</v>
      </c>
      <c r="R107" s="222"/>
      <c r="S107" s="222" t="s">
        <v>118</v>
      </c>
      <c r="T107" s="222" t="s">
        <v>177</v>
      </c>
      <c r="U107" s="222">
        <v>0</v>
      </c>
      <c r="V107" s="222">
        <f>ROUND(E107*U107,2)</f>
        <v>0</v>
      </c>
      <c r="W107" s="222"/>
      <c r="X107" s="222" t="s">
        <v>292</v>
      </c>
      <c r="Y107" s="217"/>
      <c r="Z107" s="217"/>
      <c r="AA107" s="217"/>
      <c r="AB107" s="217"/>
      <c r="AC107" s="217"/>
      <c r="AD107" s="217"/>
      <c r="AE107" s="217"/>
      <c r="AF107" s="217"/>
      <c r="AG107" s="217" t="s">
        <v>293</v>
      </c>
      <c r="AH107" s="217"/>
      <c r="AI107" s="217"/>
      <c r="AJ107" s="217"/>
      <c r="AK107" s="217"/>
      <c r="AL107" s="217"/>
      <c r="AM107" s="217"/>
      <c r="AN107" s="217"/>
      <c r="AO107" s="217"/>
      <c r="AP107" s="217"/>
      <c r="AQ107" s="217"/>
      <c r="AR107" s="217"/>
      <c r="AS107" s="217"/>
      <c r="AT107" s="217"/>
      <c r="AU107" s="217"/>
      <c r="AV107" s="217"/>
      <c r="AW107" s="217"/>
      <c r="AX107" s="217"/>
      <c r="AY107" s="217"/>
      <c r="AZ107" s="217"/>
      <c r="BA107" s="217"/>
      <c r="BB107" s="217"/>
      <c r="BC107" s="217"/>
      <c r="BD107" s="217"/>
      <c r="BE107" s="217"/>
      <c r="BF107" s="217"/>
      <c r="BG107" s="217"/>
      <c r="BH107" s="217"/>
    </row>
    <row r="108" spans="1:60" ht="33.75" outlineLevel="1" x14ac:dyDescent="0.2">
      <c r="A108" s="220"/>
      <c r="B108" s="221"/>
      <c r="C108" s="250" t="s">
        <v>300</v>
      </c>
      <c r="D108" s="244"/>
      <c r="E108" s="244"/>
      <c r="F108" s="244"/>
      <c r="G108" s="244"/>
      <c r="H108" s="222"/>
      <c r="I108" s="222"/>
      <c r="J108" s="222"/>
      <c r="K108" s="222"/>
      <c r="L108" s="222"/>
      <c r="M108" s="222"/>
      <c r="N108" s="222"/>
      <c r="O108" s="222"/>
      <c r="P108" s="222"/>
      <c r="Q108" s="222"/>
      <c r="R108" s="222"/>
      <c r="S108" s="222"/>
      <c r="T108" s="222"/>
      <c r="U108" s="222"/>
      <c r="V108" s="222"/>
      <c r="W108" s="222"/>
      <c r="X108" s="222"/>
      <c r="Y108" s="217"/>
      <c r="Z108" s="217"/>
      <c r="AA108" s="217"/>
      <c r="AB108" s="217"/>
      <c r="AC108" s="217"/>
      <c r="AD108" s="217"/>
      <c r="AE108" s="217"/>
      <c r="AF108" s="217"/>
      <c r="AG108" s="217" t="s">
        <v>130</v>
      </c>
      <c r="AH108" s="217"/>
      <c r="AI108" s="217"/>
      <c r="AJ108" s="217"/>
      <c r="AK108" s="217"/>
      <c r="AL108" s="217"/>
      <c r="AM108" s="217"/>
      <c r="AN108" s="217"/>
      <c r="AO108" s="217"/>
      <c r="AP108" s="217"/>
      <c r="AQ108" s="217"/>
      <c r="AR108" s="217"/>
      <c r="AS108" s="217"/>
      <c r="AT108" s="217"/>
      <c r="AU108" s="217"/>
      <c r="AV108" s="217"/>
      <c r="AW108" s="217"/>
      <c r="AX108" s="217"/>
      <c r="AY108" s="217"/>
      <c r="AZ108" s="217"/>
      <c r="BA108" s="245" t="str">
        <f>C108</f>
        <v>Náklady zhotovitele na vypracování provozních řádů pro zkušební či trvalý provoz včetně nákladů na předání všech návodů k obsluze a údržbě pro technologická zařízení a včetně zaškolení obsluhy objednatele.</v>
      </c>
      <c r="BB108" s="217"/>
      <c r="BC108" s="217"/>
      <c r="BD108" s="217"/>
      <c r="BE108" s="217"/>
      <c r="BF108" s="217"/>
      <c r="BG108" s="217"/>
      <c r="BH108" s="217"/>
    </row>
    <row r="109" spans="1:60" x14ac:dyDescent="0.2">
      <c r="A109" s="3"/>
      <c r="B109" s="4"/>
      <c r="C109" s="251"/>
      <c r="D109" s="6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AE109">
        <v>15</v>
      </c>
      <c r="AF109">
        <v>21</v>
      </c>
      <c r="AG109" t="s">
        <v>100</v>
      </c>
    </row>
    <row r="110" spans="1:60" x14ac:dyDescent="0.2">
      <c r="C110" s="252"/>
      <c r="D110" s="10"/>
      <c r="AG110" t="s">
        <v>301</v>
      </c>
    </row>
    <row r="111" spans="1:60" x14ac:dyDescent="0.2">
      <c r="D111" s="10"/>
    </row>
    <row r="112" spans="1:60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4">
    <mergeCell ref="C106:G106"/>
    <mergeCell ref="C108:G108"/>
    <mergeCell ref="C43:G43"/>
    <mergeCell ref="C48:G48"/>
    <mergeCell ref="C50:G50"/>
    <mergeCell ref="C52:G52"/>
    <mergeCell ref="C99:G99"/>
    <mergeCell ref="C103:G103"/>
    <mergeCell ref="A1:G1"/>
    <mergeCell ref="C2:G2"/>
    <mergeCell ref="C3:G3"/>
    <mergeCell ref="C4:G4"/>
    <mergeCell ref="C14:G14"/>
    <mergeCell ref="C19:G1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Hanuš Petr</dc:creator>
  <cp:lastModifiedBy>Hanuš Petr</cp:lastModifiedBy>
  <cp:lastPrinted>2019-03-19T12:27:02Z</cp:lastPrinted>
  <dcterms:created xsi:type="dcterms:W3CDTF">2009-04-08T07:15:50Z</dcterms:created>
  <dcterms:modified xsi:type="dcterms:W3CDTF">2020-12-07T08:28:51Z</dcterms:modified>
</cp:coreProperties>
</file>