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Zakazky\Z200106\Projektova_dokumentace\"/>
    </mc:Choice>
  </mc:AlternateContent>
  <xr:revisionPtr revIDLastSave="0" documentId="8_{8DEA3C0B-559A-444E-A132-D483433834D5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Pol'!$A$1:$X$120</definedName>
    <definedName name="_xlnm.Print_Area" localSheetId="1">Stavba!$A$1:$J$60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G41" i="1"/>
  <c r="F41" i="1"/>
  <c r="G40" i="1"/>
  <c r="F40" i="1"/>
  <c r="G39" i="1"/>
  <c r="F39" i="1"/>
  <c r="G110" i="12"/>
  <c r="BA108" i="12"/>
  <c r="BA106" i="12"/>
  <c r="BA99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8" i="12"/>
  <c r="M18" i="12" s="1"/>
  <c r="I18" i="12"/>
  <c r="K18" i="12"/>
  <c r="O18" i="12"/>
  <c r="O8" i="12" s="1"/>
  <c r="Q18" i="12"/>
  <c r="V18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I25" i="12"/>
  <c r="K25" i="12"/>
  <c r="M25" i="12"/>
  <c r="O25" i="12"/>
  <c r="Q25" i="12"/>
  <c r="V25" i="12"/>
  <c r="G26" i="12"/>
  <c r="M26" i="12" s="1"/>
  <c r="I26" i="12"/>
  <c r="K26" i="12"/>
  <c r="O26" i="12"/>
  <c r="Q26" i="12"/>
  <c r="V26" i="12"/>
  <c r="G27" i="12"/>
  <c r="I27" i="12"/>
  <c r="K27" i="12"/>
  <c r="M27" i="12"/>
  <c r="O27" i="12"/>
  <c r="Q27" i="12"/>
  <c r="V27" i="12"/>
  <c r="G29" i="12"/>
  <c r="I29" i="12"/>
  <c r="I28" i="12" s="1"/>
  <c r="K29" i="12"/>
  <c r="M29" i="12"/>
  <c r="O29" i="12"/>
  <c r="Q29" i="12"/>
  <c r="Q28" i="12" s="1"/>
  <c r="V29" i="12"/>
  <c r="G30" i="12"/>
  <c r="G28" i="12" s="1"/>
  <c r="I30" i="12"/>
  <c r="K30" i="12"/>
  <c r="O30" i="12"/>
  <c r="O28" i="12" s="1"/>
  <c r="Q30" i="12"/>
  <c r="V30" i="12"/>
  <c r="G31" i="12"/>
  <c r="I31" i="12"/>
  <c r="K31" i="12"/>
  <c r="M31" i="12"/>
  <c r="O31" i="12"/>
  <c r="Q31" i="12"/>
  <c r="V31" i="12"/>
  <c r="G32" i="12"/>
  <c r="M32" i="12" s="1"/>
  <c r="I32" i="12"/>
  <c r="K32" i="12"/>
  <c r="K28" i="12" s="1"/>
  <c r="O32" i="12"/>
  <c r="Q32" i="12"/>
  <c r="V32" i="12"/>
  <c r="V28" i="12" s="1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5" i="12"/>
  <c r="I35" i="12"/>
  <c r="K35" i="12"/>
  <c r="M35" i="12"/>
  <c r="O35" i="12"/>
  <c r="Q35" i="12"/>
  <c r="V35" i="12"/>
  <c r="G36" i="12"/>
  <c r="M36" i="12" s="1"/>
  <c r="I36" i="12"/>
  <c r="K36" i="12"/>
  <c r="O36" i="12"/>
  <c r="Q36" i="12"/>
  <c r="V36" i="12"/>
  <c r="G37" i="12"/>
  <c r="I37" i="12"/>
  <c r="K37" i="12"/>
  <c r="M37" i="12"/>
  <c r="O37" i="12"/>
  <c r="Q37" i="12"/>
  <c r="V37" i="12"/>
  <c r="G38" i="12"/>
  <c r="M38" i="12" s="1"/>
  <c r="I38" i="12"/>
  <c r="K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G42" i="12"/>
  <c r="G41" i="12" s="1"/>
  <c r="I42" i="12"/>
  <c r="I41" i="12" s="1"/>
  <c r="K42" i="12"/>
  <c r="K41" i="12" s="1"/>
  <c r="O42" i="12"/>
  <c r="O41" i="12" s="1"/>
  <c r="Q42" i="12"/>
  <c r="Q41" i="12" s="1"/>
  <c r="V42" i="12"/>
  <c r="V41" i="12" s="1"/>
  <c r="G44" i="12"/>
  <c r="I44" i="12"/>
  <c r="K44" i="12"/>
  <c r="M44" i="12"/>
  <c r="O44" i="12"/>
  <c r="Q44" i="12"/>
  <c r="V44" i="12"/>
  <c r="G45" i="12"/>
  <c r="I45" i="12"/>
  <c r="K45" i="12"/>
  <c r="M45" i="12"/>
  <c r="O45" i="12"/>
  <c r="Q45" i="12"/>
  <c r="V45" i="12"/>
  <c r="G46" i="12"/>
  <c r="I46" i="12"/>
  <c r="K46" i="12"/>
  <c r="M46" i="12"/>
  <c r="O46" i="12"/>
  <c r="Q46" i="12"/>
  <c r="V46" i="12"/>
  <c r="G47" i="12"/>
  <c r="M47" i="12" s="1"/>
  <c r="I47" i="12"/>
  <c r="K47" i="12"/>
  <c r="O47" i="12"/>
  <c r="Q47" i="12"/>
  <c r="V47" i="12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3" i="12"/>
  <c r="I53" i="12"/>
  <c r="K53" i="12"/>
  <c r="M53" i="12"/>
  <c r="O53" i="12"/>
  <c r="Q53" i="12"/>
  <c r="V53" i="12"/>
  <c r="G54" i="12"/>
  <c r="M54" i="12" s="1"/>
  <c r="I54" i="12"/>
  <c r="K54" i="12"/>
  <c r="O54" i="12"/>
  <c r="Q54" i="12"/>
  <c r="V54" i="12"/>
  <c r="G55" i="12"/>
  <c r="I55" i="12"/>
  <c r="K55" i="12"/>
  <c r="M55" i="12"/>
  <c r="O55" i="12"/>
  <c r="Q55" i="12"/>
  <c r="V55" i="12"/>
  <c r="G56" i="12"/>
  <c r="I56" i="12"/>
  <c r="K56" i="12"/>
  <c r="M56" i="12"/>
  <c r="O56" i="12"/>
  <c r="Q56" i="12"/>
  <c r="V56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I59" i="12"/>
  <c r="K59" i="12"/>
  <c r="M59" i="12"/>
  <c r="O59" i="12"/>
  <c r="Q59" i="12"/>
  <c r="V59" i="12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3" i="12"/>
  <c r="I63" i="12"/>
  <c r="K63" i="12"/>
  <c r="M63" i="12"/>
  <c r="O63" i="12"/>
  <c r="Q63" i="12"/>
  <c r="V63" i="12"/>
  <c r="G65" i="12"/>
  <c r="I65" i="12"/>
  <c r="I64" i="12" s="1"/>
  <c r="K65" i="12"/>
  <c r="M65" i="12"/>
  <c r="O65" i="12"/>
  <c r="Q65" i="12"/>
  <c r="Q64" i="12" s="1"/>
  <c r="V65" i="12"/>
  <c r="G66" i="12"/>
  <c r="G64" i="12" s="1"/>
  <c r="I66" i="12"/>
  <c r="K66" i="12"/>
  <c r="K64" i="12" s="1"/>
  <c r="O66" i="12"/>
  <c r="O64" i="12" s="1"/>
  <c r="Q66" i="12"/>
  <c r="V66" i="12"/>
  <c r="V64" i="12" s="1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M74" i="12" s="1"/>
  <c r="I74" i="12"/>
  <c r="K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I77" i="12"/>
  <c r="K77" i="12"/>
  <c r="M77" i="12"/>
  <c r="O77" i="12"/>
  <c r="Q77" i="12"/>
  <c r="V77" i="12"/>
  <c r="G78" i="12"/>
  <c r="M78" i="12" s="1"/>
  <c r="I78" i="12"/>
  <c r="K78" i="12"/>
  <c r="O78" i="12"/>
  <c r="Q78" i="12"/>
  <c r="V78" i="12"/>
  <c r="G79" i="12"/>
  <c r="I79" i="12"/>
  <c r="K79" i="12"/>
  <c r="M79" i="12"/>
  <c r="O79" i="12"/>
  <c r="Q79" i="12"/>
  <c r="V79" i="12"/>
  <c r="G80" i="12"/>
  <c r="M80" i="12" s="1"/>
  <c r="I80" i="12"/>
  <c r="K80" i="12"/>
  <c r="O80" i="12"/>
  <c r="Q80" i="12"/>
  <c r="V80" i="12"/>
  <c r="G81" i="12"/>
  <c r="I81" i="12"/>
  <c r="K81" i="12"/>
  <c r="M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M84" i="12" s="1"/>
  <c r="I84" i="12"/>
  <c r="K84" i="12"/>
  <c r="O84" i="12"/>
  <c r="Q84" i="12"/>
  <c r="V84" i="12"/>
  <c r="G85" i="12"/>
  <c r="I85" i="12"/>
  <c r="K85" i="12"/>
  <c r="M85" i="12"/>
  <c r="O85" i="12"/>
  <c r="Q85" i="12"/>
  <c r="V85" i="12"/>
  <c r="G86" i="12"/>
  <c r="M86" i="12" s="1"/>
  <c r="I86" i="12"/>
  <c r="K86" i="12"/>
  <c r="O86" i="12"/>
  <c r="Q86" i="12"/>
  <c r="V86" i="12"/>
  <c r="G87" i="12"/>
  <c r="I87" i="12"/>
  <c r="K87" i="12"/>
  <c r="M87" i="12"/>
  <c r="O87" i="12"/>
  <c r="Q87" i="12"/>
  <c r="V87" i="12"/>
  <c r="G88" i="12"/>
  <c r="M88" i="12" s="1"/>
  <c r="I88" i="12"/>
  <c r="K88" i="12"/>
  <c r="O88" i="12"/>
  <c r="Q88" i="12"/>
  <c r="V88" i="12"/>
  <c r="G89" i="12"/>
  <c r="I89" i="12"/>
  <c r="K89" i="12"/>
  <c r="M89" i="12"/>
  <c r="O89" i="12"/>
  <c r="Q89" i="12"/>
  <c r="V89" i="12"/>
  <c r="G90" i="12"/>
  <c r="M90" i="12" s="1"/>
  <c r="I90" i="12"/>
  <c r="K90" i="12"/>
  <c r="O90" i="12"/>
  <c r="Q90" i="12"/>
  <c r="V90" i="12"/>
  <c r="G91" i="12"/>
  <c r="I91" i="12"/>
  <c r="K91" i="12"/>
  <c r="M91" i="12"/>
  <c r="O91" i="12"/>
  <c r="Q91" i="12"/>
  <c r="V91" i="12"/>
  <c r="G92" i="12"/>
  <c r="K92" i="12"/>
  <c r="O92" i="12"/>
  <c r="V92" i="12"/>
  <c r="G93" i="12"/>
  <c r="I93" i="12"/>
  <c r="I92" i="12" s="1"/>
  <c r="K93" i="12"/>
  <c r="M93" i="12"/>
  <c r="M92" i="12" s="1"/>
  <c r="O93" i="12"/>
  <c r="Q93" i="12"/>
  <c r="Q92" i="12" s="1"/>
  <c r="V93" i="12"/>
  <c r="G94" i="12"/>
  <c r="G95" i="12"/>
  <c r="I95" i="12"/>
  <c r="I94" i="12" s="1"/>
  <c r="K95" i="12"/>
  <c r="M95" i="12"/>
  <c r="O95" i="12"/>
  <c r="Q95" i="12"/>
  <c r="Q94" i="12" s="1"/>
  <c r="V95" i="12"/>
  <c r="G96" i="12"/>
  <c r="M96" i="12" s="1"/>
  <c r="I96" i="12"/>
  <c r="K96" i="12"/>
  <c r="O96" i="12"/>
  <c r="O94" i="12" s="1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K94" i="12" s="1"/>
  <c r="O98" i="12"/>
  <c r="Q98" i="12"/>
  <c r="V98" i="12"/>
  <c r="V94" i="12" s="1"/>
  <c r="G100" i="12"/>
  <c r="I100" i="12"/>
  <c r="K100" i="12"/>
  <c r="M100" i="12"/>
  <c r="O100" i="12"/>
  <c r="Q100" i="12"/>
  <c r="V100" i="12"/>
  <c r="G101" i="12"/>
  <c r="K101" i="12"/>
  <c r="O101" i="12"/>
  <c r="V101" i="12"/>
  <c r="G102" i="12"/>
  <c r="I102" i="12"/>
  <c r="I101" i="12" s="1"/>
  <c r="K102" i="12"/>
  <c r="M102" i="12"/>
  <c r="M101" i="12" s="1"/>
  <c r="O102" i="12"/>
  <c r="Q102" i="12"/>
  <c r="Q101" i="12" s="1"/>
  <c r="V102" i="12"/>
  <c r="K104" i="12"/>
  <c r="V104" i="12"/>
  <c r="G105" i="12"/>
  <c r="I105" i="12"/>
  <c r="I104" i="12" s="1"/>
  <c r="K105" i="12"/>
  <c r="M105" i="12"/>
  <c r="O105" i="12"/>
  <c r="Q105" i="12"/>
  <c r="Q104" i="12" s="1"/>
  <c r="V105" i="12"/>
  <c r="G107" i="12"/>
  <c r="M107" i="12" s="1"/>
  <c r="I107" i="12"/>
  <c r="K107" i="12"/>
  <c r="O107" i="12"/>
  <c r="O104" i="12" s="1"/>
  <c r="Q107" i="12"/>
  <c r="V107" i="12"/>
  <c r="AE110" i="12"/>
  <c r="AF110" i="12"/>
  <c r="I20" i="1"/>
  <c r="I19" i="1"/>
  <c r="I18" i="1"/>
  <c r="I17" i="1"/>
  <c r="I16" i="1"/>
  <c r="I60" i="1"/>
  <c r="J59" i="1" s="1"/>
  <c r="AZ46" i="1"/>
  <c r="AZ45" i="1"/>
  <c r="F42" i="1"/>
  <c r="G23" i="1" s="1"/>
  <c r="G42" i="1"/>
  <c r="G25" i="1" s="1"/>
  <c r="H42" i="1"/>
  <c r="I42" i="1"/>
  <c r="J41" i="1" s="1"/>
  <c r="I41" i="1"/>
  <c r="I40" i="1"/>
  <c r="I39" i="1"/>
  <c r="J57" i="1" l="1"/>
  <c r="J55" i="1"/>
  <c r="J53" i="1"/>
  <c r="J52" i="1"/>
  <c r="J56" i="1"/>
  <c r="J54" i="1"/>
  <c r="J58" i="1"/>
  <c r="A27" i="1"/>
  <c r="M8" i="12"/>
  <c r="M94" i="12"/>
  <c r="M64" i="12"/>
  <c r="M104" i="12"/>
  <c r="G104" i="12"/>
  <c r="G8" i="12"/>
  <c r="M66" i="12"/>
  <c r="M42" i="12"/>
  <c r="M41" i="12" s="1"/>
  <c r="M30" i="12"/>
  <c r="M28" i="12" s="1"/>
  <c r="J40" i="1"/>
  <c r="J39" i="1"/>
  <c r="J42" i="1" s="1"/>
  <c r="I21" i="1"/>
  <c r="J28" i="1"/>
  <c r="J26" i="1"/>
  <c r="G38" i="1"/>
  <c r="F38" i="1"/>
  <c r="J23" i="1"/>
  <c r="J24" i="1"/>
  <c r="J25" i="1"/>
  <c r="J27" i="1"/>
  <c r="E24" i="1"/>
  <c r="G24" i="1"/>
  <c r="E26" i="1"/>
  <c r="G26" i="1"/>
  <c r="J60" i="1" l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Hanuš Petr</author>
  </authors>
  <commentList>
    <comment ref="S6" authorId="0" shapeId="0" xr:uid="{33B65BC1-E31E-4DB4-9FFF-D06F4C25510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27CFAD4-EB5D-422E-9AF7-3CD164D9A07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<sst xmlns="http://schemas.openxmlformats.org/spreadsheetml/2006/main" count="773" uniqueCount="307">
  <si>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</si>
  <si>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</si>
  <si>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</si>
  <si>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</si>
  <si>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</si>
  <si>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</si>
  <si>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</si>
  <si>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</si>
  <si>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</si>
  <si>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</si>
  <si>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</si>
  <si>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</si>
  <si>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</si>
  <si>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</si>
  <si>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</si>
  <si>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</si>
  <si>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</si>
  <si>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</si>
  <si>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</si>
  <si>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</si>
  <si>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</si>
  <si>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</si>
  <si>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</si>
  <si>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</si>
  <si>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</si>
  <si>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</si>
  <si>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</si>
  <si>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</si>
  <si>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</si>
  <si>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</si>
  <si>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</si>
  <si>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</si>
  <si>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</si>
  <si>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</si>
  <si>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</si>
  <si>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</si>
  <si>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</si>
  <si>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</si>
  <si>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</si>
  <si>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</si>
  <si>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</si>
  <si>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</si>
  <si>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</si>
  <si>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</si>
  <si>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Technologické úpravy VS vyvolané směšovacími okruhy</t>
  </si>
  <si>
    <t>Výměníková stanice</t>
  </si>
  <si>
    <t>Objekt:</t>
  </si>
  <si>
    <t>Rozpočet:</t>
  </si>
  <si>
    <t>Petr Hanuš</t>
  </si>
  <si>
    <t>Hanuš Petr</t>
  </si>
  <si>
    <t>Červenka Zdeněk, Ing.</t>
  </si>
  <si>
    <t>Z200106</t>
  </si>
  <si>
    <t>Magistrát Ústí n/L - Výměníková stanice</t>
  </si>
  <si>
    <t>Statutární město Ústí nad Labem</t>
  </si>
  <si>
    <t>Velká hradební 2336/8</t>
  </si>
  <si>
    <t>Ústí nad Labem-Ústí nad Labem-centrum</t>
  </si>
  <si>
    <t>40001</t>
  </si>
  <si>
    <t>00081531</t>
  </si>
  <si>
    <t>CZ00081531</t>
  </si>
  <si>
    <t>MARTIA a.s.</t>
  </si>
  <si>
    <t>Mezní 2854/4</t>
  </si>
  <si>
    <t>Ústí nad Labem</t>
  </si>
  <si>
    <t>40011</t>
  </si>
  <si>
    <t>25006754</t>
  </si>
  <si>
    <t>CZ25006754</t>
  </si>
  <si>
    <t>7.12.2020</t>
  </si>
  <si>
    <t>Stavba</t>
  </si>
  <si>
    <t>Celkem za stavbu</t>
  </si>
  <si>
    <t>CZK</t>
  </si>
  <si>
    <t>#POPS</t>
  </si>
  <si>
    <t>Popis stavby: Z200106 - Magistrát Ústí n/L - Výměníková stanice</t>
  </si>
  <si>
    <t>Úprava stávající technologie ÚT o nové směšovací okruhy pro jednotlivé větvě.</t>
  </si>
  <si>
    <t>Úpravy stávající technologie ÚT ve VS, vyvolané novými směšovanými okruhy a odstraněním původní čerpadlové sestavy.</t>
  </si>
  <si>
    <t>Rekapitulace dílů</t>
  </si>
  <si>
    <t>Typ dílu</t>
  </si>
  <si>
    <t>713</t>
  </si>
  <si>
    <t>Izolace tepelné</t>
  </si>
  <si>
    <t>732</t>
  </si>
  <si>
    <t>Strojovny</t>
  </si>
  <si>
    <t>733</t>
  </si>
  <si>
    <t>Rozvod potrubí</t>
  </si>
  <si>
    <t>734</t>
  </si>
  <si>
    <t>Armatury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</si>
  <si>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</si>
  <si>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</si>
  <si>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</si>
  <si>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</si>
  <si>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</si>
  <si>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</si>
  <si>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</si>
  <si>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</si>
  <si>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</si>
  <si>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</si>
  <si>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</si>
  <si>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</si>
  <si>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</si>
  <si>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</si>
  <si>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</si>
  <si>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</si>
  <si>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</si>
  <si>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</si>
  <si>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</si>
  <si>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</si>
  <si>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</si>
  <si>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</si>
  <si>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</si>
  <si>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</si>
  <si>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</si>
  <si>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</si>
  <si>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</si>
  <si>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</si>
  <si>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</si>
  <si>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</si>
  <si>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</si>
  <si>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</si>
  <si>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</si>
  <si>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</si>
  <si>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713400832</t>
  </si>
  <si>
    <t>Odstranění pevné izol.potrubí Izoma M vč.úpravy</t>
  </si>
  <si>
    <t>m2</t>
  </si>
  <si>
    <t>RTS 20/ II</t>
  </si>
  <si>
    <t>Práce</t>
  </si>
  <si>
    <t>POL1_</t>
  </si>
  <si>
    <t>Propojení výměníků a rozdělovače : 3,1416*(0,159+0,12)*5</t>
  </si>
  <si>
    <t>VV</t>
  </si>
  <si>
    <t>Propojení potrubí do přístavby : 3,1416*(0,159+0,12)*20</t>
  </si>
  <si>
    <t>713400991</t>
  </si>
  <si>
    <t>Příplatek za opravu izolace potrubí ostatní</t>
  </si>
  <si>
    <t>kus</t>
  </si>
  <si>
    <t>713461121</t>
  </si>
  <si>
    <t>Izolace potrubí-skružemi na tmel za stud., 1vrstvá</t>
  </si>
  <si>
    <t>Včetně pomocného lešení o výšce podlahy do 1900 mm a pro zatížení do 1,5 kPa.</t>
  </si>
  <si>
    <t>POP</t>
  </si>
  <si>
    <t>Propojení výměníků : 3,1416*(0,159+0,16)*5</t>
  </si>
  <si>
    <t>Propojení potrubí do přístavby : 3,1416*(0,159+0,16)*6</t>
  </si>
  <si>
    <t>Propojení potrubí místo čerpadlové řady VS : 3,1416*(0,159+0,16)*3</t>
  </si>
  <si>
    <t>713492111</t>
  </si>
  <si>
    <t>Izolace potrubí - Al fólií v 6hranném Pz pletivu</t>
  </si>
  <si>
    <t>28378007</t>
  </si>
  <si>
    <t>IKA 150 V DN 65 vrstvená tepelná izolace</t>
  </si>
  <si>
    <t>SPCM</t>
  </si>
  <si>
    <t>Specifikace</t>
  </si>
  <si>
    <t>POL3_</t>
  </si>
  <si>
    <t>28378069</t>
  </si>
  <si>
    <t>IKA 150 F DN 100 vrstvená tepelná izolace</t>
  </si>
  <si>
    <t>631547522</t>
  </si>
  <si>
    <t>Pouzdro potrubní izolační ROCKWOOL 800  76/70 mm kamenná vlna s polepem Al fólií vyztuženou skleněnou mřížkou</t>
  </si>
  <si>
    <t>m</t>
  </si>
  <si>
    <t>631547628</t>
  </si>
  <si>
    <t>Pouzdro potrubní izolační ROCKWOOL 800 159/80 mm kamenná vlna s polepem Al fólií vyztuženou skleněnou mřížkou</t>
  </si>
  <si>
    <t>998713201</t>
  </si>
  <si>
    <t>Přesun hmot pro izolace tepelné, výšky do 6 m</t>
  </si>
  <si>
    <t>Přesun hmot</t>
  </si>
  <si>
    <t>POL7_</t>
  </si>
  <si>
    <t>732110812</t>
  </si>
  <si>
    <t>Demontáž těles rozdělovačů a sběračů, DN 200 mm</t>
  </si>
  <si>
    <t>732224812</t>
  </si>
  <si>
    <t>Vypuštění vody z výměníku s vložkou U do 6,3 m2</t>
  </si>
  <si>
    <t>732291915</t>
  </si>
  <si>
    <t>Napuštění výměníků a ohříváků vodou do 1000 l</t>
  </si>
  <si>
    <t>732429112</t>
  </si>
  <si>
    <t>Montáž čerpadel oběhových spirálních, DN 40</t>
  </si>
  <si>
    <t>soubor</t>
  </si>
  <si>
    <t>732429116</t>
  </si>
  <si>
    <t>Montáž čerpadel oběhových spirálních, DN 100</t>
  </si>
  <si>
    <t>732420815</t>
  </si>
  <si>
    <t>Demontáž čerpadel oběhových spirálních DN 80</t>
  </si>
  <si>
    <t>732420817</t>
  </si>
  <si>
    <t>Demontáž čerpadel oběhových spirálních DN 125</t>
  </si>
  <si>
    <t xml:space="preserve">900      </t>
  </si>
  <si>
    <t>HZS Práce v tarifní třídě 7 Odstavení VS a vypuštění části soustavy</t>
  </si>
  <si>
    <t>h</t>
  </si>
  <si>
    <t>Prav.M</t>
  </si>
  <si>
    <t>HZS</t>
  </si>
  <si>
    <t>POL10_</t>
  </si>
  <si>
    <t xml:space="preserve">904      </t>
  </si>
  <si>
    <t>Hzs-zkousky v ramci montaz.praci Topná zkouška</t>
  </si>
  <si>
    <t>4261097532</t>
  </si>
  <si>
    <t>Čerpadlo MAGNA 1 32-100, PN 10 230V, 180 mm</t>
  </si>
  <si>
    <t>Indiv</t>
  </si>
  <si>
    <t>4261097539</t>
  </si>
  <si>
    <t>Čerpadlo MAGNA 3 100-120F, PN 6 230V, 450 mm</t>
  </si>
  <si>
    <t>998732201</t>
  </si>
  <si>
    <t>Přesun hmot pro strojovny, výšky do 6 m</t>
  </si>
  <si>
    <t>733111416</t>
  </si>
  <si>
    <t>Potrubí závitové zesílené svař. v kotelnách DN 32</t>
  </si>
  <si>
    <t>Potrubí včetně tvarovek a zednických výpomocí.</t>
  </si>
  <si>
    <t>733113116</t>
  </si>
  <si>
    <t>Příplatek za zhotovení přípojky DN 32</t>
  </si>
  <si>
    <t>733113117</t>
  </si>
  <si>
    <t>Příplatek za zhotovení přípojky DN 40</t>
  </si>
  <si>
    <t>733110803</t>
  </si>
  <si>
    <t>Demontáž potrubí ocelového závitového do DN 15</t>
  </si>
  <si>
    <t>733121228</t>
  </si>
  <si>
    <t>Potrubí hladké bezešvé v kotelnách D 108 x 4,0 mm</t>
  </si>
  <si>
    <t>733121232</t>
  </si>
  <si>
    <t>Potrubí hladké bezešvé v kotelnách D 133 x 4,5 mm</t>
  </si>
  <si>
    <t>733121235</t>
  </si>
  <si>
    <t>Potrubí hladké bezešvé v kotelnách D 159 x 4,5 mm</t>
  </si>
  <si>
    <t>733123123</t>
  </si>
  <si>
    <t>Příplatek za zhotovení přípojek D 76 x 3,2 mm</t>
  </si>
  <si>
    <t>733123128</t>
  </si>
  <si>
    <t>Příplatek za zhotovení přípojek D 133 x 4,5 mm</t>
  </si>
  <si>
    <t>733123132</t>
  </si>
  <si>
    <t>Příplatek za zhotovení přípojek D 159 4,5 mm</t>
  </si>
  <si>
    <t>733124128</t>
  </si>
  <si>
    <t>Zhotov.přechodu z trub.hladkých kováním 150/100</t>
  </si>
  <si>
    <t>733120836</t>
  </si>
  <si>
    <t>Demontáž potrubí z hladkých trubek D 159</t>
  </si>
  <si>
    <t>733192935</t>
  </si>
  <si>
    <t>Oprava-montáž potrubí hladkých D 159 mm</t>
  </si>
  <si>
    <t>733193935</t>
  </si>
  <si>
    <t>Oprava-zaslepení potrubí dýnkem D 159 mm</t>
  </si>
  <si>
    <t>733194922</t>
  </si>
  <si>
    <t>Oprava-navaření odbočky na potrubí,D odbočky 76</t>
  </si>
  <si>
    <t>733194932</t>
  </si>
  <si>
    <t>Oprava-navaření odbočky na potrubí,D odbočky 133</t>
  </si>
  <si>
    <t>733194935</t>
  </si>
  <si>
    <t>Oprava-navaření odbočky na potrubí,D odbočky 159</t>
  </si>
  <si>
    <t>998733201</t>
  </si>
  <si>
    <t>Přesun hmot pro rozvody potrubí, výšky do 6 m</t>
  </si>
  <si>
    <t>734100812</t>
  </si>
  <si>
    <t>Demontáž armatur se dvěma přírubami do DN 100</t>
  </si>
  <si>
    <t>734100813</t>
  </si>
  <si>
    <t>Demontáž armatur se dvěma přírubami do DN 150</t>
  </si>
  <si>
    <t>734172116</t>
  </si>
  <si>
    <t>Mezikusy z ocel.trubek hlad., jednoznačné DN 65</t>
  </si>
  <si>
    <t>734172121</t>
  </si>
  <si>
    <t>Mezikusy z ocel.trubek hlad., jednoznačné DN 125</t>
  </si>
  <si>
    <t>734173216</t>
  </si>
  <si>
    <t>Přírubové spoje PN 0,6/I MPa, DN 65</t>
  </si>
  <si>
    <t>734173218</t>
  </si>
  <si>
    <t>Přírubové spoje PN 0,6/I MPa, DN 100</t>
  </si>
  <si>
    <t>734173221</t>
  </si>
  <si>
    <t>Přírubové spoje PN 0,6/I MPa, DN 125</t>
  </si>
  <si>
    <t>734173222</t>
  </si>
  <si>
    <t>Přírubové spoje PN 0,6/I MPa, DN 150</t>
  </si>
  <si>
    <t>734190818</t>
  </si>
  <si>
    <t>Rozpojení přírubového spoje DN 100</t>
  </si>
  <si>
    <t>734190822</t>
  </si>
  <si>
    <t>Rozpojení přírubového spoje DN 150</t>
  </si>
  <si>
    <t>734200834</t>
  </si>
  <si>
    <t>Demontáž armatur se 4 závity do G 2</t>
  </si>
  <si>
    <t>734209116</t>
  </si>
  <si>
    <t>Montáž armatur závitových,se 2závity, G 5/4</t>
  </si>
  <si>
    <t>734209129</t>
  </si>
  <si>
    <t>Montáž armatur závitových,se 4závity, G 1 1/2</t>
  </si>
  <si>
    <t>734233164</t>
  </si>
  <si>
    <t>Kohout kulový,vnitřní-vnější z.IVAR PERFECTA DN 32</t>
  </si>
  <si>
    <t>734263315</t>
  </si>
  <si>
    <t>Šroubení topenářské, přímé, IVAR.SP 603 DN 32</t>
  </si>
  <si>
    <t>734263316</t>
  </si>
  <si>
    <t>Šroubení topenářské, přímé, IVAR.SP 603 DN 40</t>
  </si>
  <si>
    <t>734293312</t>
  </si>
  <si>
    <t>Kohout kulový vypouštěcí, IVAR.EURO M DN 15</t>
  </si>
  <si>
    <t>734413135</t>
  </si>
  <si>
    <t>Teploměr IVAR.TP 120 A, D 80 / dl.jímky 150 mm</t>
  </si>
  <si>
    <t>734420821</t>
  </si>
  <si>
    <t>Demontáž tlakoměrů diferenciálních</t>
  </si>
  <si>
    <t>734494213</t>
  </si>
  <si>
    <t>Návarky s trubkovým závitem G 1/2</t>
  </si>
  <si>
    <t>42265779</t>
  </si>
  <si>
    <t>Filtr s výměnnou vložkou FORTE typ 001 PN16 DN 100</t>
  </si>
  <si>
    <t>42285514</t>
  </si>
  <si>
    <t>Klapka mezipřírubová uzav.WAFER J9.100 DN 65 tělo litina, disk niklovaná litina, EPDM</t>
  </si>
  <si>
    <t>42285516</t>
  </si>
  <si>
    <t>Klapka mezipřírubová uzav.WAFER J9.100 DN 100 tělo litina, disk niklovaná litina, EPDM</t>
  </si>
  <si>
    <t>42285553</t>
  </si>
  <si>
    <t>Klapka mezipřírubová zpětná motýlová DN100 tělo litina, disk litina, EPDM</t>
  </si>
  <si>
    <t>551100174</t>
  </si>
  <si>
    <t>Kohout kulový regulační IVAR.TOP BALL 5/4"</t>
  </si>
  <si>
    <t>55121090.M</t>
  </si>
  <si>
    <t>Ventil přepouštěcí Heimeier Hydrolux DN 32  vnitřní závit</t>
  </si>
  <si>
    <t>998734201</t>
  </si>
  <si>
    <t>Přesun hmot pro armatury, výšky do 6 m</t>
  </si>
  <si>
    <t>783426160</t>
  </si>
  <si>
    <t>Nátěr syntetický potrubí do DN 150 mm  Z + 2x</t>
  </si>
  <si>
    <t>979084113</t>
  </si>
  <si>
    <t>Vodorovná doprava hmot po suchu do 1000 m</t>
  </si>
  <si>
    <t>t</t>
  </si>
  <si>
    <t>Přesun suti</t>
  </si>
  <si>
    <t>POL8_</t>
  </si>
  <si>
    <t>979084119</t>
  </si>
  <si>
    <t>Příplatek k přesunu hmot za každých dalších 1000 m</t>
  </si>
  <si>
    <t>979094111</t>
  </si>
  <si>
    <t>Nakládání nebo překládání vybouraných hmot</t>
  </si>
  <si>
    <t>979087312</t>
  </si>
  <si>
    <t>Vodorovné přemístění vyb. hmot nošením do 10 m</t>
  </si>
  <si>
    <t>S naložením suti nebo vybouraných hmot do dopravního prostředku a na jejich vyložením, popřípadě přeložením na normální dopravní prostředek.</t>
  </si>
  <si>
    <t>979087391</t>
  </si>
  <si>
    <t>Příplatek za nošení suti každých dalších 10 m</t>
  </si>
  <si>
    <t>005124010R</t>
  </si>
  <si>
    <t>Koordinační činnost</t>
  </si>
  <si>
    <t>Soubor</t>
  </si>
  <si>
    <t>VRN</t>
  </si>
  <si>
    <t>POL99_2</t>
  </si>
  <si>
    <t>Koordinace stavebních a technologických dodávek stavby.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</si>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</sst>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49" fontId="0" fillId="0" borderId="0" xfId="0" applyNumberForma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7" fillId="5" borderId="30" xfId="0" applyFont="1" applyFill="1" applyBorder="1" applyAlignment="1">
      <alignment horizontal="center" vertical="center" wrapText="1"/>
    </xf>
    <xf numFmtId="0" fontId="17" fillId="5" borderId="31" xfId="0" applyFont="1" applyFill="1" applyBorder="1" applyAlignment="1">
      <alignment horizontal="center" vertical="center" wrapText="1"/>
    </xf>
    <xf numFmtId="0" fontId="17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8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8" fillId="0" borderId="0" xfId="0" applyFont="1" applyBorder="1" applyAlignment="1">
      <alignment vertical="top"/>
    </xf>
    <xf numFmtId="49" fontId="18" fillId="0" borderId="0" xfId="0" applyNumberFormat="1" applyFont="1" applyBorder="1" applyAlignment="1">
      <alignment vertical="top"/>
    </xf>
    <xf numFmtId="0" fontId="18" fillId="0" borderId="0" xfId="0" applyFont="1" applyBorder="1" applyAlignment="1">
      <alignment horizontal="center" vertical="top" shrinkToFit="1"/>
    </xf>
    <xf numFmtId="4" fontId="18" fillId="0" borderId="0" xfId="0" applyNumberFormat="1" applyFont="1" applyBorder="1" applyAlignment="1">
      <alignment vertical="top" shrinkToFit="1"/>
    </xf>
    <xf numFmtId="4" fontId="18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8" fillId="0" borderId="40" xfId="0" applyFont="1" applyBorder="1" applyAlignment="1">
      <alignment vertical="top"/>
    </xf>
    <xf numFmtId="49" fontId="18" fillId="0" borderId="41" xfId="0" applyNumberFormat="1" applyFont="1" applyBorder="1" applyAlignment="1">
      <alignment vertical="top"/>
    </xf>
    <xf numFmtId="0" fontId="18" fillId="0" borderId="41" xfId="0" applyFont="1" applyBorder="1" applyAlignment="1">
      <alignment horizontal="center" vertical="top" shrinkToFit="1"/>
    </xf>
    <xf numFmtId="164" fontId="18" fillId="0" borderId="41" xfId="0" applyNumberFormat="1" applyFont="1" applyBorder="1" applyAlignment="1">
      <alignment vertical="top" shrinkToFit="1"/>
    </xf>
    <xf numFmtId="4" fontId="18" fillId="4" borderId="41" xfId="0" applyNumberFormat="1" applyFont="1" applyFill="1" applyBorder="1" applyAlignment="1" applyProtection="1">
      <alignment vertical="top" shrinkToFit="1"/>
      <protection locked="0"/>
    </xf>
    <xf numFmtId="4" fontId="18" fillId="0" borderId="41" xfId="0" applyNumberFormat="1" applyFont="1" applyBorder="1" applyAlignment="1">
      <alignment vertical="top" shrinkToFit="1"/>
    </xf>
    <xf numFmtId="4" fontId="18" fillId="0" borderId="42" xfId="0" applyNumberFormat="1" applyFont="1" applyBorder="1" applyAlignment="1">
      <alignment vertical="top" shrinkToFit="1"/>
    </xf>
    <xf numFmtId="0" fontId="18" fillId="0" borderId="43" xfId="0" applyFont="1" applyBorder="1" applyAlignment="1">
      <alignment vertical="top"/>
    </xf>
    <xf numFmtId="49" fontId="18" fillId="0" borderId="44" xfId="0" applyNumberFormat="1" applyFont="1" applyBorder="1" applyAlignment="1">
      <alignment vertical="top"/>
    </xf>
    <xf numFmtId="0" fontId="18" fillId="0" borderId="44" xfId="0" applyFont="1" applyBorder="1" applyAlignment="1">
      <alignment horizontal="center" vertical="top" shrinkToFit="1"/>
    </xf>
    <xf numFmtId="164" fontId="18" fillId="0" borderId="44" xfId="0" applyNumberFormat="1" applyFont="1" applyBorder="1" applyAlignment="1">
      <alignment vertical="top" shrinkToFit="1"/>
    </xf>
    <xf numFmtId="4" fontId="18" fillId="4" borderId="44" xfId="0" applyNumberFormat="1" applyFont="1" applyFill="1" applyBorder="1" applyAlignment="1" applyProtection="1">
      <alignment vertical="top" shrinkToFit="1"/>
      <protection locked="0"/>
    </xf>
    <xf numFmtId="4" fontId="18" fillId="0" borderId="44" xfId="0" applyNumberFormat="1" applyFont="1" applyBorder="1" applyAlignment="1">
      <alignment vertical="top" shrinkToFit="1"/>
    </xf>
    <xf numFmtId="4" fontId="18" fillId="0" borderId="45" xfId="0" applyNumberFormat="1" applyFont="1" applyBorder="1" applyAlignment="1">
      <alignment vertical="top" shrinkToFit="1"/>
    </xf>
    <xf numFmtId="0" fontId="20" fillId="0" borderId="18" xfId="0" applyNumberFormat="1" applyFont="1" applyBorder="1" applyAlignment="1">
      <alignment vertical="top" wrapText="1"/>
    </xf>
    <xf numFmtId="164" fontId="18" fillId="4" borderId="0" xfId="0" applyNumberFormat="1" applyFont="1" applyFill="1" applyBorder="1" applyAlignment="1" applyProtection="1">
      <alignment vertical="top" shrinkToFit="1"/>
      <protection locked="0"/>
    </xf>
    <xf numFmtId="0" fontId="21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8" fillId="0" borderId="41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18" fillId="0" borderId="44" xfId="0" applyNumberFormat="1" applyFont="1" applyBorder="1" applyAlignment="1">
      <alignment horizontal="left" vertical="top" wrapText="1"/>
    </xf>
    <xf numFmtId="0" fontId="20" fillId="0" borderId="18" xfId="0" applyNumberFormat="1" applyFont="1" applyBorder="1" applyAlignment="1">
      <alignment horizontal="left" vertical="top" wrapText="1"/>
    </xf>
    <xf numFmtId="49" fontId="18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06ul-app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3"/>
  <sheetViews>
    <sheetView showGridLines="0" topLeftCell="B16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24</v>
      </c>
      <c r="C2" s="109"/>
      <c r="D2" s="110" t="s">
        <v>51</v>
      </c>
      <c r="E2" s="111" t="s">
        <v>52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46</v>
      </c>
      <c r="C3" s="109"/>
      <c r="D3" s="115" t="s">
        <v>43</v>
      </c>
      <c r="E3" s="116" t="s">
        <v>45</v>
      </c>
      <c r="F3" s="117"/>
      <c r="G3" s="117"/>
      <c r="H3" s="117"/>
      <c r="I3" s="117"/>
      <c r="J3" s="118"/>
    </row>
    <row r="4" spans="1:15" ht="23.25" customHeight="1" x14ac:dyDescent="0.2">
      <c r="A4" s="104">
        <v>393</v>
      </c>
      <c r="B4" s="119" t="s">
        <v>47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23</v>
      </c>
      <c r="D5" s="125" t="s">
        <v>53</v>
      </c>
      <c r="E5" s="87"/>
      <c r="F5" s="87"/>
      <c r="G5" s="87"/>
      <c r="H5" s="18" t="s">
        <v>42</v>
      </c>
      <c r="I5" s="127" t="s">
        <v>57</v>
      </c>
      <c r="J5" s="8"/>
    </row>
    <row r="6" spans="1:15" ht="15.75" customHeight="1" x14ac:dyDescent="0.2">
      <c r="A6" s="2"/>
      <c r="B6" s="27"/>
      <c r="C6" s="52"/>
      <c r="D6" s="107" t="s">
        <v>54</v>
      </c>
      <c r="E6" s="88"/>
      <c r="F6" s="88"/>
      <c r="G6" s="88"/>
      <c r="H6" s="18" t="s">
        <v>36</v>
      </c>
      <c r="I6" s="127" t="s">
        <v>58</v>
      </c>
      <c r="J6" s="8"/>
    </row>
    <row r="7" spans="1:15" ht="15.75" customHeight="1" x14ac:dyDescent="0.2">
      <c r="A7" s="2"/>
      <c r="B7" s="28"/>
      <c r="C7" s="53"/>
      <c r="D7" s="105" t="s">
        <v>56</v>
      </c>
      <c r="E7" s="126" t="s">
        <v>55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06" t="s">
        <v>59</v>
      </c>
      <c r="H8" s="18" t="s">
        <v>42</v>
      </c>
      <c r="I8" s="127" t="s">
        <v>63</v>
      </c>
      <c r="J8" s="8"/>
    </row>
    <row r="9" spans="1:15" ht="15.75" hidden="1" customHeight="1" x14ac:dyDescent="0.2">
      <c r="A9" s="2"/>
      <c r="B9" s="2"/>
      <c r="D9" s="106" t="s">
        <v>60</v>
      </c>
      <c r="H9" s="18" t="s">
        <v>36</v>
      </c>
      <c r="I9" s="127" t="s">
        <v>64</v>
      </c>
      <c r="J9" s="8"/>
    </row>
    <row r="10" spans="1:15" ht="15.75" hidden="1" customHeight="1" x14ac:dyDescent="0.2">
      <c r="A10" s="2"/>
      <c r="B10" s="34"/>
      <c r="C10" s="53"/>
      <c r="D10" s="105" t="s">
        <v>62</v>
      </c>
      <c r="E10" s="128" t="s">
        <v>61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9"/>
      <c r="E11" s="129"/>
      <c r="F11" s="129"/>
      <c r="G11" s="129"/>
      <c r="H11" s="18" t="s">
        <v>42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36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 t="s">
        <v>48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201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SUMIF(F52:F59,A16,I52:I59)+SUMIF(F52:F59,"PSU",I52:I59)</f>
        <v>0</v>
      </c>
      <c r="J16" s="81"/>
    </row>
    <row r="17" spans="1:10" ht="23.25" customHeight="1" x14ac:dyDescent="0.2">
      <c r="A17" s="201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SUMIF(F52:F59,A17,I52:I59)</f>
        <v>0</v>
      </c>
      <c r="J17" s="81"/>
    </row>
    <row r="18" spans="1:10" ht="23.25" customHeight="1" x14ac:dyDescent="0.2">
      <c r="A18" s="201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SUMIF(F52:F59,A18,I52:I59)</f>
        <v>0</v>
      </c>
      <c r="J18" s="81"/>
    </row>
    <row r="19" spans="1:10" ht="23.25" customHeight="1" x14ac:dyDescent="0.2">
      <c r="A19" s="201" t="s">
        <v>88</v>
      </c>
      <c r="B19" s="37" t="s">
        <v>29</v>
      </c>
      <c r="C19" s="58"/>
      <c r="D19" s="59"/>
      <c r="E19" s="79"/>
      <c r="F19" s="80"/>
      <c r="G19" s="79"/>
      <c r="H19" s="80"/>
      <c r="I19" s="79">
        <f>SUMIF(F52:F59,A19,I52:I59)</f>
        <v>0</v>
      </c>
      <c r="J19" s="81"/>
    </row>
    <row r="20" spans="1:10" ht="23.25" customHeight="1" x14ac:dyDescent="0.2">
      <c r="A20" s="201" t="s">
        <v>89</v>
      </c>
      <c r="B20" s="37" t="s">
        <v>30</v>
      </c>
      <c r="C20" s="58"/>
      <c r="D20" s="59"/>
      <c r="E20" s="79"/>
      <c r="F20" s="80"/>
      <c r="G20" s="79"/>
      <c r="H20" s="80"/>
      <c r="I20" s="79">
        <f>SUMIF(F52:F59,A20,I52:I59)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/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hidden="1" customHeight="1" x14ac:dyDescent="0.2">
      <c r="A24" s="2"/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I23*E23/100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/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hidden="1" customHeight="1" x14ac:dyDescent="0.2">
      <c r="A26" s="2"/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I25*E25/100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0" t="s">
        <v>5</v>
      </c>
      <c r="C27" s="66"/>
      <c r="D27" s="67"/>
      <c r="E27" s="66"/>
      <c r="F27" s="16"/>
      <c r="G27" s="78">
        <f>CenaCelkemBezDPH-(ZakladDPHSni+ZakladDPHZakl)</f>
        <v>0</v>
      </c>
      <c r="H27" s="78"/>
      <c r="I27" s="78"/>
      <c r="J27" s="40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9" t="s">
        <v>25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25">
      <c r="A29" s="2"/>
      <c r="B29" s="169" t="s">
        <v>37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 t="s">
        <v>65</v>
      </c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 t="s">
        <v>49</v>
      </c>
      <c r="E34" s="97"/>
      <c r="G34" s="98" t="s">
        <v>50</v>
      </c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17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39</v>
      </c>
      <c r="B38" s="142" t="s">
        <v>18</v>
      </c>
      <c r="C38" s="143" t="s">
        <v>6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19</v>
      </c>
      <c r="I38" s="146" t="s">
        <v>1</v>
      </c>
      <c r="J38" s="147" t="s">
        <v>0</v>
      </c>
    </row>
    <row r="39" spans="1:52" ht="25.5" hidden="1" customHeight="1" x14ac:dyDescent="0.2">
      <c r="A39" s="137">
        <v>1</v>
      </c>
      <c r="B39" s="148" t="s">
        <v>66</v>
      </c>
      <c r="C39" s="149"/>
      <c r="D39" s="149"/>
      <c r="E39" s="149"/>
      <c r="F39" s="150">
        <f>'01 01 Pol'!AE110</f>
        <v>0</v>
      </c>
      <c r="G39" s="151">
        <f>'01 01 Pol'!AF110</f>
        <v>0</v>
      </c>
      <c r="H39" s="152"/>
      <c r="I39" s="153">
        <f>F39+G39+H39</f>
        <v>0</v>
      </c>
      <c r="J39" s="154" t="str">
        <f>IF(_xlfn.SINGLE(CenaCelkemVypocet)=0,"",I39/_xlfn.SINGLE(CenaCelkemVypocet)*100)</f>
        <v/>
      </c>
    </row>
    <row r="40" spans="1:52" ht="25.5" hidden="1" customHeight="1" x14ac:dyDescent="0.2">
      <c r="A40" s="137">
        <v>2</v>
      </c>
      <c r="B40" s="155" t="s">
        <v>43</v>
      </c>
      <c r="C40" s="156" t="s">
        <v>45</v>
      </c>
      <c r="D40" s="156"/>
      <c r="E40" s="156"/>
      <c r="F40" s="157">
        <f>'01 01 Pol'!AE110</f>
        <v>0</v>
      </c>
      <c r="G40" s="158">
        <f>'01 01 Pol'!AF110</f>
        <v>0</v>
      </c>
      <c r="H40" s="158"/>
      <c r="I40" s="159">
        <f>F40+G40+H40</f>
        <v>0</v>
      </c>
      <c r="J40" s="160" t="str">
        <f>IF(_xlfn.SINGLE(CenaCelkemVypocet)=0,"",I40/_xlfn.SINGLE(CenaCelkemVypocet)*100)</f>
        <v/>
      </c>
    </row>
    <row r="41" spans="1:52" ht="25.5" hidden="1" customHeight="1" x14ac:dyDescent="0.2">
      <c r="A41" s="137">
        <v>3</v>
      </c>
      <c r="B41" s="161" t="s">
        <v>43</v>
      </c>
      <c r="C41" s="149" t="s">
        <v>44</v>
      </c>
      <c r="D41" s="149"/>
      <c r="E41" s="149"/>
      <c r="F41" s="162">
        <f>'01 01 Pol'!AE110</f>
        <v>0</v>
      </c>
      <c r="G41" s="152">
        <f>'01 01 Pol'!AF110</f>
        <v>0</v>
      </c>
      <c r="H41" s="152"/>
      <c r="I41" s="153">
        <f>F41+G41+H41</f>
        <v>0</v>
      </c>
      <c r="J41" s="154" t="str">
        <f>IF(_xlfn.SINGLE(CenaCelkemVypocet)=0,"",I41/_xlfn.SINGLE(CenaCelkemVypocet)*100)</f>
        <v/>
      </c>
    </row>
    <row r="42" spans="1:52" ht="25.5" hidden="1" customHeight="1" x14ac:dyDescent="0.2">
      <c r="A42" s="137"/>
      <c r="B42" s="163" t="s">
        <v>67</v>
      </c>
      <c r="C42" s="164"/>
      <c r="D42" s="164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7">
        <f>SUMIF(A39:A41,"=1",I39:I41)</f>
        <v>0</v>
      </c>
      <c r="J42" s="168">
        <f>SUMIF(A39:A41,"=1",J39:J41)</f>
        <v>0</v>
      </c>
    </row>
    <row r="44" spans="1:52" x14ac:dyDescent="0.2">
      <c r="A44" t="s">
        <v>69</v>
      </c>
      <c r="B44" t="s">
        <v>70</v>
      </c>
    </row>
    <row r="45" spans="1:52" x14ac:dyDescent="0.2">
      <c r="B45" s="180" t="s">
        <v>71</v>
      </c>
      <c r="C45" s="180"/>
      <c r="D45" s="180"/>
      <c r="E45" s="180"/>
      <c r="F45" s="180"/>
      <c r="G45" s="180"/>
      <c r="H45" s="180"/>
      <c r="I45" s="180"/>
      <c r="J45" s="180"/>
      <c r="AZ45" s="179" t="str">
        <f>B45</f>
        <v>Úprava stávající technologie ÚT o nové směšovací okruhy pro jednotlivé větvě.</v>
      </c>
    </row>
    <row r="46" spans="1:52" ht="25.5" x14ac:dyDescent="0.2">
      <c r="B46" s="180" t="s">
        <v>72</v>
      </c>
      <c r="C46" s="180"/>
      <c r="D46" s="180"/>
      <c r="E46" s="180"/>
      <c r="F46" s="180"/>
      <c r="G46" s="180"/>
      <c r="H46" s="180"/>
      <c r="I46" s="180"/>
      <c r="J46" s="180"/>
      <c r="AZ46" s="179" t="str">
        <f>B46</f>
        <v>Úpravy stávající technologie ÚT ve VS, vyvolané novými směšovanými okruhy a odstraněním původní čerpadlové sestavy.</v>
      </c>
    </row>
    <row r="49" spans="1:10" ht="15.75" x14ac:dyDescent="0.25">
      <c r="B49" s="181" t="s">
        <v>73</v>
      </c>
    </row>
    <row r="51" spans="1:10" ht="25.5" customHeight="1" x14ac:dyDescent="0.2">
      <c r="A51" s="183"/>
      <c r="B51" s="186" t="s">
        <v>18</v>
      </c>
      <c r="C51" s="186" t="s">
        <v>6</v>
      </c>
      <c r="D51" s="187"/>
      <c r="E51" s="187"/>
      <c r="F51" s="188" t="s">
        <v>74</v>
      </c>
      <c r="G51" s="188"/>
      <c r="H51" s="188"/>
      <c r="I51" s="188" t="s">
        <v>31</v>
      </c>
      <c r="J51" s="188" t="s">
        <v>0</v>
      </c>
    </row>
    <row r="52" spans="1:10" ht="36.75" customHeight="1" x14ac:dyDescent="0.2">
      <c r="A52" s="184"/>
      <c r="B52" s="189" t="s">
        <v>75</v>
      </c>
      <c r="C52" s="190" t="s">
        <v>76</v>
      </c>
      <c r="D52" s="191"/>
      <c r="E52" s="191"/>
      <c r="F52" s="197" t="s">
        <v>27</v>
      </c>
      <c r="G52" s="198"/>
      <c r="H52" s="198"/>
      <c r="I52" s="198">
        <f>'01 01 Pol'!G8</f>
        <v>0</v>
      </c>
      <c r="J52" s="195" t="str">
        <f>IF(I60=0,"",I52/I60*100)</f>
        <v/>
      </c>
    </row>
    <row r="53" spans="1:10" ht="36.75" customHeight="1" x14ac:dyDescent="0.2">
      <c r="A53" s="184"/>
      <c r="B53" s="189" t="s">
        <v>77</v>
      </c>
      <c r="C53" s="190" t="s">
        <v>78</v>
      </c>
      <c r="D53" s="191"/>
      <c r="E53" s="191"/>
      <c r="F53" s="197" t="s">
        <v>27</v>
      </c>
      <c r="G53" s="198"/>
      <c r="H53" s="198"/>
      <c r="I53" s="198">
        <f>'01 01 Pol'!G28</f>
        <v>0</v>
      </c>
      <c r="J53" s="195" t="str">
        <f>IF(I60=0,"",I53/I60*100)</f>
        <v/>
      </c>
    </row>
    <row r="54" spans="1:10" ht="36.75" customHeight="1" x14ac:dyDescent="0.2">
      <c r="A54" s="184"/>
      <c r="B54" s="189" t="s">
        <v>79</v>
      </c>
      <c r="C54" s="190" t="s">
        <v>80</v>
      </c>
      <c r="D54" s="191"/>
      <c r="E54" s="191"/>
      <c r="F54" s="197" t="s">
        <v>27</v>
      </c>
      <c r="G54" s="198"/>
      <c r="H54" s="198"/>
      <c r="I54" s="198">
        <f>'01 01 Pol'!G41</f>
        <v>0</v>
      </c>
      <c r="J54" s="195" t="str">
        <f>IF(I60=0,"",I54/I60*100)</f>
        <v/>
      </c>
    </row>
    <row r="55" spans="1:10" ht="36.75" customHeight="1" x14ac:dyDescent="0.2">
      <c r="A55" s="184"/>
      <c r="B55" s="189" t="s">
        <v>81</v>
      </c>
      <c r="C55" s="190" t="s">
        <v>82</v>
      </c>
      <c r="D55" s="191"/>
      <c r="E55" s="191"/>
      <c r="F55" s="197" t="s">
        <v>27</v>
      </c>
      <c r="G55" s="198"/>
      <c r="H55" s="198"/>
      <c r="I55" s="198">
        <f>'01 01 Pol'!G64</f>
        <v>0</v>
      </c>
      <c r="J55" s="195" t="str">
        <f>IF(I60=0,"",I55/I60*100)</f>
        <v/>
      </c>
    </row>
    <row r="56" spans="1:10" ht="36.75" customHeight="1" x14ac:dyDescent="0.2">
      <c r="A56" s="184"/>
      <c r="B56" s="189" t="s">
        <v>83</v>
      </c>
      <c r="C56" s="190" t="s">
        <v>84</v>
      </c>
      <c r="D56" s="191"/>
      <c r="E56" s="191"/>
      <c r="F56" s="197" t="s">
        <v>27</v>
      </c>
      <c r="G56" s="198"/>
      <c r="H56" s="198"/>
      <c r="I56" s="198">
        <f>'01 01 Pol'!G92</f>
        <v>0</v>
      </c>
      <c r="J56" s="195" t="str">
        <f>IF(I60=0,"",I56/I60*100)</f>
        <v/>
      </c>
    </row>
    <row r="57" spans="1:10" ht="36.75" customHeight="1" x14ac:dyDescent="0.2">
      <c r="A57" s="184"/>
      <c r="B57" s="189" t="s">
        <v>85</v>
      </c>
      <c r="C57" s="190" t="s">
        <v>86</v>
      </c>
      <c r="D57" s="191"/>
      <c r="E57" s="191"/>
      <c r="F57" s="197" t="s">
        <v>87</v>
      </c>
      <c r="G57" s="198"/>
      <c r="H57" s="198"/>
      <c r="I57" s="198">
        <f>'01 01 Pol'!G94</f>
        <v>0</v>
      </c>
      <c r="J57" s="195" t="str">
        <f>IF(I60=0,"",I57/I60*100)</f>
        <v/>
      </c>
    </row>
    <row r="58" spans="1:10" ht="36.75" customHeight="1" x14ac:dyDescent="0.2">
      <c r="A58" s="184"/>
      <c r="B58" s="189" t="s">
        <v>88</v>
      </c>
      <c r="C58" s="190" t="s">
        <v>29</v>
      </c>
      <c r="D58" s="191"/>
      <c r="E58" s="191"/>
      <c r="F58" s="197" t="s">
        <v>88</v>
      </c>
      <c r="G58" s="198"/>
      <c r="H58" s="198"/>
      <c r="I58" s="198">
        <f>'01 01 Pol'!G101</f>
        <v>0</v>
      </c>
      <c r="J58" s="195" t="str">
        <f>IF(I60=0,"",I58/I60*100)</f>
        <v/>
      </c>
    </row>
    <row r="59" spans="1:10" ht="36.75" customHeight="1" x14ac:dyDescent="0.2">
      <c r="A59" s="184"/>
      <c r="B59" s="189" t="s">
        <v>89</v>
      </c>
      <c r="C59" s="190" t="s">
        <v>30</v>
      </c>
      <c r="D59" s="191"/>
      <c r="E59" s="191"/>
      <c r="F59" s="197" t="s">
        <v>89</v>
      </c>
      <c r="G59" s="198"/>
      <c r="H59" s="198"/>
      <c r="I59" s="198">
        <f>'01 01 Pol'!G104</f>
        <v>0</v>
      </c>
      <c r="J59" s="195" t="str">
        <f>IF(I60=0,"",I59/I60*100)</f>
        <v/>
      </c>
    </row>
    <row r="60" spans="1:10" ht="25.5" customHeight="1" x14ac:dyDescent="0.2">
      <c r="A60" s="185"/>
      <c r="B60" s="192" t="s">
        <v>1</v>
      </c>
      <c r="C60" s="193"/>
      <c r="D60" s="194"/>
      <c r="E60" s="194"/>
      <c r="F60" s="199"/>
      <c r="G60" s="200"/>
      <c r="H60" s="200"/>
      <c r="I60" s="200">
        <f>SUM(I52:I59)</f>
        <v>0</v>
      </c>
      <c r="J60" s="196">
        <f>SUM(J52:J59)</f>
        <v>0</v>
      </c>
    </row>
    <row r="61" spans="1:10" x14ac:dyDescent="0.2">
      <c r="F61" s="135"/>
      <c r="G61" s="135"/>
      <c r="H61" s="135"/>
      <c r="I61" s="135"/>
      <c r="J61" s="136"/>
    </row>
    <row r="62" spans="1:10" x14ac:dyDescent="0.2">
      <c r="F62" s="135"/>
      <c r="G62" s="135"/>
      <c r="H62" s="135"/>
      <c r="I62" s="135"/>
      <c r="J62" s="136"/>
    </row>
    <row r="63" spans="1:10" x14ac:dyDescent="0.2">
      <c r="F63" s="135"/>
      <c r="G63" s="135"/>
      <c r="H63" s="135"/>
      <c r="I63" s="135"/>
      <c r="J63" s="13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6:E56"/>
    <mergeCell ref="C57:E57"/>
    <mergeCell ref="C58:E58"/>
    <mergeCell ref="C59:E59"/>
    <mergeCell ref="B46:J46"/>
    <mergeCell ref="C52:E52"/>
    <mergeCell ref="C53:E53"/>
    <mergeCell ref="C54:E54"/>
    <mergeCell ref="C55:E55"/>
    <mergeCell ref="C39:E39"/>
    <mergeCell ref="C40:E40"/>
    <mergeCell ref="C41:E41"/>
    <mergeCell ref="B42:E42"/>
    <mergeCell ref="B45:J45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9B477-DFB3-4401-BFCD-F6F8B1339BDD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82" customWidth="1"/>
    <col min="3" max="3" width="38.28515625" style="18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4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02" t="s">
        <v>7</v>
      </c>
      <c r="B1" s="202"/>
      <c r="C1" s="202"/>
      <c r="D1" s="202"/>
      <c r="E1" s="202"/>
      <c r="F1" s="202"/>
      <c r="G1" s="202"/>
      <c r="AG1" t="s">
        <v>90</v>
      </c>
    </row>
    <row r="2" spans="1:60" ht="24.95" customHeight="1" x14ac:dyDescent="0.2">
      <c r="A2" s="203" t="s">
        <v>8</v>
      </c>
      <c r="B2" s="48" t="s">
        <v>51</v>
      </c>
      <c r="C2" s="206" t="s">
        <v>52</v>
      </c>
      <c r="D2" s="204"/>
      <c r="E2" s="204"/>
      <c r="F2" s="204"/>
      <c r="G2" s="205"/>
      <c r="AG2" t="s">
        <v>91</v>
      </c>
    </row>
    <row r="3" spans="1:60" ht="24.95" customHeight="1" x14ac:dyDescent="0.2">
      <c r="A3" s="203" t="s">
        <v>9</v>
      </c>
      <c r="B3" s="48" t="s">
        <v>43</v>
      </c>
      <c r="C3" s="206" t="s">
        <v>45</v>
      </c>
      <c r="D3" s="204"/>
      <c r="E3" s="204"/>
      <c r="F3" s="204"/>
      <c r="G3" s="205"/>
      <c r="AC3" s="182" t="s">
        <v>91</v>
      </c>
      <c r="AG3" t="s">
        <v>92</v>
      </c>
    </row>
    <row r="4" spans="1:60" ht="24.95" customHeight="1" x14ac:dyDescent="0.2">
      <c r="A4" s="207" t="s">
        <v>10</v>
      </c>
      <c r="B4" s="208" t="s">
        <v>43</v>
      </c>
      <c r="C4" s="209" t="s">
        <v>44</v>
      </c>
      <c r="D4" s="210"/>
      <c r="E4" s="210"/>
      <c r="F4" s="210"/>
      <c r="G4" s="211"/>
      <c r="AG4" t="s">
        <v>93</v>
      </c>
    </row>
    <row r="5" spans="1:60" x14ac:dyDescent="0.2">
      <c r="D5" s="10"/>
    </row>
    <row r="6" spans="1:60" ht="38.25" x14ac:dyDescent="0.2">
      <c r="A6" s="213" t="s">
        <v>94</v>
      </c>
      <c r="B6" s="215" t="s">
        <v>95</v>
      </c>
      <c r="C6" s="215" t="s">
        <v>96</v>
      </c>
      <c r="D6" s="214" t="s">
        <v>97</v>
      </c>
      <c r="E6" s="213" t="s">
        <v>98</v>
      </c>
      <c r="F6" s="212" t="s">
        <v>99</v>
      </c>
      <c r="G6" s="213" t="s">
        <v>31</v>
      </c>
      <c r="H6" s="216" t="s">
        <v>32</v>
      </c>
      <c r="I6" s="216" t="s">
        <v>100</v>
      </c>
      <c r="J6" s="216" t="s">
        <v>33</v>
      </c>
      <c r="K6" s="216" t="s">
        <v>101</v>
      </c>
      <c r="L6" s="216" t="s">
        <v>102</v>
      </c>
      <c r="M6" s="216" t="s">
        <v>103</v>
      </c>
      <c r="N6" s="216" t="s">
        <v>104</v>
      </c>
      <c r="O6" s="216" t="s">
        <v>105</v>
      </c>
      <c r="P6" s="216" t="s">
        <v>106</v>
      </c>
      <c r="Q6" s="216" t="s">
        <v>107</v>
      </c>
      <c r="R6" s="216" t="s">
        <v>108</v>
      </c>
      <c r="S6" s="216" t="s">
        <v>109</v>
      </c>
      <c r="T6" s="216" t="s">
        <v>110</v>
      </c>
      <c r="U6" s="216" t="s">
        <v>111</v>
      </c>
      <c r="V6" s="216" t="s">
        <v>112</v>
      </c>
      <c r="W6" s="216" t="s">
        <v>113</v>
      </c>
      <c r="X6" s="216" t="s">
        <v>114</v>
      </c>
    </row>
    <row r="7" spans="1:60" hidden="1" x14ac:dyDescent="0.2">
      <c r="A7" s="3"/>
      <c r="B7" s="4"/>
      <c r="C7" s="4"/>
      <c r="D7" s="6"/>
      <c r="E7" s="218"/>
      <c r="F7" s="219"/>
      <c r="G7" s="219"/>
      <c r="H7" s="219"/>
      <c r="I7" s="219"/>
      <c r="J7" s="219"/>
      <c r="K7" s="219"/>
      <c r="L7" s="219"/>
      <c r="M7" s="219"/>
      <c r="N7" s="219"/>
      <c r="O7" s="219"/>
      <c r="P7" s="219"/>
      <c r="Q7" s="219"/>
      <c r="R7" s="219"/>
      <c r="S7" s="219"/>
      <c r="T7" s="219"/>
      <c r="U7" s="219"/>
      <c r="V7" s="219"/>
      <c r="W7" s="219"/>
      <c r="X7" s="219"/>
    </row>
    <row r="8" spans="1:60" x14ac:dyDescent="0.2">
      <c r="A8" s="242" t="s">
        <v>115</v>
      </c>
      <c r="B8" s="243" t="s">
        <v>75</v>
      </c>
      <c r="C8" s="266" t="s">
        <v>76</v>
      </c>
      <c r="D8" s="244"/>
      <c r="E8" s="245"/>
      <c r="F8" s="246"/>
      <c r="G8" s="246">
        <f>SUMIF(AG9:AG27,"&lt;&gt;NOR",G9:G27)</f>
        <v>0</v>
      </c>
      <c r="H8" s="246"/>
      <c r="I8" s="246">
        <f>SUM(I9:I27)</f>
        <v>0</v>
      </c>
      <c r="J8" s="246"/>
      <c r="K8" s="246">
        <f>SUM(K9:K27)</f>
        <v>0</v>
      </c>
      <c r="L8" s="246"/>
      <c r="M8" s="246">
        <f>SUM(M9:M27)</f>
        <v>0</v>
      </c>
      <c r="N8" s="246"/>
      <c r="O8" s="246">
        <f>SUM(O9:O27)</f>
        <v>0.11</v>
      </c>
      <c r="P8" s="246"/>
      <c r="Q8" s="247">
        <f>SUM(Q9:Q27)</f>
        <v>0.88</v>
      </c>
      <c r="R8" s="241"/>
      <c r="S8" s="241"/>
      <c r="T8" s="241"/>
      <c r="U8" s="241"/>
      <c r="V8" s="241">
        <f>SUM(V9:V27)</f>
        <v>28.400000000000002</v>
      </c>
      <c r="W8" s="241"/>
      <c r="X8" s="241"/>
      <c r="AG8" t="s">
        <v>116</v>
      </c>
    </row>
    <row r="9" spans="1:60" outlineLevel="1" x14ac:dyDescent="0.2">
      <c r="A9" s="248">
        <v>1</v>
      </c>
      <c r="B9" s="249" t="s">
        <v>117</v>
      </c>
      <c r="C9" s="267" t="s">
        <v>118</v>
      </c>
      <c r="D9" s="250" t="s">
        <v>119</v>
      </c>
      <c r="E9" s="251">
        <v>21.912659999999999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3">
        <v>0</v>
      </c>
      <c r="O9" s="253">
        <f>ROUND(E9*N9,2)</f>
        <v>0</v>
      </c>
      <c r="P9" s="253">
        <v>4.0099999999999997E-2</v>
      </c>
      <c r="Q9" s="254">
        <f>ROUND(E9*P9,2)</f>
        <v>0.88</v>
      </c>
      <c r="R9" s="237"/>
      <c r="S9" s="237" t="s">
        <v>120</v>
      </c>
      <c r="T9" s="237" t="s">
        <v>120</v>
      </c>
      <c r="U9" s="237">
        <v>0.54</v>
      </c>
      <c r="V9" s="237">
        <f>ROUND(E9*U9,2)</f>
        <v>11.83</v>
      </c>
      <c r="W9" s="237"/>
      <c r="X9" s="237" t="s">
        <v>121</v>
      </c>
      <c r="Y9" s="217"/>
      <c r="Z9" s="217"/>
      <c r="AA9" s="217"/>
      <c r="AB9" s="217"/>
      <c r="AC9" s="217"/>
      <c r="AD9" s="217"/>
      <c r="AE9" s="217"/>
      <c r="AF9" s="217"/>
      <c r="AG9" s="217" t="s">
        <v>122</v>
      </c>
      <c r="AH9" s="217"/>
      <c r="AI9" s="217"/>
      <c r="AJ9" s="217"/>
      <c r="AK9" s="217"/>
      <c r="AL9" s="217"/>
      <c r="AM9" s="217"/>
      <c r="AN9" s="217"/>
      <c r="AO9" s="217"/>
      <c r="AP9" s="217"/>
      <c r="AQ9" s="217"/>
      <c r="AR9" s="217"/>
      <c r="AS9" s="217"/>
      <c r="AT9" s="217"/>
      <c r="AU9" s="217"/>
      <c r="AV9" s="217"/>
      <c r="AW9" s="217"/>
      <c r="AX9" s="217"/>
      <c r="AY9" s="217"/>
      <c r="AZ9" s="217"/>
      <c r="BA9" s="217"/>
      <c r="BB9" s="217"/>
      <c r="BC9" s="217"/>
      <c r="BD9" s="217"/>
      <c r="BE9" s="217"/>
      <c r="BF9" s="217"/>
      <c r="BG9" s="217"/>
      <c r="BH9" s="217"/>
    </row>
    <row r="10" spans="1:60" ht="22.5" outlineLevel="1" x14ac:dyDescent="0.2">
      <c r="A10" s="234"/>
      <c r="B10" s="235"/>
      <c r="C10" s="268" t="s">
        <v>123</v>
      </c>
      <c r="D10" s="239"/>
      <c r="E10" s="240">
        <v>4.38253</v>
      </c>
      <c r="F10" s="237"/>
      <c r="G10" s="237"/>
      <c r="H10" s="237"/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  <c r="W10" s="237"/>
      <c r="X10" s="237"/>
      <c r="Y10" s="217"/>
      <c r="Z10" s="217"/>
      <c r="AA10" s="217"/>
      <c r="AB10" s="217"/>
      <c r="AC10" s="217"/>
      <c r="AD10" s="217"/>
      <c r="AE10" s="217"/>
      <c r="AF10" s="217"/>
      <c r="AG10" s="217" t="s">
        <v>124</v>
      </c>
      <c r="AH10" s="217">
        <v>0</v>
      </c>
      <c r="AI10" s="217"/>
      <c r="AJ10" s="217"/>
      <c r="AK10" s="217"/>
      <c r="AL10" s="217"/>
      <c r="AM10" s="217"/>
      <c r="AN10" s="217"/>
      <c r="AO10" s="217"/>
      <c r="AP10" s="217"/>
      <c r="AQ10" s="217"/>
      <c r="AR10" s="217"/>
      <c r="AS10" s="217"/>
      <c r="AT10" s="217"/>
      <c r="AU10" s="217"/>
      <c r="AV10" s="217"/>
      <c r="AW10" s="217"/>
      <c r="AX10" s="217"/>
      <c r="AY10" s="217"/>
      <c r="AZ10" s="217"/>
      <c r="BA10" s="217"/>
      <c r="BB10" s="217"/>
      <c r="BC10" s="217"/>
      <c r="BD10" s="217"/>
      <c r="BE10" s="217"/>
      <c r="BF10" s="217"/>
      <c r="BG10" s="217"/>
      <c r="BH10" s="217"/>
    </row>
    <row r="11" spans="1:60" ht="22.5" outlineLevel="1" x14ac:dyDescent="0.2">
      <c r="A11" s="234"/>
      <c r="B11" s="235"/>
      <c r="C11" s="268" t="s">
        <v>125</v>
      </c>
      <c r="D11" s="239"/>
      <c r="E11" s="240">
        <v>17.53013</v>
      </c>
      <c r="F11" s="237"/>
      <c r="G11" s="237"/>
      <c r="H11" s="237"/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  <c r="W11" s="237"/>
      <c r="X11" s="237"/>
      <c r="Y11" s="217"/>
      <c r="Z11" s="217"/>
      <c r="AA11" s="217"/>
      <c r="AB11" s="217"/>
      <c r="AC11" s="217"/>
      <c r="AD11" s="217"/>
      <c r="AE11" s="217"/>
      <c r="AF11" s="217"/>
      <c r="AG11" s="217" t="s">
        <v>124</v>
      </c>
      <c r="AH11" s="217">
        <v>0</v>
      </c>
      <c r="AI11" s="217"/>
      <c r="AJ11" s="217"/>
      <c r="AK11" s="217"/>
      <c r="AL11" s="217"/>
      <c r="AM11" s="217"/>
      <c r="AN11" s="217"/>
      <c r="AO11" s="217"/>
      <c r="AP11" s="217"/>
      <c r="AQ11" s="217"/>
      <c r="AR11" s="217"/>
      <c r="AS11" s="217"/>
      <c r="AT11" s="217"/>
      <c r="AU11" s="217"/>
      <c r="AV11" s="217"/>
      <c r="AW11" s="217"/>
      <c r="AX11" s="217"/>
      <c r="AY11" s="217"/>
      <c r="AZ11" s="217"/>
      <c r="BA11" s="217"/>
      <c r="BB11" s="217"/>
      <c r="BC11" s="217"/>
      <c r="BD11" s="217"/>
      <c r="BE11" s="217"/>
      <c r="BF11" s="217"/>
      <c r="BG11" s="217"/>
      <c r="BH11" s="217"/>
    </row>
    <row r="12" spans="1:60" outlineLevel="1" x14ac:dyDescent="0.2">
      <c r="A12" s="255">
        <v>2</v>
      </c>
      <c r="B12" s="256" t="s">
        <v>126</v>
      </c>
      <c r="C12" s="269" t="s">
        <v>127</v>
      </c>
      <c r="D12" s="257" t="s">
        <v>128</v>
      </c>
      <c r="E12" s="258">
        <v>7</v>
      </c>
      <c r="F12" s="259"/>
      <c r="G12" s="260">
        <f>ROUND(E12*F12,2)</f>
        <v>0</v>
      </c>
      <c r="H12" s="259"/>
      <c r="I12" s="260">
        <f>ROUND(E12*H12,2)</f>
        <v>0</v>
      </c>
      <c r="J12" s="259"/>
      <c r="K12" s="260">
        <f>ROUND(E12*J12,2)</f>
        <v>0</v>
      </c>
      <c r="L12" s="260">
        <v>21</v>
      </c>
      <c r="M12" s="260">
        <f>G12*(1+L12/100)</f>
        <v>0</v>
      </c>
      <c r="N12" s="260">
        <v>0</v>
      </c>
      <c r="O12" s="260">
        <f>ROUND(E12*N12,2)</f>
        <v>0</v>
      </c>
      <c r="P12" s="260">
        <v>0</v>
      </c>
      <c r="Q12" s="261">
        <f>ROUND(E12*P12,2)</f>
        <v>0</v>
      </c>
      <c r="R12" s="237"/>
      <c r="S12" s="237" t="s">
        <v>120</v>
      </c>
      <c r="T12" s="237" t="s">
        <v>120</v>
      </c>
      <c r="U12" s="237">
        <v>0.5</v>
      </c>
      <c r="V12" s="237">
        <f>ROUND(E12*U12,2)</f>
        <v>3.5</v>
      </c>
      <c r="W12" s="237"/>
      <c r="X12" s="237" t="s">
        <v>121</v>
      </c>
      <c r="Y12" s="217"/>
      <c r="Z12" s="217"/>
      <c r="AA12" s="217"/>
      <c r="AB12" s="217"/>
      <c r="AC12" s="217"/>
      <c r="AD12" s="217"/>
      <c r="AE12" s="217"/>
      <c r="AF12" s="217"/>
      <c r="AG12" s="217" t="s">
        <v>122</v>
      </c>
      <c r="AH12" s="217"/>
      <c r="AI12" s="217"/>
      <c r="AJ12" s="217"/>
      <c r="AK12" s="217"/>
      <c r="AL12" s="217"/>
      <c r="AM12" s="217"/>
      <c r="AN12" s="217"/>
      <c r="AO12" s="217"/>
      <c r="AP12" s="217"/>
      <c r="AQ12" s="217"/>
      <c r="AR12" s="217"/>
      <c r="AS12" s="217"/>
      <c r="AT12" s="217"/>
      <c r="AU12" s="217"/>
      <c r="AV12" s="217"/>
      <c r="AW12" s="217"/>
      <c r="AX12" s="217"/>
      <c r="AY12" s="217"/>
      <c r="AZ12" s="217"/>
      <c r="BA12" s="217"/>
      <c r="BB12" s="217"/>
      <c r="BC12" s="217"/>
      <c r="BD12" s="217"/>
      <c r="BE12" s="217"/>
      <c r="BF12" s="217"/>
      <c r="BG12" s="217"/>
      <c r="BH12" s="217"/>
    </row>
    <row r="13" spans="1:60" outlineLevel="1" x14ac:dyDescent="0.2">
      <c r="A13" s="248">
        <v>3</v>
      </c>
      <c r="B13" s="249" t="s">
        <v>129</v>
      </c>
      <c r="C13" s="267" t="s">
        <v>130</v>
      </c>
      <c r="D13" s="250" t="s">
        <v>119</v>
      </c>
      <c r="E13" s="251">
        <v>14.030390000000001</v>
      </c>
      <c r="F13" s="252"/>
      <c r="G13" s="253">
        <f>ROUND(E13*F13,2)</f>
        <v>0</v>
      </c>
      <c r="H13" s="252"/>
      <c r="I13" s="253">
        <f>ROUND(E13*H13,2)</f>
        <v>0</v>
      </c>
      <c r="J13" s="252"/>
      <c r="K13" s="253">
        <f>ROUND(E13*J13,2)</f>
        <v>0</v>
      </c>
      <c r="L13" s="253">
        <v>21</v>
      </c>
      <c r="M13" s="253">
        <f>G13*(1+L13/100)</f>
        <v>0</v>
      </c>
      <c r="N13" s="253">
        <v>2.0500000000000002E-3</v>
      </c>
      <c r="O13" s="253">
        <f>ROUND(E13*N13,2)</f>
        <v>0.03</v>
      </c>
      <c r="P13" s="253">
        <v>0</v>
      </c>
      <c r="Q13" s="254">
        <f>ROUND(E13*P13,2)</f>
        <v>0</v>
      </c>
      <c r="R13" s="237"/>
      <c r="S13" s="237" t="s">
        <v>120</v>
      </c>
      <c r="T13" s="237" t="s">
        <v>120</v>
      </c>
      <c r="U13" s="237">
        <v>0.60699999999999998</v>
      </c>
      <c r="V13" s="237">
        <f>ROUND(E13*U13,2)</f>
        <v>8.52</v>
      </c>
      <c r="W13" s="237"/>
      <c r="X13" s="237" t="s">
        <v>121</v>
      </c>
      <c r="Y13" s="217"/>
      <c r="Z13" s="217"/>
      <c r="AA13" s="217"/>
      <c r="AB13" s="217"/>
      <c r="AC13" s="217"/>
      <c r="AD13" s="217"/>
      <c r="AE13" s="217"/>
      <c r="AF13" s="217"/>
      <c r="AG13" s="217" t="s">
        <v>122</v>
      </c>
      <c r="AH13" s="217"/>
      <c r="AI13" s="217"/>
      <c r="AJ13" s="217"/>
      <c r="AK13" s="217"/>
      <c r="AL13" s="217"/>
      <c r="AM13" s="217"/>
      <c r="AN13" s="217"/>
      <c r="AO13" s="217"/>
      <c r="AP13" s="217"/>
      <c r="AQ13" s="217"/>
      <c r="AR13" s="217"/>
      <c r="AS13" s="217"/>
      <c r="AT13" s="217"/>
      <c r="AU13" s="217"/>
      <c r="AV13" s="217"/>
      <c r="AW13" s="217"/>
      <c r="AX13" s="217"/>
      <c r="AY13" s="217"/>
      <c r="AZ13" s="217"/>
      <c r="BA13" s="217"/>
      <c r="BB13" s="217"/>
      <c r="BC13" s="217"/>
      <c r="BD13" s="217"/>
      <c r="BE13" s="217"/>
      <c r="BF13" s="217"/>
      <c r="BG13" s="217"/>
      <c r="BH13" s="217"/>
    </row>
    <row r="14" spans="1:60" outlineLevel="1" x14ac:dyDescent="0.2">
      <c r="A14" s="234"/>
      <c r="B14" s="235"/>
      <c r="C14" s="270" t="s">
        <v>131</v>
      </c>
      <c r="D14" s="262"/>
      <c r="E14" s="262"/>
      <c r="F14" s="262"/>
      <c r="G14" s="262"/>
      <c r="H14" s="237"/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  <c r="W14" s="237"/>
      <c r="X14" s="237"/>
      <c r="Y14" s="217"/>
      <c r="Z14" s="217"/>
      <c r="AA14" s="217"/>
      <c r="AB14" s="217"/>
      <c r="AC14" s="217"/>
      <c r="AD14" s="217"/>
      <c r="AE14" s="217"/>
      <c r="AF14" s="217"/>
      <c r="AG14" s="217" t="s">
        <v>132</v>
      </c>
      <c r="AH14" s="217"/>
      <c r="AI14" s="217"/>
      <c r="AJ14" s="217"/>
      <c r="AK14" s="217"/>
      <c r="AL14" s="217"/>
      <c r="AM14" s="217"/>
      <c r="AN14" s="217"/>
      <c r="AO14" s="217"/>
      <c r="AP14" s="217"/>
      <c r="AQ14" s="217"/>
      <c r="AR14" s="217"/>
      <c r="AS14" s="217"/>
      <c r="AT14" s="217"/>
      <c r="AU14" s="217"/>
      <c r="AV14" s="217"/>
      <c r="AW14" s="217"/>
      <c r="AX14" s="217"/>
      <c r="AY14" s="217"/>
      <c r="AZ14" s="217"/>
      <c r="BA14" s="217"/>
      <c r="BB14" s="217"/>
      <c r="BC14" s="217"/>
      <c r="BD14" s="217"/>
      <c r="BE14" s="217"/>
      <c r="BF14" s="217"/>
      <c r="BG14" s="217"/>
      <c r="BH14" s="217"/>
    </row>
    <row r="15" spans="1:60" outlineLevel="1" x14ac:dyDescent="0.2">
      <c r="A15" s="234"/>
      <c r="B15" s="235"/>
      <c r="C15" s="268" t="s">
        <v>133</v>
      </c>
      <c r="D15" s="239"/>
      <c r="E15" s="240">
        <v>5.0108499999999996</v>
      </c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  <c r="W15" s="237"/>
      <c r="X15" s="237"/>
      <c r="Y15" s="217"/>
      <c r="Z15" s="217"/>
      <c r="AA15" s="217"/>
      <c r="AB15" s="217"/>
      <c r="AC15" s="217"/>
      <c r="AD15" s="217"/>
      <c r="AE15" s="217"/>
      <c r="AF15" s="217"/>
      <c r="AG15" s="217" t="s">
        <v>124</v>
      </c>
      <c r="AH15" s="217">
        <v>0</v>
      </c>
      <c r="AI15" s="217"/>
      <c r="AJ15" s="217"/>
      <c r="AK15" s="217"/>
      <c r="AL15" s="217"/>
      <c r="AM15" s="217"/>
      <c r="AN15" s="217"/>
      <c r="AO15" s="217"/>
      <c r="AP15" s="217"/>
      <c r="AQ15" s="217"/>
      <c r="AR15" s="217"/>
      <c r="AS15" s="217"/>
      <c r="AT15" s="217"/>
      <c r="AU15" s="217"/>
      <c r="AV15" s="217"/>
      <c r="AW15" s="217"/>
      <c r="AX15" s="217"/>
      <c r="AY15" s="217"/>
      <c r="AZ15" s="217"/>
      <c r="BA15" s="217"/>
      <c r="BB15" s="217"/>
      <c r="BC15" s="217"/>
      <c r="BD15" s="217"/>
      <c r="BE15" s="217"/>
      <c r="BF15" s="217"/>
      <c r="BG15" s="217"/>
      <c r="BH15" s="217"/>
    </row>
    <row r="16" spans="1:60" ht="22.5" outlineLevel="1" x14ac:dyDescent="0.2">
      <c r="A16" s="234"/>
      <c r="B16" s="235"/>
      <c r="C16" s="268" t="s">
        <v>134</v>
      </c>
      <c r="D16" s="239"/>
      <c r="E16" s="240">
        <v>6.01302</v>
      </c>
      <c r="F16" s="237"/>
      <c r="G16" s="237"/>
      <c r="H16" s="237"/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  <c r="W16" s="237"/>
      <c r="X16" s="237"/>
      <c r="Y16" s="217"/>
      <c r="Z16" s="217"/>
      <c r="AA16" s="217"/>
      <c r="AB16" s="217"/>
      <c r="AC16" s="217"/>
      <c r="AD16" s="217"/>
      <c r="AE16" s="217"/>
      <c r="AF16" s="217"/>
      <c r="AG16" s="217" t="s">
        <v>124</v>
      </c>
      <c r="AH16" s="217">
        <v>0</v>
      </c>
      <c r="AI16" s="217"/>
      <c r="AJ16" s="217"/>
      <c r="AK16" s="217"/>
      <c r="AL16" s="217"/>
      <c r="AM16" s="217"/>
      <c r="AN16" s="217"/>
      <c r="AO16" s="217"/>
      <c r="AP16" s="217"/>
      <c r="AQ16" s="217"/>
      <c r="AR16" s="217"/>
      <c r="AS16" s="217"/>
      <c r="AT16" s="217"/>
      <c r="AU16" s="217"/>
      <c r="AV16" s="217"/>
      <c r="AW16" s="217"/>
      <c r="AX16" s="217"/>
      <c r="AY16" s="217"/>
      <c r="AZ16" s="217"/>
      <c r="BA16" s="217"/>
      <c r="BB16" s="217"/>
      <c r="BC16" s="217"/>
      <c r="BD16" s="217"/>
      <c r="BE16" s="217"/>
      <c r="BF16" s="217"/>
      <c r="BG16" s="217"/>
      <c r="BH16" s="217"/>
    </row>
    <row r="17" spans="1:60" ht="22.5" outlineLevel="1" x14ac:dyDescent="0.2">
      <c r="A17" s="234"/>
      <c r="B17" s="235"/>
      <c r="C17" s="268" t="s">
        <v>135</v>
      </c>
      <c r="D17" s="239"/>
      <c r="E17" s="240">
        <v>3.00651</v>
      </c>
      <c r="F17" s="237"/>
      <c r="G17" s="237"/>
      <c r="H17" s="237"/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  <c r="W17" s="237"/>
      <c r="X17" s="237"/>
      <c r="Y17" s="217"/>
      <c r="Z17" s="217"/>
      <c r="AA17" s="217"/>
      <c r="AB17" s="217"/>
      <c r="AC17" s="217"/>
      <c r="AD17" s="217"/>
      <c r="AE17" s="217"/>
      <c r="AF17" s="217"/>
      <c r="AG17" s="217" t="s">
        <v>124</v>
      </c>
      <c r="AH17" s="217">
        <v>0</v>
      </c>
      <c r="AI17" s="217"/>
      <c r="AJ17" s="217"/>
      <c r="AK17" s="217"/>
      <c r="AL17" s="217"/>
      <c r="AM17" s="217"/>
      <c r="AN17" s="217"/>
      <c r="AO17" s="217"/>
      <c r="AP17" s="217"/>
      <c r="AQ17" s="217"/>
      <c r="AR17" s="217"/>
      <c r="AS17" s="217"/>
      <c r="AT17" s="217"/>
      <c r="AU17" s="217"/>
      <c r="AV17" s="217"/>
      <c r="AW17" s="217"/>
      <c r="AX17" s="217"/>
      <c r="AY17" s="217"/>
      <c r="AZ17" s="217"/>
      <c r="BA17" s="217"/>
      <c r="BB17" s="217"/>
      <c r="BC17" s="217"/>
      <c r="BD17" s="217"/>
      <c r="BE17" s="217"/>
      <c r="BF17" s="217"/>
      <c r="BG17" s="217"/>
      <c r="BH17" s="217"/>
    </row>
    <row r="18" spans="1:60" outlineLevel="1" x14ac:dyDescent="0.2">
      <c r="A18" s="248">
        <v>4</v>
      </c>
      <c r="B18" s="249" t="s">
        <v>136</v>
      </c>
      <c r="C18" s="267" t="s">
        <v>137</v>
      </c>
      <c r="D18" s="250" t="s">
        <v>119</v>
      </c>
      <c r="E18" s="251">
        <v>14.030390000000001</v>
      </c>
      <c r="F18" s="252"/>
      <c r="G18" s="253">
        <f>ROUND(E18*F18,2)</f>
        <v>0</v>
      </c>
      <c r="H18" s="252"/>
      <c r="I18" s="253">
        <f>ROUND(E18*H18,2)</f>
        <v>0</v>
      </c>
      <c r="J18" s="252"/>
      <c r="K18" s="253">
        <f>ROUND(E18*J18,2)</f>
        <v>0</v>
      </c>
      <c r="L18" s="253">
        <v>21</v>
      </c>
      <c r="M18" s="253">
        <f>G18*(1+L18/100)</f>
        <v>0</v>
      </c>
      <c r="N18" s="253">
        <v>1.1199999999999999E-3</v>
      </c>
      <c r="O18" s="253">
        <f>ROUND(E18*N18,2)</f>
        <v>0.02</v>
      </c>
      <c r="P18" s="253">
        <v>0</v>
      </c>
      <c r="Q18" s="254">
        <f>ROUND(E18*P18,2)</f>
        <v>0</v>
      </c>
      <c r="R18" s="237"/>
      <c r="S18" s="237" t="s">
        <v>120</v>
      </c>
      <c r="T18" s="237" t="s">
        <v>120</v>
      </c>
      <c r="U18" s="237">
        <v>0.32400000000000001</v>
      </c>
      <c r="V18" s="237">
        <f>ROUND(E18*U18,2)</f>
        <v>4.55</v>
      </c>
      <c r="W18" s="237"/>
      <c r="X18" s="237" t="s">
        <v>121</v>
      </c>
      <c r="Y18" s="217"/>
      <c r="Z18" s="217"/>
      <c r="AA18" s="217"/>
      <c r="AB18" s="217"/>
      <c r="AC18" s="217"/>
      <c r="AD18" s="217"/>
      <c r="AE18" s="217"/>
      <c r="AF18" s="217"/>
      <c r="AG18" s="217" t="s">
        <v>122</v>
      </c>
      <c r="AH18" s="217"/>
      <c r="AI18" s="217"/>
      <c r="AJ18" s="217"/>
      <c r="AK18" s="217"/>
      <c r="AL18" s="217"/>
      <c r="AM18" s="217"/>
      <c r="AN18" s="217"/>
      <c r="AO18" s="217"/>
      <c r="AP18" s="217"/>
      <c r="AQ18" s="217"/>
      <c r="AR18" s="217"/>
      <c r="AS18" s="217"/>
      <c r="AT18" s="217"/>
      <c r="AU18" s="217"/>
      <c r="AV18" s="217"/>
      <c r="AW18" s="217"/>
      <c r="AX18" s="217"/>
      <c r="AY18" s="217"/>
      <c r="AZ18" s="217"/>
      <c r="BA18" s="217"/>
      <c r="BB18" s="217"/>
      <c r="BC18" s="217"/>
      <c r="BD18" s="217"/>
      <c r="BE18" s="217"/>
      <c r="BF18" s="217"/>
      <c r="BG18" s="217"/>
      <c r="BH18" s="217"/>
    </row>
    <row r="19" spans="1:60" outlineLevel="1" x14ac:dyDescent="0.2">
      <c r="A19" s="234"/>
      <c r="B19" s="235"/>
      <c r="C19" s="270" t="s">
        <v>131</v>
      </c>
      <c r="D19" s="262"/>
      <c r="E19" s="262"/>
      <c r="F19" s="262"/>
      <c r="G19" s="262"/>
      <c r="H19" s="237"/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  <c r="W19" s="237"/>
      <c r="X19" s="237"/>
      <c r="Y19" s="217"/>
      <c r="Z19" s="217"/>
      <c r="AA19" s="217"/>
      <c r="AB19" s="217"/>
      <c r="AC19" s="217"/>
      <c r="AD19" s="217"/>
      <c r="AE19" s="217"/>
      <c r="AF19" s="217"/>
      <c r="AG19" s="217" t="s">
        <v>132</v>
      </c>
      <c r="AH19" s="217"/>
      <c r="AI19" s="217"/>
      <c r="AJ19" s="217"/>
      <c r="AK19" s="217"/>
      <c r="AL19" s="217"/>
      <c r="AM19" s="217"/>
      <c r="AN19" s="217"/>
      <c r="AO19" s="217"/>
      <c r="AP19" s="217"/>
      <c r="AQ19" s="217"/>
      <c r="AR19" s="217"/>
      <c r="AS19" s="217"/>
      <c r="AT19" s="217"/>
      <c r="AU19" s="217"/>
      <c r="AV19" s="217"/>
      <c r="AW19" s="217"/>
      <c r="AX19" s="217"/>
      <c r="AY19" s="217"/>
      <c r="AZ19" s="217"/>
      <c r="BA19" s="217"/>
      <c r="BB19" s="217"/>
      <c r="BC19" s="217"/>
      <c r="BD19" s="217"/>
      <c r="BE19" s="217"/>
      <c r="BF19" s="217"/>
      <c r="BG19" s="217"/>
      <c r="BH19" s="217"/>
    </row>
    <row r="20" spans="1:60" outlineLevel="1" x14ac:dyDescent="0.2">
      <c r="A20" s="234"/>
      <c r="B20" s="235"/>
      <c r="C20" s="268" t="s">
        <v>133</v>
      </c>
      <c r="D20" s="239"/>
      <c r="E20" s="240">
        <v>5.0108499999999996</v>
      </c>
      <c r="F20" s="237"/>
      <c r="G20" s="237"/>
      <c r="H20" s="237"/>
      <c r="I20" s="237"/>
      <c r="J20" s="237"/>
      <c r="K20" s="237"/>
      <c r="L20" s="237"/>
      <c r="M20" s="237"/>
      <c r="N20" s="237"/>
      <c r="O20" s="237"/>
      <c r="P20" s="237"/>
      <c r="Q20" s="237"/>
      <c r="R20" s="237"/>
      <c r="S20" s="237"/>
      <c r="T20" s="237"/>
      <c r="U20" s="237"/>
      <c r="V20" s="237"/>
      <c r="W20" s="237"/>
      <c r="X20" s="237"/>
      <c r="Y20" s="217"/>
      <c r="Z20" s="217"/>
      <c r="AA20" s="217"/>
      <c r="AB20" s="217"/>
      <c r="AC20" s="217"/>
      <c r="AD20" s="217"/>
      <c r="AE20" s="217"/>
      <c r="AF20" s="217"/>
      <c r="AG20" s="217" t="s">
        <v>124</v>
      </c>
      <c r="AH20" s="217">
        <v>0</v>
      </c>
      <c r="AI20" s="217"/>
      <c r="AJ20" s="217"/>
      <c r="AK20" s="217"/>
      <c r="AL20" s="217"/>
      <c r="AM20" s="217"/>
      <c r="AN20" s="217"/>
      <c r="AO20" s="217"/>
      <c r="AP20" s="217"/>
      <c r="AQ20" s="217"/>
      <c r="AR20" s="217"/>
      <c r="AS20" s="217"/>
      <c r="AT20" s="217"/>
      <c r="AU20" s="217"/>
      <c r="AV20" s="217"/>
      <c r="AW20" s="217"/>
      <c r="AX20" s="217"/>
      <c r="AY20" s="217"/>
      <c r="AZ20" s="217"/>
      <c r="BA20" s="217"/>
      <c r="BB20" s="217"/>
      <c r="BC20" s="217"/>
      <c r="BD20" s="217"/>
      <c r="BE20" s="217"/>
      <c r="BF20" s="217"/>
      <c r="BG20" s="217"/>
      <c r="BH20" s="217"/>
    </row>
    <row r="21" spans="1:60" ht="22.5" outlineLevel="1" x14ac:dyDescent="0.2">
      <c r="A21" s="234"/>
      <c r="B21" s="235"/>
      <c r="C21" s="268" t="s">
        <v>134</v>
      </c>
      <c r="D21" s="239"/>
      <c r="E21" s="240">
        <v>6.01302</v>
      </c>
      <c r="F21" s="237"/>
      <c r="G21" s="237"/>
      <c r="H21" s="237"/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  <c r="W21" s="237"/>
      <c r="X21" s="237"/>
      <c r="Y21" s="217"/>
      <c r="Z21" s="217"/>
      <c r="AA21" s="217"/>
      <c r="AB21" s="217"/>
      <c r="AC21" s="217"/>
      <c r="AD21" s="217"/>
      <c r="AE21" s="217"/>
      <c r="AF21" s="217"/>
      <c r="AG21" s="217" t="s">
        <v>124</v>
      </c>
      <c r="AH21" s="217">
        <v>0</v>
      </c>
      <c r="AI21" s="217"/>
      <c r="AJ21" s="217"/>
      <c r="AK21" s="217"/>
      <c r="AL21" s="217"/>
      <c r="AM21" s="217"/>
      <c r="AN21" s="217"/>
      <c r="AO21" s="217"/>
      <c r="AP21" s="217"/>
      <c r="AQ21" s="217"/>
      <c r="AR21" s="217"/>
      <c r="AS21" s="217"/>
      <c r="AT21" s="217"/>
      <c r="AU21" s="217"/>
      <c r="AV21" s="217"/>
      <c r="AW21" s="217"/>
      <c r="AX21" s="217"/>
      <c r="AY21" s="217"/>
      <c r="AZ21" s="217"/>
      <c r="BA21" s="217"/>
      <c r="BB21" s="217"/>
      <c r="BC21" s="217"/>
      <c r="BD21" s="217"/>
      <c r="BE21" s="217"/>
      <c r="BF21" s="217"/>
      <c r="BG21" s="217"/>
      <c r="BH21" s="217"/>
    </row>
    <row r="22" spans="1:60" ht="22.5" outlineLevel="1" x14ac:dyDescent="0.2">
      <c r="A22" s="234"/>
      <c r="B22" s="235"/>
      <c r="C22" s="268" t="s">
        <v>135</v>
      </c>
      <c r="D22" s="239"/>
      <c r="E22" s="240">
        <v>3.00651</v>
      </c>
      <c r="F22" s="237"/>
      <c r="G22" s="237"/>
      <c r="H22" s="237"/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/>
      <c r="U22" s="237"/>
      <c r="V22" s="237"/>
      <c r="W22" s="237"/>
      <c r="X22" s="237"/>
      <c r="Y22" s="217"/>
      <c r="Z22" s="217"/>
      <c r="AA22" s="217"/>
      <c r="AB22" s="217"/>
      <c r="AC22" s="217"/>
      <c r="AD22" s="217"/>
      <c r="AE22" s="217"/>
      <c r="AF22" s="217"/>
      <c r="AG22" s="217" t="s">
        <v>124</v>
      </c>
      <c r="AH22" s="217">
        <v>0</v>
      </c>
      <c r="AI22" s="217"/>
      <c r="AJ22" s="217"/>
      <c r="AK22" s="217"/>
      <c r="AL22" s="217"/>
      <c r="AM22" s="217"/>
      <c r="AN22" s="217"/>
      <c r="AO22" s="217"/>
      <c r="AP22" s="217"/>
      <c r="AQ22" s="217"/>
      <c r="AR22" s="217"/>
      <c r="AS22" s="217"/>
      <c r="AT22" s="217"/>
      <c r="AU22" s="217"/>
      <c r="AV22" s="217"/>
      <c r="AW22" s="217"/>
      <c r="AX22" s="217"/>
      <c r="AY22" s="217"/>
      <c r="AZ22" s="217"/>
      <c r="BA22" s="217"/>
      <c r="BB22" s="217"/>
      <c r="BC22" s="217"/>
      <c r="BD22" s="217"/>
      <c r="BE22" s="217"/>
      <c r="BF22" s="217"/>
      <c r="BG22" s="217"/>
      <c r="BH22" s="217"/>
    </row>
    <row r="23" spans="1:60" outlineLevel="1" x14ac:dyDescent="0.2">
      <c r="A23" s="255">
        <v>5</v>
      </c>
      <c r="B23" s="256" t="s">
        <v>138</v>
      </c>
      <c r="C23" s="269" t="s">
        <v>139</v>
      </c>
      <c r="D23" s="257" t="s">
        <v>128</v>
      </c>
      <c r="E23" s="258">
        <v>3</v>
      </c>
      <c r="F23" s="259"/>
      <c r="G23" s="260">
        <f>ROUND(E23*F23,2)</f>
        <v>0</v>
      </c>
      <c r="H23" s="259"/>
      <c r="I23" s="260">
        <f>ROUND(E23*H23,2)</f>
        <v>0</v>
      </c>
      <c r="J23" s="259"/>
      <c r="K23" s="260">
        <f>ROUND(E23*J23,2)</f>
        <v>0</v>
      </c>
      <c r="L23" s="260">
        <v>21</v>
      </c>
      <c r="M23" s="260">
        <f>G23*(1+L23/100)</f>
        <v>0</v>
      </c>
      <c r="N23" s="260">
        <v>1E-3</v>
      </c>
      <c r="O23" s="260">
        <f>ROUND(E23*N23,2)</f>
        <v>0</v>
      </c>
      <c r="P23" s="260">
        <v>0</v>
      </c>
      <c r="Q23" s="261">
        <f>ROUND(E23*P23,2)</f>
        <v>0</v>
      </c>
      <c r="R23" s="237" t="s">
        <v>140</v>
      </c>
      <c r="S23" s="237" t="s">
        <v>120</v>
      </c>
      <c r="T23" s="237" t="s">
        <v>120</v>
      </c>
      <c r="U23" s="237">
        <v>0</v>
      </c>
      <c r="V23" s="237">
        <f>ROUND(E23*U23,2)</f>
        <v>0</v>
      </c>
      <c r="W23" s="237"/>
      <c r="X23" s="237" t="s">
        <v>141</v>
      </c>
      <c r="Y23" s="217"/>
      <c r="Z23" s="217"/>
      <c r="AA23" s="217"/>
      <c r="AB23" s="217"/>
      <c r="AC23" s="217"/>
      <c r="AD23" s="217"/>
      <c r="AE23" s="217"/>
      <c r="AF23" s="217"/>
      <c r="AG23" s="217" t="s">
        <v>142</v>
      </c>
      <c r="AH23" s="217"/>
      <c r="AI23" s="217"/>
      <c r="AJ23" s="217"/>
      <c r="AK23" s="217"/>
      <c r="AL23" s="217"/>
      <c r="AM23" s="217"/>
      <c r="AN23" s="217"/>
      <c r="AO23" s="217"/>
      <c r="AP23" s="217"/>
      <c r="AQ23" s="217"/>
      <c r="AR23" s="217"/>
      <c r="AS23" s="217"/>
      <c r="AT23" s="217"/>
      <c r="AU23" s="217"/>
      <c r="AV23" s="217"/>
      <c r="AW23" s="217"/>
      <c r="AX23" s="217"/>
      <c r="AY23" s="217"/>
      <c r="AZ23" s="217"/>
      <c r="BA23" s="217"/>
      <c r="BB23" s="217"/>
      <c r="BC23" s="217"/>
      <c r="BD23" s="217"/>
      <c r="BE23" s="217"/>
      <c r="BF23" s="217"/>
      <c r="BG23" s="217"/>
      <c r="BH23" s="217"/>
    </row>
    <row r="24" spans="1:60" outlineLevel="1" x14ac:dyDescent="0.2">
      <c r="A24" s="255">
        <v>6</v>
      </c>
      <c r="B24" s="256" t="s">
        <v>143</v>
      </c>
      <c r="C24" s="269" t="s">
        <v>144</v>
      </c>
      <c r="D24" s="257" t="s">
        <v>128</v>
      </c>
      <c r="E24" s="258">
        <v>1</v>
      </c>
      <c r="F24" s="259"/>
      <c r="G24" s="260">
        <f>ROUND(E24*F24,2)</f>
        <v>0</v>
      </c>
      <c r="H24" s="259"/>
      <c r="I24" s="260">
        <f>ROUND(E24*H24,2)</f>
        <v>0</v>
      </c>
      <c r="J24" s="259"/>
      <c r="K24" s="260">
        <f>ROUND(E24*J24,2)</f>
        <v>0</v>
      </c>
      <c r="L24" s="260">
        <v>21</v>
      </c>
      <c r="M24" s="260">
        <f>G24*(1+L24/100)</f>
        <v>0</v>
      </c>
      <c r="N24" s="260">
        <v>1.6000000000000001E-3</v>
      </c>
      <c r="O24" s="260">
        <f>ROUND(E24*N24,2)</f>
        <v>0</v>
      </c>
      <c r="P24" s="260">
        <v>0</v>
      </c>
      <c r="Q24" s="261">
        <f>ROUND(E24*P24,2)</f>
        <v>0</v>
      </c>
      <c r="R24" s="237" t="s">
        <v>140</v>
      </c>
      <c r="S24" s="237" t="s">
        <v>120</v>
      </c>
      <c r="T24" s="237" t="s">
        <v>120</v>
      </c>
      <c r="U24" s="237">
        <v>0</v>
      </c>
      <c r="V24" s="237">
        <f>ROUND(E24*U24,2)</f>
        <v>0</v>
      </c>
      <c r="W24" s="237"/>
      <c r="X24" s="237" t="s">
        <v>141</v>
      </c>
      <c r="Y24" s="217"/>
      <c r="Z24" s="217"/>
      <c r="AA24" s="217"/>
      <c r="AB24" s="217"/>
      <c r="AC24" s="217"/>
      <c r="AD24" s="217"/>
      <c r="AE24" s="217"/>
      <c r="AF24" s="217"/>
      <c r="AG24" s="217" t="s">
        <v>142</v>
      </c>
      <c r="AH24" s="217"/>
      <c r="AI24" s="217"/>
      <c r="AJ24" s="217"/>
      <c r="AK24" s="217"/>
      <c r="AL24" s="217"/>
      <c r="AM24" s="217"/>
      <c r="AN24" s="217"/>
      <c r="AO24" s="217"/>
      <c r="AP24" s="217"/>
      <c r="AQ24" s="217"/>
      <c r="AR24" s="217"/>
      <c r="AS24" s="217"/>
      <c r="AT24" s="217"/>
      <c r="AU24" s="217"/>
      <c r="AV24" s="217"/>
      <c r="AW24" s="217"/>
      <c r="AX24" s="217"/>
      <c r="AY24" s="217"/>
      <c r="AZ24" s="217"/>
      <c r="BA24" s="217"/>
      <c r="BB24" s="217"/>
      <c r="BC24" s="217"/>
      <c r="BD24" s="217"/>
      <c r="BE24" s="217"/>
      <c r="BF24" s="217"/>
      <c r="BG24" s="217"/>
      <c r="BH24" s="217"/>
    </row>
    <row r="25" spans="1:60" ht="33.75" outlineLevel="1" x14ac:dyDescent="0.2">
      <c r="A25" s="255">
        <v>7</v>
      </c>
      <c r="B25" s="256" t="s">
        <v>145</v>
      </c>
      <c r="C25" s="269" t="s">
        <v>146</v>
      </c>
      <c r="D25" s="257" t="s">
        <v>147</v>
      </c>
      <c r="E25" s="258">
        <v>1</v>
      </c>
      <c r="F25" s="259"/>
      <c r="G25" s="260">
        <f>ROUND(E25*F25,2)</f>
        <v>0</v>
      </c>
      <c r="H25" s="259"/>
      <c r="I25" s="260">
        <f>ROUND(E25*H25,2)</f>
        <v>0</v>
      </c>
      <c r="J25" s="259"/>
      <c r="K25" s="260">
        <f>ROUND(E25*J25,2)</f>
        <v>0</v>
      </c>
      <c r="L25" s="260">
        <v>21</v>
      </c>
      <c r="M25" s="260">
        <f>G25*(1+L25/100)</f>
        <v>0</v>
      </c>
      <c r="N25" s="260">
        <v>2.3999999999999998E-3</v>
      </c>
      <c r="O25" s="260">
        <f>ROUND(E25*N25,2)</f>
        <v>0</v>
      </c>
      <c r="P25" s="260">
        <v>0</v>
      </c>
      <c r="Q25" s="261">
        <f>ROUND(E25*P25,2)</f>
        <v>0</v>
      </c>
      <c r="R25" s="237" t="s">
        <v>140</v>
      </c>
      <c r="S25" s="237" t="s">
        <v>120</v>
      </c>
      <c r="T25" s="237" t="s">
        <v>120</v>
      </c>
      <c r="U25" s="237">
        <v>0</v>
      </c>
      <c r="V25" s="237">
        <f>ROUND(E25*U25,2)</f>
        <v>0</v>
      </c>
      <c r="W25" s="237"/>
      <c r="X25" s="237" t="s">
        <v>141</v>
      </c>
      <c r="Y25" s="217"/>
      <c r="Z25" s="217"/>
      <c r="AA25" s="217"/>
      <c r="AB25" s="217"/>
      <c r="AC25" s="217"/>
      <c r="AD25" s="217"/>
      <c r="AE25" s="217"/>
      <c r="AF25" s="217"/>
      <c r="AG25" s="217" t="s">
        <v>142</v>
      </c>
      <c r="AH25" s="217"/>
      <c r="AI25" s="217"/>
      <c r="AJ25" s="217"/>
      <c r="AK25" s="217"/>
      <c r="AL25" s="217"/>
      <c r="AM25" s="217"/>
      <c r="AN25" s="217"/>
      <c r="AO25" s="217"/>
      <c r="AP25" s="217"/>
      <c r="AQ25" s="217"/>
      <c r="AR25" s="217"/>
      <c r="AS25" s="217"/>
      <c r="AT25" s="217"/>
      <c r="AU25" s="217"/>
      <c r="AV25" s="217"/>
      <c r="AW25" s="217"/>
      <c r="AX25" s="217"/>
      <c r="AY25" s="217"/>
      <c r="AZ25" s="217"/>
      <c r="BA25" s="217"/>
      <c r="BB25" s="217"/>
      <c r="BC25" s="217"/>
      <c r="BD25" s="217"/>
      <c r="BE25" s="217"/>
      <c r="BF25" s="217"/>
      <c r="BG25" s="217"/>
      <c r="BH25" s="217"/>
    </row>
    <row r="26" spans="1:60" ht="33.75" outlineLevel="1" x14ac:dyDescent="0.2">
      <c r="A26" s="248">
        <v>8</v>
      </c>
      <c r="B26" s="249" t="s">
        <v>148</v>
      </c>
      <c r="C26" s="267" t="s">
        <v>149</v>
      </c>
      <c r="D26" s="250" t="s">
        <v>147</v>
      </c>
      <c r="E26" s="251">
        <v>15</v>
      </c>
      <c r="F26" s="252"/>
      <c r="G26" s="253">
        <f>ROUND(E26*F26,2)</f>
        <v>0</v>
      </c>
      <c r="H26" s="252"/>
      <c r="I26" s="253">
        <f>ROUND(E26*H26,2)</f>
        <v>0</v>
      </c>
      <c r="J26" s="252"/>
      <c r="K26" s="253">
        <f>ROUND(E26*J26,2)</f>
        <v>0</v>
      </c>
      <c r="L26" s="253">
        <v>21</v>
      </c>
      <c r="M26" s="253">
        <f>G26*(1+L26/100)</f>
        <v>0</v>
      </c>
      <c r="N26" s="253">
        <v>4.0299999999999997E-3</v>
      </c>
      <c r="O26" s="253">
        <f>ROUND(E26*N26,2)</f>
        <v>0.06</v>
      </c>
      <c r="P26" s="253">
        <v>0</v>
      </c>
      <c r="Q26" s="254">
        <f>ROUND(E26*P26,2)</f>
        <v>0</v>
      </c>
      <c r="R26" s="237" t="s">
        <v>140</v>
      </c>
      <c r="S26" s="237" t="s">
        <v>120</v>
      </c>
      <c r="T26" s="237" t="s">
        <v>120</v>
      </c>
      <c r="U26" s="237">
        <v>0</v>
      </c>
      <c r="V26" s="237">
        <f>ROUND(E26*U26,2)</f>
        <v>0</v>
      </c>
      <c r="W26" s="237"/>
      <c r="X26" s="237" t="s">
        <v>141</v>
      </c>
      <c r="Y26" s="217"/>
      <c r="Z26" s="217"/>
      <c r="AA26" s="217"/>
      <c r="AB26" s="217"/>
      <c r="AC26" s="217"/>
      <c r="AD26" s="217"/>
      <c r="AE26" s="217"/>
      <c r="AF26" s="217"/>
      <c r="AG26" s="217" t="s">
        <v>142</v>
      </c>
      <c r="AH26" s="217"/>
      <c r="AI26" s="217"/>
      <c r="AJ26" s="217"/>
      <c r="AK26" s="217"/>
      <c r="AL26" s="217"/>
      <c r="AM26" s="217"/>
      <c r="AN26" s="217"/>
      <c r="AO26" s="217"/>
      <c r="AP26" s="217"/>
      <c r="AQ26" s="217"/>
      <c r="AR26" s="217"/>
      <c r="AS26" s="217"/>
      <c r="AT26" s="217"/>
      <c r="AU26" s="217"/>
      <c r="AV26" s="217"/>
      <c r="AW26" s="217"/>
      <c r="AX26" s="217"/>
      <c r="AY26" s="217"/>
      <c r="AZ26" s="217"/>
      <c r="BA26" s="217"/>
      <c r="BB26" s="217"/>
      <c r="BC26" s="217"/>
      <c r="BD26" s="217"/>
      <c r="BE26" s="217"/>
      <c r="BF26" s="217"/>
      <c r="BG26" s="217"/>
      <c r="BH26" s="217"/>
    </row>
    <row r="27" spans="1:60" outlineLevel="1" x14ac:dyDescent="0.2">
      <c r="A27" s="234">
        <v>9</v>
      </c>
      <c r="B27" s="235" t="s">
        <v>150</v>
      </c>
      <c r="C27" s="271" t="s">
        <v>151</v>
      </c>
      <c r="D27" s="236" t="s">
        <v>0</v>
      </c>
      <c r="E27" s="263"/>
      <c r="F27" s="238"/>
      <c r="G27" s="237">
        <f>ROUND(E27*F27,2)</f>
        <v>0</v>
      </c>
      <c r="H27" s="238"/>
      <c r="I27" s="237">
        <f>ROUND(E27*H27,2)</f>
        <v>0</v>
      </c>
      <c r="J27" s="238"/>
      <c r="K27" s="237">
        <f>ROUND(E27*J27,2)</f>
        <v>0</v>
      </c>
      <c r="L27" s="237">
        <v>21</v>
      </c>
      <c r="M27" s="237">
        <f>G27*(1+L27/100)</f>
        <v>0</v>
      </c>
      <c r="N27" s="237">
        <v>0</v>
      </c>
      <c r="O27" s="237">
        <f>ROUND(E27*N27,2)</f>
        <v>0</v>
      </c>
      <c r="P27" s="237">
        <v>0</v>
      </c>
      <c r="Q27" s="237">
        <f>ROUND(E27*P27,2)</f>
        <v>0</v>
      </c>
      <c r="R27" s="237"/>
      <c r="S27" s="237" t="s">
        <v>120</v>
      </c>
      <c r="T27" s="237" t="s">
        <v>120</v>
      </c>
      <c r="U27" s="237">
        <v>0</v>
      </c>
      <c r="V27" s="237">
        <f>ROUND(E27*U27,2)</f>
        <v>0</v>
      </c>
      <c r="W27" s="237"/>
      <c r="X27" s="237" t="s">
        <v>152</v>
      </c>
      <c r="Y27" s="217"/>
      <c r="Z27" s="217"/>
      <c r="AA27" s="217"/>
      <c r="AB27" s="217"/>
      <c r="AC27" s="217"/>
      <c r="AD27" s="217"/>
      <c r="AE27" s="217"/>
      <c r="AF27" s="217"/>
      <c r="AG27" s="217" t="s">
        <v>153</v>
      </c>
      <c r="AH27" s="217"/>
      <c r="AI27" s="217"/>
      <c r="AJ27" s="217"/>
      <c r="AK27" s="217"/>
      <c r="AL27" s="217"/>
      <c r="AM27" s="217"/>
      <c r="AN27" s="217"/>
      <c r="AO27" s="217"/>
      <c r="AP27" s="217"/>
      <c r="AQ27" s="217"/>
      <c r="AR27" s="217"/>
      <c r="AS27" s="217"/>
      <c r="AT27" s="217"/>
      <c r="AU27" s="217"/>
      <c r="AV27" s="217"/>
      <c r="AW27" s="217"/>
      <c r="AX27" s="217"/>
      <c r="AY27" s="217"/>
      <c r="AZ27" s="217"/>
      <c r="BA27" s="217"/>
      <c r="BB27" s="217"/>
      <c r="BC27" s="217"/>
      <c r="BD27" s="217"/>
      <c r="BE27" s="217"/>
      <c r="BF27" s="217"/>
      <c r="BG27" s="217"/>
      <c r="BH27" s="217"/>
    </row>
    <row r="28" spans="1:60" x14ac:dyDescent="0.2">
      <c r="A28" s="242" t="s">
        <v>115</v>
      </c>
      <c r="B28" s="243" t="s">
        <v>77</v>
      </c>
      <c r="C28" s="266" t="s">
        <v>78</v>
      </c>
      <c r="D28" s="244"/>
      <c r="E28" s="245"/>
      <c r="F28" s="246"/>
      <c r="G28" s="246">
        <f>SUMIF(AG29:AG40,"&lt;&gt;NOR",G29:G40)</f>
        <v>0</v>
      </c>
      <c r="H28" s="246"/>
      <c r="I28" s="246">
        <f>SUM(I29:I40)</f>
        <v>0</v>
      </c>
      <c r="J28" s="246"/>
      <c r="K28" s="246">
        <f>SUM(K29:K40)</f>
        <v>0</v>
      </c>
      <c r="L28" s="246"/>
      <c r="M28" s="246">
        <f>SUM(M29:M40)</f>
        <v>0</v>
      </c>
      <c r="N28" s="246"/>
      <c r="O28" s="246">
        <f>SUM(O29:O40)</f>
        <v>0.05</v>
      </c>
      <c r="P28" s="246"/>
      <c r="Q28" s="247">
        <f>SUM(Q29:Q40)</f>
        <v>0.46000000000000008</v>
      </c>
      <c r="R28" s="241"/>
      <c r="S28" s="241"/>
      <c r="T28" s="241"/>
      <c r="U28" s="241"/>
      <c r="V28" s="241">
        <f>SUM(V29:V40)</f>
        <v>28.1</v>
      </c>
      <c r="W28" s="241"/>
      <c r="X28" s="241"/>
      <c r="AG28" t="s">
        <v>116</v>
      </c>
    </row>
    <row r="29" spans="1:60" outlineLevel="1" x14ac:dyDescent="0.2">
      <c r="A29" s="255">
        <v>10</v>
      </c>
      <c r="B29" s="256" t="s">
        <v>154</v>
      </c>
      <c r="C29" s="269" t="s">
        <v>155</v>
      </c>
      <c r="D29" s="257" t="s">
        <v>147</v>
      </c>
      <c r="E29" s="258">
        <v>3</v>
      </c>
      <c r="F29" s="259"/>
      <c r="G29" s="260">
        <f>ROUND(E29*F29,2)</f>
        <v>0</v>
      </c>
      <c r="H29" s="259"/>
      <c r="I29" s="260">
        <f>ROUND(E29*H29,2)</f>
        <v>0</v>
      </c>
      <c r="J29" s="259"/>
      <c r="K29" s="260">
        <f>ROUND(E29*J29,2)</f>
        <v>0</v>
      </c>
      <c r="L29" s="260">
        <v>21</v>
      </c>
      <c r="M29" s="260">
        <f>G29*(1+L29/100)</f>
        <v>0</v>
      </c>
      <c r="N29" s="260">
        <v>0</v>
      </c>
      <c r="O29" s="260">
        <f>ROUND(E29*N29,2)</f>
        <v>0</v>
      </c>
      <c r="P29" s="260">
        <v>9.3579999999999997E-2</v>
      </c>
      <c r="Q29" s="261">
        <f>ROUND(E29*P29,2)</f>
        <v>0.28000000000000003</v>
      </c>
      <c r="R29" s="237"/>
      <c r="S29" s="237" t="s">
        <v>120</v>
      </c>
      <c r="T29" s="237" t="s">
        <v>120</v>
      </c>
      <c r="U29" s="237">
        <v>0.35</v>
      </c>
      <c r="V29" s="237">
        <f>ROUND(E29*U29,2)</f>
        <v>1.05</v>
      </c>
      <c r="W29" s="237"/>
      <c r="X29" s="237" t="s">
        <v>121</v>
      </c>
      <c r="Y29" s="217"/>
      <c r="Z29" s="217"/>
      <c r="AA29" s="217"/>
      <c r="AB29" s="217"/>
      <c r="AC29" s="217"/>
      <c r="AD29" s="217"/>
      <c r="AE29" s="217"/>
      <c r="AF29" s="217"/>
      <c r="AG29" s="217" t="s">
        <v>122</v>
      </c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  <c r="AR29" s="217"/>
      <c r="AS29" s="217"/>
      <c r="AT29" s="217"/>
      <c r="AU29" s="217"/>
      <c r="AV29" s="217"/>
      <c r="AW29" s="217"/>
      <c r="AX29" s="217"/>
      <c r="AY29" s="217"/>
      <c r="AZ29" s="217"/>
      <c r="BA29" s="217"/>
      <c r="BB29" s="217"/>
      <c r="BC29" s="217"/>
      <c r="BD29" s="217"/>
      <c r="BE29" s="217"/>
      <c r="BF29" s="217"/>
      <c r="BG29" s="217"/>
      <c r="BH29" s="217"/>
    </row>
    <row r="30" spans="1:60" outlineLevel="1" x14ac:dyDescent="0.2">
      <c r="A30" s="255">
        <v>11</v>
      </c>
      <c r="B30" s="256" t="s">
        <v>156</v>
      </c>
      <c r="C30" s="269" t="s">
        <v>157</v>
      </c>
      <c r="D30" s="257" t="s">
        <v>128</v>
      </c>
      <c r="E30" s="258">
        <v>3</v>
      </c>
      <c r="F30" s="259"/>
      <c r="G30" s="260">
        <f>ROUND(E30*F30,2)</f>
        <v>0</v>
      </c>
      <c r="H30" s="259"/>
      <c r="I30" s="260">
        <f>ROUND(E30*H30,2)</f>
        <v>0</v>
      </c>
      <c r="J30" s="259"/>
      <c r="K30" s="260">
        <f>ROUND(E30*J30,2)</f>
        <v>0</v>
      </c>
      <c r="L30" s="260">
        <v>21</v>
      </c>
      <c r="M30" s="260">
        <f>G30*(1+L30/100)</f>
        <v>0</v>
      </c>
      <c r="N30" s="260">
        <v>0</v>
      </c>
      <c r="O30" s="260">
        <f>ROUND(E30*N30,2)</f>
        <v>0</v>
      </c>
      <c r="P30" s="260">
        <v>0</v>
      </c>
      <c r="Q30" s="261">
        <f>ROUND(E30*P30,2)</f>
        <v>0</v>
      </c>
      <c r="R30" s="237"/>
      <c r="S30" s="237" t="s">
        <v>120</v>
      </c>
      <c r="T30" s="237" t="s">
        <v>120</v>
      </c>
      <c r="U30" s="237">
        <v>1.07</v>
      </c>
      <c r="V30" s="237">
        <f>ROUND(E30*U30,2)</f>
        <v>3.21</v>
      </c>
      <c r="W30" s="237"/>
      <c r="X30" s="237" t="s">
        <v>121</v>
      </c>
      <c r="Y30" s="217"/>
      <c r="Z30" s="217"/>
      <c r="AA30" s="217"/>
      <c r="AB30" s="217"/>
      <c r="AC30" s="217"/>
      <c r="AD30" s="217"/>
      <c r="AE30" s="217"/>
      <c r="AF30" s="217"/>
      <c r="AG30" s="217" t="s">
        <v>122</v>
      </c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  <c r="AR30" s="217"/>
      <c r="AS30" s="217"/>
      <c r="AT30" s="217"/>
      <c r="AU30" s="217"/>
      <c r="AV30" s="217"/>
      <c r="AW30" s="217"/>
      <c r="AX30" s="217"/>
      <c r="AY30" s="217"/>
      <c r="AZ30" s="217"/>
      <c r="BA30" s="217"/>
      <c r="BB30" s="217"/>
      <c r="BC30" s="217"/>
      <c r="BD30" s="217"/>
      <c r="BE30" s="217"/>
      <c r="BF30" s="217"/>
      <c r="BG30" s="217"/>
      <c r="BH30" s="217"/>
    </row>
    <row r="31" spans="1:60" outlineLevel="1" x14ac:dyDescent="0.2">
      <c r="A31" s="255">
        <v>12</v>
      </c>
      <c r="B31" s="256" t="s">
        <v>158</v>
      </c>
      <c r="C31" s="269" t="s">
        <v>159</v>
      </c>
      <c r="D31" s="257" t="s">
        <v>128</v>
      </c>
      <c r="E31" s="258">
        <v>3</v>
      </c>
      <c r="F31" s="259"/>
      <c r="G31" s="260">
        <f>ROUND(E31*F31,2)</f>
        <v>0</v>
      </c>
      <c r="H31" s="259"/>
      <c r="I31" s="260">
        <f>ROUND(E31*H31,2)</f>
        <v>0</v>
      </c>
      <c r="J31" s="259"/>
      <c r="K31" s="260">
        <f>ROUND(E31*J31,2)</f>
        <v>0</v>
      </c>
      <c r="L31" s="260">
        <v>21</v>
      </c>
      <c r="M31" s="260">
        <f>G31*(1+L31/100)</f>
        <v>0</v>
      </c>
      <c r="N31" s="260">
        <v>0</v>
      </c>
      <c r="O31" s="260">
        <f>ROUND(E31*N31,2)</f>
        <v>0</v>
      </c>
      <c r="P31" s="260">
        <v>0</v>
      </c>
      <c r="Q31" s="261">
        <f>ROUND(E31*P31,2)</f>
        <v>0</v>
      </c>
      <c r="R31" s="237"/>
      <c r="S31" s="237" t="s">
        <v>120</v>
      </c>
      <c r="T31" s="237" t="s">
        <v>120</v>
      </c>
      <c r="U31" s="237">
        <v>0.873</v>
      </c>
      <c r="V31" s="237">
        <f>ROUND(E31*U31,2)</f>
        <v>2.62</v>
      </c>
      <c r="W31" s="237"/>
      <c r="X31" s="237" t="s">
        <v>121</v>
      </c>
      <c r="Y31" s="217"/>
      <c r="Z31" s="217"/>
      <c r="AA31" s="217"/>
      <c r="AB31" s="217"/>
      <c r="AC31" s="217"/>
      <c r="AD31" s="217"/>
      <c r="AE31" s="217"/>
      <c r="AF31" s="217"/>
      <c r="AG31" s="217" t="s">
        <v>122</v>
      </c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  <c r="AR31" s="217"/>
      <c r="AS31" s="217"/>
      <c r="AT31" s="217"/>
      <c r="AU31" s="217"/>
      <c r="AV31" s="217"/>
      <c r="AW31" s="217"/>
      <c r="AX31" s="217"/>
      <c r="AY31" s="217"/>
      <c r="AZ31" s="217"/>
      <c r="BA31" s="217"/>
      <c r="BB31" s="217"/>
      <c r="BC31" s="217"/>
      <c r="BD31" s="217"/>
      <c r="BE31" s="217"/>
      <c r="BF31" s="217"/>
      <c r="BG31" s="217"/>
      <c r="BH31" s="217"/>
    </row>
    <row r="32" spans="1:60" outlineLevel="1" x14ac:dyDescent="0.2">
      <c r="A32" s="255">
        <v>13</v>
      </c>
      <c r="B32" s="256" t="s">
        <v>160</v>
      </c>
      <c r="C32" s="269" t="s">
        <v>161</v>
      </c>
      <c r="D32" s="257" t="s">
        <v>162</v>
      </c>
      <c r="E32" s="258">
        <v>1</v>
      </c>
      <c r="F32" s="259"/>
      <c r="G32" s="260">
        <f>ROUND(E32*F32,2)</f>
        <v>0</v>
      </c>
      <c r="H32" s="259"/>
      <c r="I32" s="260">
        <f>ROUND(E32*H32,2)</f>
        <v>0</v>
      </c>
      <c r="J32" s="259"/>
      <c r="K32" s="260">
        <f>ROUND(E32*J32,2)</f>
        <v>0</v>
      </c>
      <c r="L32" s="260">
        <v>21</v>
      </c>
      <c r="M32" s="260">
        <f>G32*(1+L32/100)</f>
        <v>0</v>
      </c>
      <c r="N32" s="260">
        <v>5.9000000000000003E-4</v>
      </c>
      <c r="O32" s="260">
        <f>ROUND(E32*N32,2)</f>
        <v>0</v>
      </c>
      <c r="P32" s="260">
        <v>0</v>
      </c>
      <c r="Q32" s="261">
        <f>ROUND(E32*P32,2)</f>
        <v>0</v>
      </c>
      <c r="R32" s="237"/>
      <c r="S32" s="237" t="s">
        <v>120</v>
      </c>
      <c r="T32" s="237" t="s">
        <v>120</v>
      </c>
      <c r="U32" s="237">
        <v>0.53</v>
      </c>
      <c r="V32" s="237">
        <f>ROUND(E32*U32,2)</f>
        <v>0.53</v>
      </c>
      <c r="W32" s="237"/>
      <c r="X32" s="237" t="s">
        <v>121</v>
      </c>
      <c r="Y32" s="217"/>
      <c r="Z32" s="217"/>
      <c r="AA32" s="217"/>
      <c r="AB32" s="217"/>
      <c r="AC32" s="217"/>
      <c r="AD32" s="217"/>
      <c r="AE32" s="217"/>
      <c r="AF32" s="217"/>
      <c r="AG32" s="217" t="s">
        <v>122</v>
      </c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  <c r="AR32" s="217"/>
      <c r="AS32" s="217"/>
      <c r="AT32" s="217"/>
      <c r="AU32" s="217"/>
      <c r="AV32" s="217"/>
      <c r="AW32" s="217"/>
      <c r="AX32" s="217"/>
      <c r="AY32" s="217"/>
      <c r="AZ32" s="217"/>
      <c r="BA32" s="217"/>
      <c r="BB32" s="217"/>
      <c r="BC32" s="217"/>
      <c r="BD32" s="217"/>
      <c r="BE32" s="217"/>
      <c r="BF32" s="217"/>
      <c r="BG32" s="217"/>
      <c r="BH32" s="217"/>
    </row>
    <row r="33" spans="1:60" outlineLevel="1" x14ac:dyDescent="0.2">
      <c r="A33" s="255">
        <v>14</v>
      </c>
      <c r="B33" s="256" t="s">
        <v>163</v>
      </c>
      <c r="C33" s="269" t="s">
        <v>164</v>
      </c>
      <c r="D33" s="257" t="s">
        <v>162</v>
      </c>
      <c r="E33" s="258">
        <v>1</v>
      </c>
      <c r="F33" s="259"/>
      <c r="G33" s="260">
        <f>ROUND(E33*F33,2)</f>
        <v>0</v>
      </c>
      <c r="H33" s="259"/>
      <c r="I33" s="260">
        <f>ROUND(E33*H33,2)</f>
        <v>0</v>
      </c>
      <c r="J33" s="259"/>
      <c r="K33" s="260">
        <f>ROUND(E33*J33,2)</f>
        <v>0</v>
      </c>
      <c r="L33" s="260">
        <v>21</v>
      </c>
      <c r="M33" s="260">
        <f>G33*(1+L33/100)</f>
        <v>0</v>
      </c>
      <c r="N33" s="260">
        <v>3.5E-4</v>
      </c>
      <c r="O33" s="260">
        <f>ROUND(E33*N33,2)</f>
        <v>0</v>
      </c>
      <c r="P33" s="260">
        <v>0</v>
      </c>
      <c r="Q33" s="261">
        <f>ROUND(E33*P33,2)</f>
        <v>0</v>
      </c>
      <c r="R33" s="237"/>
      <c r="S33" s="237" t="s">
        <v>120</v>
      </c>
      <c r="T33" s="237" t="s">
        <v>120</v>
      </c>
      <c r="U33" s="237">
        <v>0.85299999999999998</v>
      </c>
      <c r="V33" s="237">
        <f>ROUND(E33*U33,2)</f>
        <v>0.85</v>
      </c>
      <c r="W33" s="237"/>
      <c r="X33" s="237" t="s">
        <v>121</v>
      </c>
      <c r="Y33" s="217"/>
      <c r="Z33" s="217"/>
      <c r="AA33" s="217"/>
      <c r="AB33" s="217"/>
      <c r="AC33" s="217"/>
      <c r="AD33" s="217"/>
      <c r="AE33" s="217"/>
      <c r="AF33" s="217"/>
      <c r="AG33" s="217" t="s">
        <v>122</v>
      </c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  <c r="AR33" s="217"/>
      <c r="AS33" s="217"/>
      <c r="AT33" s="217"/>
      <c r="AU33" s="217"/>
      <c r="AV33" s="217"/>
      <c r="AW33" s="217"/>
      <c r="AX33" s="217"/>
      <c r="AY33" s="217"/>
      <c r="AZ33" s="217"/>
      <c r="BA33" s="217"/>
      <c r="BB33" s="217"/>
      <c r="BC33" s="217"/>
      <c r="BD33" s="217"/>
      <c r="BE33" s="217"/>
      <c r="BF33" s="217"/>
      <c r="BG33" s="217"/>
      <c r="BH33" s="217"/>
    </row>
    <row r="34" spans="1:60" outlineLevel="1" x14ac:dyDescent="0.2">
      <c r="A34" s="255">
        <v>15</v>
      </c>
      <c r="B34" s="256" t="s">
        <v>165</v>
      </c>
      <c r="C34" s="269" t="s">
        <v>166</v>
      </c>
      <c r="D34" s="257" t="s">
        <v>128</v>
      </c>
      <c r="E34" s="258">
        <v>3</v>
      </c>
      <c r="F34" s="259"/>
      <c r="G34" s="260">
        <f>ROUND(E34*F34,2)</f>
        <v>0</v>
      </c>
      <c r="H34" s="259"/>
      <c r="I34" s="260">
        <f>ROUND(E34*H34,2)</f>
        <v>0</v>
      </c>
      <c r="J34" s="259"/>
      <c r="K34" s="260">
        <f>ROUND(E34*J34,2)</f>
        <v>0</v>
      </c>
      <c r="L34" s="260">
        <v>21</v>
      </c>
      <c r="M34" s="260">
        <f>G34*(1+L34/100)</f>
        <v>0</v>
      </c>
      <c r="N34" s="260">
        <v>1.0000000000000001E-5</v>
      </c>
      <c r="O34" s="260">
        <f>ROUND(E34*N34,2)</f>
        <v>0</v>
      </c>
      <c r="P34" s="260">
        <v>2.8000000000000001E-2</v>
      </c>
      <c r="Q34" s="261">
        <f>ROUND(E34*P34,2)</f>
        <v>0.08</v>
      </c>
      <c r="R34" s="237"/>
      <c r="S34" s="237" t="s">
        <v>120</v>
      </c>
      <c r="T34" s="237" t="s">
        <v>120</v>
      </c>
      <c r="U34" s="237">
        <v>0.66</v>
      </c>
      <c r="V34" s="237">
        <f>ROUND(E34*U34,2)</f>
        <v>1.98</v>
      </c>
      <c r="W34" s="237"/>
      <c r="X34" s="237" t="s">
        <v>121</v>
      </c>
      <c r="Y34" s="217"/>
      <c r="Z34" s="217"/>
      <c r="AA34" s="217"/>
      <c r="AB34" s="217"/>
      <c r="AC34" s="217"/>
      <c r="AD34" s="217"/>
      <c r="AE34" s="217"/>
      <c r="AF34" s="217"/>
      <c r="AG34" s="217" t="s">
        <v>122</v>
      </c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  <c r="AR34" s="217"/>
      <c r="AS34" s="217"/>
      <c r="AT34" s="217"/>
      <c r="AU34" s="217"/>
      <c r="AV34" s="217"/>
      <c r="AW34" s="217"/>
      <c r="AX34" s="217"/>
      <c r="AY34" s="217"/>
      <c r="AZ34" s="217"/>
      <c r="BA34" s="217"/>
      <c r="BB34" s="217"/>
      <c r="BC34" s="217"/>
      <c r="BD34" s="217"/>
      <c r="BE34" s="217"/>
      <c r="BF34" s="217"/>
      <c r="BG34" s="217"/>
      <c r="BH34" s="217"/>
    </row>
    <row r="35" spans="1:60" outlineLevel="1" x14ac:dyDescent="0.2">
      <c r="A35" s="255">
        <v>16</v>
      </c>
      <c r="B35" s="256" t="s">
        <v>167</v>
      </c>
      <c r="C35" s="269" t="s">
        <v>168</v>
      </c>
      <c r="D35" s="257" t="s">
        <v>128</v>
      </c>
      <c r="E35" s="258">
        <v>2</v>
      </c>
      <c r="F35" s="259"/>
      <c r="G35" s="260">
        <f>ROUND(E35*F35,2)</f>
        <v>0</v>
      </c>
      <c r="H35" s="259"/>
      <c r="I35" s="260">
        <f>ROUND(E35*H35,2)</f>
        <v>0</v>
      </c>
      <c r="J35" s="259"/>
      <c r="K35" s="260">
        <f>ROUND(E35*J35,2)</f>
        <v>0</v>
      </c>
      <c r="L35" s="260">
        <v>21</v>
      </c>
      <c r="M35" s="260">
        <f>G35*(1+L35/100)</f>
        <v>0</v>
      </c>
      <c r="N35" s="260">
        <v>1.0000000000000001E-5</v>
      </c>
      <c r="O35" s="260">
        <f>ROUND(E35*N35,2)</f>
        <v>0</v>
      </c>
      <c r="P35" s="260">
        <v>4.8000000000000001E-2</v>
      </c>
      <c r="Q35" s="261">
        <f>ROUND(E35*P35,2)</f>
        <v>0.1</v>
      </c>
      <c r="R35" s="237"/>
      <c r="S35" s="237" t="s">
        <v>120</v>
      </c>
      <c r="T35" s="237" t="s">
        <v>120</v>
      </c>
      <c r="U35" s="237">
        <v>0.93</v>
      </c>
      <c r="V35" s="237">
        <f>ROUND(E35*U35,2)</f>
        <v>1.86</v>
      </c>
      <c r="W35" s="237"/>
      <c r="X35" s="237" t="s">
        <v>121</v>
      </c>
      <c r="Y35" s="217"/>
      <c r="Z35" s="217"/>
      <c r="AA35" s="217"/>
      <c r="AB35" s="217"/>
      <c r="AC35" s="217"/>
      <c r="AD35" s="217"/>
      <c r="AE35" s="217"/>
      <c r="AF35" s="217"/>
      <c r="AG35" s="217" t="s">
        <v>122</v>
      </c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  <c r="AR35" s="217"/>
      <c r="AS35" s="217"/>
      <c r="AT35" s="217"/>
      <c r="AU35" s="217"/>
      <c r="AV35" s="217"/>
      <c r="AW35" s="217"/>
      <c r="AX35" s="217"/>
      <c r="AY35" s="217"/>
      <c r="AZ35" s="217"/>
      <c r="BA35" s="217"/>
      <c r="BB35" s="217"/>
      <c r="BC35" s="217"/>
      <c r="BD35" s="217"/>
      <c r="BE35" s="217"/>
      <c r="BF35" s="217"/>
      <c r="BG35" s="217"/>
      <c r="BH35" s="217"/>
    </row>
    <row r="36" spans="1:60" ht="22.5" outlineLevel="1" x14ac:dyDescent="0.2">
      <c r="A36" s="255">
        <v>17</v>
      </c>
      <c r="B36" s="256" t="s">
        <v>169</v>
      </c>
      <c r="C36" s="269" t="s">
        <v>170</v>
      </c>
      <c r="D36" s="257" t="s">
        <v>171</v>
      </c>
      <c r="E36" s="258">
        <v>4</v>
      </c>
      <c r="F36" s="259"/>
      <c r="G36" s="260">
        <f>ROUND(E36*F36,2)</f>
        <v>0</v>
      </c>
      <c r="H36" s="259"/>
      <c r="I36" s="260">
        <f>ROUND(E36*H36,2)</f>
        <v>0</v>
      </c>
      <c r="J36" s="259"/>
      <c r="K36" s="260">
        <f>ROUND(E36*J36,2)</f>
        <v>0</v>
      </c>
      <c r="L36" s="260">
        <v>21</v>
      </c>
      <c r="M36" s="260">
        <f>G36*(1+L36/100)</f>
        <v>0</v>
      </c>
      <c r="N36" s="260">
        <v>0</v>
      </c>
      <c r="O36" s="260">
        <f>ROUND(E36*N36,2)</f>
        <v>0</v>
      </c>
      <c r="P36" s="260">
        <v>0</v>
      </c>
      <c r="Q36" s="261">
        <f>ROUND(E36*P36,2)</f>
        <v>0</v>
      </c>
      <c r="R36" s="237" t="s">
        <v>172</v>
      </c>
      <c r="S36" s="237" t="s">
        <v>120</v>
      </c>
      <c r="T36" s="237" t="s">
        <v>120</v>
      </c>
      <c r="U36" s="237">
        <v>1</v>
      </c>
      <c r="V36" s="237">
        <f>ROUND(E36*U36,2)</f>
        <v>4</v>
      </c>
      <c r="W36" s="237"/>
      <c r="X36" s="237" t="s">
        <v>173</v>
      </c>
      <c r="Y36" s="217"/>
      <c r="Z36" s="217"/>
      <c r="AA36" s="217"/>
      <c r="AB36" s="217"/>
      <c r="AC36" s="217"/>
      <c r="AD36" s="217"/>
      <c r="AE36" s="217"/>
      <c r="AF36" s="217"/>
      <c r="AG36" s="217" t="s">
        <v>174</v>
      </c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  <c r="AR36" s="217"/>
      <c r="AS36" s="217"/>
      <c r="AT36" s="217"/>
      <c r="AU36" s="217"/>
      <c r="AV36" s="217"/>
      <c r="AW36" s="217"/>
      <c r="AX36" s="217"/>
      <c r="AY36" s="217"/>
      <c r="AZ36" s="217"/>
      <c r="BA36" s="217"/>
      <c r="BB36" s="217"/>
      <c r="BC36" s="217"/>
      <c r="BD36" s="217"/>
      <c r="BE36" s="217"/>
      <c r="BF36" s="217"/>
      <c r="BG36" s="217"/>
      <c r="BH36" s="217"/>
    </row>
    <row r="37" spans="1:60" outlineLevel="1" x14ac:dyDescent="0.2">
      <c r="A37" s="255">
        <v>18</v>
      </c>
      <c r="B37" s="256" t="s">
        <v>175</v>
      </c>
      <c r="C37" s="269" t="s">
        <v>176</v>
      </c>
      <c r="D37" s="257" t="s">
        <v>171</v>
      </c>
      <c r="E37" s="258">
        <v>12</v>
      </c>
      <c r="F37" s="259"/>
      <c r="G37" s="260">
        <f>ROUND(E37*F37,2)</f>
        <v>0</v>
      </c>
      <c r="H37" s="259"/>
      <c r="I37" s="260">
        <f>ROUND(E37*H37,2)</f>
        <v>0</v>
      </c>
      <c r="J37" s="259"/>
      <c r="K37" s="260">
        <f>ROUND(E37*J37,2)</f>
        <v>0</v>
      </c>
      <c r="L37" s="260">
        <v>21</v>
      </c>
      <c r="M37" s="260">
        <f>G37*(1+L37/100)</f>
        <v>0</v>
      </c>
      <c r="N37" s="260">
        <v>0</v>
      </c>
      <c r="O37" s="260">
        <f>ROUND(E37*N37,2)</f>
        <v>0</v>
      </c>
      <c r="P37" s="260">
        <v>0</v>
      </c>
      <c r="Q37" s="261">
        <f>ROUND(E37*P37,2)</f>
        <v>0</v>
      </c>
      <c r="R37" s="237" t="s">
        <v>172</v>
      </c>
      <c r="S37" s="237" t="s">
        <v>120</v>
      </c>
      <c r="T37" s="237" t="s">
        <v>120</v>
      </c>
      <c r="U37" s="237">
        <v>1</v>
      </c>
      <c r="V37" s="237">
        <f>ROUND(E37*U37,2)</f>
        <v>12</v>
      </c>
      <c r="W37" s="237"/>
      <c r="X37" s="237" t="s">
        <v>173</v>
      </c>
      <c r="Y37" s="217"/>
      <c r="Z37" s="217"/>
      <c r="AA37" s="217"/>
      <c r="AB37" s="217"/>
      <c r="AC37" s="217"/>
      <c r="AD37" s="217"/>
      <c r="AE37" s="217"/>
      <c r="AF37" s="217"/>
      <c r="AG37" s="217" t="s">
        <v>174</v>
      </c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  <c r="AR37" s="217"/>
      <c r="AS37" s="217"/>
      <c r="AT37" s="217"/>
      <c r="AU37" s="217"/>
      <c r="AV37" s="217"/>
      <c r="AW37" s="217"/>
      <c r="AX37" s="217"/>
      <c r="AY37" s="217"/>
      <c r="AZ37" s="217"/>
      <c r="BA37" s="217"/>
      <c r="BB37" s="217"/>
      <c r="BC37" s="217"/>
      <c r="BD37" s="217"/>
      <c r="BE37" s="217"/>
      <c r="BF37" s="217"/>
      <c r="BG37" s="217"/>
      <c r="BH37" s="217"/>
    </row>
    <row r="38" spans="1:60" outlineLevel="1" x14ac:dyDescent="0.2">
      <c r="A38" s="255">
        <v>19</v>
      </c>
      <c r="B38" s="256" t="s">
        <v>177</v>
      </c>
      <c r="C38" s="269" t="s">
        <v>178</v>
      </c>
      <c r="D38" s="257" t="s">
        <v>128</v>
      </c>
      <c r="E38" s="258">
        <v>1</v>
      </c>
      <c r="F38" s="259"/>
      <c r="G38" s="260">
        <f>ROUND(E38*F38,2)</f>
        <v>0</v>
      </c>
      <c r="H38" s="259"/>
      <c r="I38" s="260">
        <f>ROUND(E38*H38,2)</f>
        <v>0</v>
      </c>
      <c r="J38" s="259"/>
      <c r="K38" s="260">
        <f>ROUND(E38*J38,2)</f>
        <v>0</v>
      </c>
      <c r="L38" s="260">
        <v>21</v>
      </c>
      <c r="M38" s="260">
        <f>G38*(1+L38/100)</f>
        <v>0</v>
      </c>
      <c r="N38" s="260">
        <v>6.0000000000000001E-3</v>
      </c>
      <c r="O38" s="260">
        <f>ROUND(E38*N38,2)</f>
        <v>0.01</v>
      </c>
      <c r="P38" s="260">
        <v>0</v>
      </c>
      <c r="Q38" s="261">
        <f>ROUND(E38*P38,2)</f>
        <v>0</v>
      </c>
      <c r="R38" s="237" t="s">
        <v>140</v>
      </c>
      <c r="S38" s="237" t="s">
        <v>120</v>
      </c>
      <c r="T38" s="237" t="s">
        <v>179</v>
      </c>
      <c r="U38" s="237">
        <v>0</v>
      </c>
      <c r="V38" s="237">
        <f>ROUND(E38*U38,2)</f>
        <v>0</v>
      </c>
      <c r="W38" s="237"/>
      <c r="X38" s="237" t="s">
        <v>141</v>
      </c>
      <c r="Y38" s="217"/>
      <c r="Z38" s="217"/>
      <c r="AA38" s="217"/>
      <c r="AB38" s="217"/>
      <c r="AC38" s="217"/>
      <c r="AD38" s="217"/>
      <c r="AE38" s="217"/>
      <c r="AF38" s="217"/>
      <c r="AG38" s="217" t="s">
        <v>142</v>
      </c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  <c r="AR38" s="217"/>
      <c r="AS38" s="217"/>
      <c r="AT38" s="217"/>
      <c r="AU38" s="217"/>
      <c r="AV38" s="217"/>
      <c r="AW38" s="217"/>
      <c r="AX38" s="217"/>
      <c r="AY38" s="217"/>
      <c r="AZ38" s="217"/>
      <c r="BA38" s="217"/>
      <c r="BB38" s="217"/>
      <c r="BC38" s="217"/>
      <c r="BD38" s="217"/>
      <c r="BE38" s="217"/>
      <c r="BF38" s="217"/>
      <c r="BG38" s="217"/>
      <c r="BH38" s="217"/>
    </row>
    <row r="39" spans="1:60" outlineLevel="1" x14ac:dyDescent="0.2">
      <c r="A39" s="248">
        <v>20</v>
      </c>
      <c r="B39" s="249" t="s">
        <v>180</v>
      </c>
      <c r="C39" s="267" t="s">
        <v>181</v>
      </c>
      <c r="D39" s="250" t="s">
        <v>128</v>
      </c>
      <c r="E39" s="251">
        <v>1</v>
      </c>
      <c r="F39" s="252"/>
      <c r="G39" s="253">
        <f>ROUND(E39*F39,2)</f>
        <v>0</v>
      </c>
      <c r="H39" s="252"/>
      <c r="I39" s="253">
        <f>ROUND(E39*H39,2)</f>
        <v>0</v>
      </c>
      <c r="J39" s="252"/>
      <c r="K39" s="253">
        <f>ROUND(E39*J39,2)</f>
        <v>0</v>
      </c>
      <c r="L39" s="253">
        <v>21</v>
      </c>
      <c r="M39" s="253">
        <f>G39*(1+L39/100)</f>
        <v>0</v>
      </c>
      <c r="N39" s="253">
        <v>3.5000000000000003E-2</v>
      </c>
      <c r="O39" s="253">
        <f>ROUND(E39*N39,2)</f>
        <v>0.04</v>
      </c>
      <c r="P39" s="253">
        <v>0</v>
      </c>
      <c r="Q39" s="254">
        <f>ROUND(E39*P39,2)</f>
        <v>0</v>
      </c>
      <c r="R39" s="237" t="s">
        <v>140</v>
      </c>
      <c r="S39" s="237" t="s">
        <v>120</v>
      </c>
      <c r="T39" s="237" t="s">
        <v>179</v>
      </c>
      <c r="U39" s="237">
        <v>0</v>
      </c>
      <c r="V39" s="237">
        <f>ROUND(E39*U39,2)</f>
        <v>0</v>
      </c>
      <c r="W39" s="237"/>
      <c r="X39" s="237" t="s">
        <v>141</v>
      </c>
      <c r="Y39" s="217"/>
      <c r="Z39" s="217"/>
      <c r="AA39" s="217"/>
      <c r="AB39" s="217"/>
      <c r="AC39" s="217"/>
      <c r="AD39" s="217"/>
      <c r="AE39" s="217"/>
      <c r="AF39" s="217"/>
      <c r="AG39" s="217" t="s">
        <v>142</v>
      </c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  <c r="AR39" s="217"/>
      <c r="AS39" s="217"/>
      <c r="AT39" s="217"/>
      <c r="AU39" s="217"/>
      <c r="AV39" s="217"/>
      <c r="AW39" s="217"/>
      <c r="AX39" s="217"/>
      <c r="AY39" s="217"/>
      <c r="AZ39" s="217"/>
      <c r="BA39" s="217"/>
      <c r="BB39" s="217"/>
      <c r="BC39" s="217"/>
      <c r="BD39" s="217"/>
      <c r="BE39" s="217"/>
      <c r="BF39" s="217"/>
      <c r="BG39" s="217"/>
      <c r="BH39" s="217"/>
    </row>
    <row r="40" spans="1:60" outlineLevel="1" x14ac:dyDescent="0.2">
      <c r="A40" s="234">
        <v>21</v>
      </c>
      <c r="B40" s="235" t="s">
        <v>182</v>
      </c>
      <c r="C40" s="271" t="s">
        <v>183</v>
      </c>
      <c r="D40" s="236" t="s">
        <v>0</v>
      </c>
      <c r="E40" s="263"/>
      <c r="F40" s="238"/>
      <c r="G40" s="237">
        <f>ROUND(E40*F40,2)</f>
        <v>0</v>
      </c>
      <c r="H40" s="238"/>
      <c r="I40" s="237">
        <f>ROUND(E40*H40,2)</f>
        <v>0</v>
      </c>
      <c r="J40" s="238"/>
      <c r="K40" s="237">
        <f>ROUND(E40*J40,2)</f>
        <v>0</v>
      </c>
      <c r="L40" s="237">
        <v>21</v>
      </c>
      <c r="M40" s="237">
        <f>G40*(1+L40/100)</f>
        <v>0</v>
      </c>
      <c r="N40" s="237">
        <v>0</v>
      </c>
      <c r="O40" s="237">
        <f>ROUND(E40*N40,2)</f>
        <v>0</v>
      </c>
      <c r="P40" s="237">
        <v>0</v>
      </c>
      <c r="Q40" s="237">
        <f>ROUND(E40*P40,2)</f>
        <v>0</v>
      </c>
      <c r="R40" s="237"/>
      <c r="S40" s="237" t="s">
        <v>120</v>
      </c>
      <c r="T40" s="237" t="s">
        <v>120</v>
      </c>
      <c r="U40" s="237">
        <v>0</v>
      </c>
      <c r="V40" s="237">
        <f>ROUND(E40*U40,2)</f>
        <v>0</v>
      </c>
      <c r="W40" s="237"/>
      <c r="X40" s="237" t="s">
        <v>152</v>
      </c>
      <c r="Y40" s="217"/>
      <c r="Z40" s="217"/>
      <c r="AA40" s="217"/>
      <c r="AB40" s="217"/>
      <c r="AC40" s="217"/>
      <c r="AD40" s="217"/>
      <c r="AE40" s="217"/>
      <c r="AF40" s="217"/>
      <c r="AG40" s="217" t="s">
        <v>153</v>
      </c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  <c r="AR40" s="217"/>
      <c r="AS40" s="217"/>
      <c r="AT40" s="217"/>
      <c r="AU40" s="217"/>
      <c r="AV40" s="217"/>
      <c r="AW40" s="217"/>
      <c r="AX40" s="217"/>
      <c r="AY40" s="217"/>
      <c r="AZ40" s="217"/>
      <c r="BA40" s="217"/>
      <c r="BB40" s="217"/>
      <c r="BC40" s="217"/>
      <c r="BD40" s="217"/>
      <c r="BE40" s="217"/>
      <c r="BF40" s="217"/>
      <c r="BG40" s="217"/>
      <c r="BH40" s="217"/>
    </row>
    <row r="41" spans="1:60" x14ac:dyDescent="0.2">
      <c r="A41" s="242" t="s">
        <v>115</v>
      </c>
      <c r="B41" s="243" t="s">
        <v>79</v>
      </c>
      <c r="C41" s="266" t="s">
        <v>80</v>
      </c>
      <c r="D41" s="244"/>
      <c r="E41" s="245"/>
      <c r="F41" s="246"/>
      <c r="G41" s="246">
        <f>SUMIF(AG42:AG63,"&lt;&gt;NOR",G42:G63)</f>
        <v>0</v>
      </c>
      <c r="H41" s="246"/>
      <c r="I41" s="246">
        <f>SUM(I42:I63)</f>
        <v>0</v>
      </c>
      <c r="J41" s="246"/>
      <c r="K41" s="246">
        <f>SUM(K42:K63)</f>
        <v>0</v>
      </c>
      <c r="L41" s="246"/>
      <c r="M41" s="246">
        <f>SUM(M42:M63)</f>
        <v>0</v>
      </c>
      <c r="N41" s="246"/>
      <c r="O41" s="246">
        <f>SUM(O42:O63)</f>
        <v>0.18000000000000002</v>
      </c>
      <c r="P41" s="246"/>
      <c r="Q41" s="247">
        <f>SUM(Q42:Q63)</f>
        <v>0.51</v>
      </c>
      <c r="R41" s="241"/>
      <c r="S41" s="241"/>
      <c r="T41" s="241"/>
      <c r="U41" s="241"/>
      <c r="V41" s="241">
        <f>SUM(V42:V63)</f>
        <v>66.790000000000006</v>
      </c>
      <c r="W41" s="241"/>
      <c r="X41" s="241"/>
      <c r="AG41" t="s">
        <v>116</v>
      </c>
    </row>
    <row r="42" spans="1:60" outlineLevel="1" x14ac:dyDescent="0.2">
      <c r="A42" s="248">
        <v>22</v>
      </c>
      <c r="B42" s="249" t="s">
        <v>184</v>
      </c>
      <c r="C42" s="267" t="s">
        <v>185</v>
      </c>
      <c r="D42" s="250" t="s">
        <v>147</v>
      </c>
      <c r="E42" s="251">
        <v>3</v>
      </c>
      <c r="F42" s="252"/>
      <c r="G42" s="253">
        <f>ROUND(E42*F42,2)</f>
        <v>0</v>
      </c>
      <c r="H42" s="252"/>
      <c r="I42" s="253">
        <f>ROUND(E42*H42,2)</f>
        <v>0</v>
      </c>
      <c r="J42" s="252"/>
      <c r="K42" s="253">
        <f>ROUND(E42*J42,2)</f>
        <v>0</v>
      </c>
      <c r="L42" s="253">
        <v>21</v>
      </c>
      <c r="M42" s="253">
        <f>G42*(1+L42/100)</f>
        <v>0</v>
      </c>
      <c r="N42" s="253">
        <v>8.6599999999999993E-3</v>
      </c>
      <c r="O42" s="253">
        <f>ROUND(E42*N42,2)</f>
        <v>0.03</v>
      </c>
      <c r="P42" s="253">
        <v>0</v>
      </c>
      <c r="Q42" s="254">
        <f>ROUND(E42*P42,2)</f>
        <v>0</v>
      </c>
      <c r="R42" s="237"/>
      <c r="S42" s="237" t="s">
        <v>120</v>
      </c>
      <c r="T42" s="237" t="s">
        <v>120</v>
      </c>
      <c r="U42" s="237">
        <v>0.82199999999999995</v>
      </c>
      <c r="V42" s="237">
        <f>ROUND(E42*U42,2)</f>
        <v>2.4700000000000002</v>
      </c>
      <c r="W42" s="237"/>
      <c r="X42" s="237" t="s">
        <v>121</v>
      </c>
      <c r="Y42" s="217"/>
      <c r="Z42" s="217"/>
      <c r="AA42" s="217"/>
      <c r="AB42" s="217"/>
      <c r="AC42" s="217"/>
      <c r="AD42" s="217"/>
      <c r="AE42" s="217"/>
      <c r="AF42" s="217"/>
      <c r="AG42" s="217" t="s">
        <v>122</v>
      </c>
      <c r="AH42" s="217"/>
      <c r="AI42" s="217"/>
      <c r="AJ42" s="217"/>
      <c r="AK42" s="217"/>
      <c r="AL42" s="217"/>
      <c r="AM42" s="217"/>
      <c r="AN42" s="217"/>
      <c r="AO42" s="217"/>
      <c r="AP42" s="217"/>
      <c r="AQ42" s="217"/>
      <c r="AR42" s="217"/>
      <c r="AS42" s="217"/>
      <c r="AT42" s="217"/>
      <c r="AU42" s="217"/>
      <c r="AV42" s="217"/>
      <c r="AW42" s="217"/>
      <c r="AX42" s="217"/>
      <c r="AY42" s="217"/>
      <c r="AZ42" s="217"/>
      <c r="BA42" s="217"/>
      <c r="BB42" s="217"/>
      <c r="BC42" s="217"/>
      <c r="BD42" s="217"/>
      <c r="BE42" s="217"/>
      <c r="BF42" s="217"/>
      <c r="BG42" s="217"/>
      <c r="BH42" s="217"/>
    </row>
    <row r="43" spans="1:60" outlineLevel="1" x14ac:dyDescent="0.2">
      <c r="A43" s="234"/>
      <c r="B43" s="235"/>
      <c r="C43" s="270" t="s">
        <v>186</v>
      </c>
      <c r="D43" s="262"/>
      <c r="E43" s="262"/>
      <c r="F43" s="262"/>
      <c r="G43" s="262"/>
      <c r="H43" s="237"/>
      <c r="I43" s="237"/>
      <c r="J43" s="23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  <c r="W43" s="237"/>
      <c r="X43" s="237"/>
      <c r="Y43" s="217"/>
      <c r="Z43" s="217"/>
      <c r="AA43" s="217"/>
      <c r="AB43" s="217"/>
      <c r="AC43" s="217"/>
      <c r="AD43" s="217"/>
      <c r="AE43" s="217"/>
      <c r="AF43" s="217"/>
      <c r="AG43" s="217" t="s">
        <v>132</v>
      </c>
      <c r="AH43" s="217"/>
      <c r="AI43" s="217"/>
      <c r="AJ43" s="217"/>
      <c r="AK43" s="217"/>
      <c r="AL43" s="217"/>
      <c r="AM43" s="217"/>
      <c r="AN43" s="217"/>
      <c r="AO43" s="217"/>
      <c r="AP43" s="217"/>
      <c r="AQ43" s="217"/>
      <c r="AR43" s="217"/>
      <c r="AS43" s="217"/>
      <c r="AT43" s="217"/>
      <c r="AU43" s="217"/>
      <c r="AV43" s="217"/>
      <c r="AW43" s="217"/>
      <c r="AX43" s="217"/>
      <c r="AY43" s="217"/>
      <c r="AZ43" s="217"/>
      <c r="BA43" s="217"/>
      <c r="BB43" s="217"/>
      <c r="BC43" s="217"/>
      <c r="BD43" s="217"/>
      <c r="BE43" s="217"/>
      <c r="BF43" s="217"/>
      <c r="BG43" s="217"/>
      <c r="BH43" s="217"/>
    </row>
    <row r="44" spans="1:60" outlineLevel="1" x14ac:dyDescent="0.2">
      <c r="A44" s="255">
        <v>23</v>
      </c>
      <c r="B44" s="256" t="s">
        <v>187</v>
      </c>
      <c r="C44" s="269" t="s">
        <v>188</v>
      </c>
      <c r="D44" s="257" t="s">
        <v>128</v>
      </c>
      <c r="E44" s="258">
        <v>1</v>
      </c>
      <c r="F44" s="259"/>
      <c r="G44" s="260">
        <f>ROUND(E44*F44,2)</f>
        <v>0</v>
      </c>
      <c r="H44" s="259"/>
      <c r="I44" s="260">
        <f>ROUND(E44*H44,2)</f>
        <v>0</v>
      </c>
      <c r="J44" s="259"/>
      <c r="K44" s="260">
        <f>ROUND(E44*J44,2)</f>
        <v>0</v>
      </c>
      <c r="L44" s="260">
        <v>21</v>
      </c>
      <c r="M44" s="260">
        <f>G44*(1+L44/100)</f>
        <v>0</v>
      </c>
      <c r="N44" s="260">
        <v>0</v>
      </c>
      <c r="O44" s="260">
        <f>ROUND(E44*N44,2)</f>
        <v>0</v>
      </c>
      <c r="P44" s="260">
        <v>0</v>
      </c>
      <c r="Q44" s="261">
        <f>ROUND(E44*P44,2)</f>
        <v>0</v>
      </c>
      <c r="R44" s="237"/>
      <c r="S44" s="237" t="s">
        <v>120</v>
      </c>
      <c r="T44" s="237" t="s">
        <v>120</v>
      </c>
      <c r="U44" s="237">
        <v>0.64900000000000002</v>
      </c>
      <c r="V44" s="237">
        <f>ROUND(E44*U44,2)</f>
        <v>0.65</v>
      </c>
      <c r="W44" s="237"/>
      <c r="X44" s="237" t="s">
        <v>121</v>
      </c>
      <c r="Y44" s="217"/>
      <c r="Z44" s="217"/>
      <c r="AA44" s="217"/>
      <c r="AB44" s="217"/>
      <c r="AC44" s="217"/>
      <c r="AD44" s="217"/>
      <c r="AE44" s="217"/>
      <c r="AF44" s="217"/>
      <c r="AG44" s="217" t="s">
        <v>122</v>
      </c>
      <c r="AH44" s="217"/>
      <c r="AI44" s="217"/>
      <c r="AJ44" s="217"/>
      <c r="AK44" s="217"/>
      <c r="AL44" s="217"/>
      <c r="AM44" s="217"/>
      <c r="AN44" s="217"/>
      <c r="AO44" s="217"/>
      <c r="AP44" s="217"/>
      <c r="AQ44" s="217"/>
      <c r="AR44" s="217"/>
      <c r="AS44" s="217"/>
      <c r="AT44" s="217"/>
      <c r="AU44" s="217"/>
      <c r="AV44" s="217"/>
      <c r="AW44" s="217"/>
      <c r="AX44" s="217"/>
      <c r="AY44" s="217"/>
      <c r="AZ44" s="217"/>
      <c r="BA44" s="217"/>
      <c r="BB44" s="217"/>
      <c r="BC44" s="217"/>
      <c r="BD44" s="217"/>
      <c r="BE44" s="217"/>
      <c r="BF44" s="217"/>
      <c r="BG44" s="217"/>
      <c r="BH44" s="217"/>
    </row>
    <row r="45" spans="1:60" outlineLevel="1" x14ac:dyDescent="0.2">
      <c r="A45" s="255">
        <v>24</v>
      </c>
      <c r="B45" s="256" t="s">
        <v>189</v>
      </c>
      <c r="C45" s="269" t="s">
        <v>190</v>
      </c>
      <c r="D45" s="257" t="s">
        <v>128</v>
      </c>
      <c r="E45" s="258">
        <v>4</v>
      </c>
      <c r="F45" s="259"/>
      <c r="G45" s="260">
        <f>ROUND(E45*F45,2)</f>
        <v>0</v>
      </c>
      <c r="H45" s="259"/>
      <c r="I45" s="260">
        <f>ROUND(E45*H45,2)</f>
        <v>0</v>
      </c>
      <c r="J45" s="259"/>
      <c r="K45" s="260">
        <f>ROUND(E45*J45,2)</f>
        <v>0</v>
      </c>
      <c r="L45" s="260">
        <v>21</v>
      </c>
      <c r="M45" s="260">
        <f>G45*(1+L45/100)</f>
        <v>0</v>
      </c>
      <c r="N45" s="260">
        <v>0</v>
      </c>
      <c r="O45" s="260">
        <f>ROUND(E45*N45,2)</f>
        <v>0</v>
      </c>
      <c r="P45" s="260">
        <v>0</v>
      </c>
      <c r="Q45" s="261">
        <f>ROUND(E45*P45,2)</f>
        <v>0</v>
      </c>
      <c r="R45" s="237"/>
      <c r="S45" s="237" t="s">
        <v>120</v>
      </c>
      <c r="T45" s="237" t="s">
        <v>120</v>
      </c>
      <c r="U45" s="237">
        <v>0.752</v>
      </c>
      <c r="V45" s="237">
        <f>ROUND(E45*U45,2)</f>
        <v>3.01</v>
      </c>
      <c r="W45" s="237"/>
      <c r="X45" s="237" t="s">
        <v>121</v>
      </c>
      <c r="Y45" s="217"/>
      <c r="Z45" s="217"/>
      <c r="AA45" s="217"/>
      <c r="AB45" s="217"/>
      <c r="AC45" s="217"/>
      <c r="AD45" s="217"/>
      <c r="AE45" s="217"/>
      <c r="AF45" s="217"/>
      <c r="AG45" s="217" t="s">
        <v>122</v>
      </c>
      <c r="AH45" s="217"/>
      <c r="AI45" s="217"/>
      <c r="AJ45" s="217"/>
      <c r="AK45" s="217"/>
      <c r="AL45" s="217"/>
      <c r="AM45" s="217"/>
      <c r="AN45" s="217"/>
      <c r="AO45" s="217"/>
      <c r="AP45" s="217"/>
      <c r="AQ45" s="217"/>
      <c r="AR45" s="217"/>
      <c r="AS45" s="217"/>
      <c r="AT45" s="217"/>
      <c r="AU45" s="217"/>
      <c r="AV45" s="217"/>
      <c r="AW45" s="217"/>
      <c r="AX45" s="217"/>
      <c r="AY45" s="217"/>
      <c r="AZ45" s="217"/>
      <c r="BA45" s="217"/>
      <c r="BB45" s="217"/>
      <c r="BC45" s="217"/>
      <c r="BD45" s="217"/>
      <c r="BE45" s="217"/>
      <c r="BF45" s="217"/>
      <c r="BG45" s="217"/>
      <c r="BH45" s="217"/>
    </row>
    <row r="46" spans="1:60" outlineLevel="1" x14ac:dyDescent="0.2">
      <c r="A46" s="255">
        <v>25</v>
      </c>
      <c r="B46" s="256" t="s">
        <v>191</v>
      </c>
      <c r="C46" s="269" t="s">
        <v>192</v>
      </c>
      <c r="D46" s="257" t="s">
        <v>147</v>
      </c>
      <c r="E46" s="258">
        <v>5</v>
      </c>
      <c r="F46" s="259"/>
      <c r="G46" s="260">
        <f>ROUND(E46*F46,2)</f>
        <v>0</v>
      </c>
      <c r="H46" s="259"/>
      <c r="I46" s="260">
        <f>ROUND(E46*H46,2)</f>
        <v>0</v>
      </c>
      <c r="J46" s="259"/>
      <c r="K46" s="260">
        <f>ROUND(E46*J46,2)</f>
        <v>0</v>
      </c>
      <c r="L46" s="260">
        <v>21</v>
      </c>
      <c r="M46" s="260">
        <f>G46*(1+L46/100)</f>
        <v>0</v>
      </c>
      <c r="N46" s="260">
        <v>2.0000000000000002E-5</v>
      </c>
      <c r="O46" s="260">
        <f>ROUND(E46*N46,2)</f>
        <v>0</v>
      </c>
      <c r="P46" s="260">
        <v>1E-3</v>
      </c>
      <c r="Q46" s="261">
        <f>ROUND(E46*P46,2)</f>
        <v>0.01</v>
      </c>
      <c r="R46" s="237"/>
      <c r="S46" s="237" t="s">
        <v>120</v>
      </c>
      <c r="T46" s="237" t="s">
        <v>120</v>
      </c>
      <c r="U46" s="237">
        <v>5.0999999999999997E-2</v>
      </c>
      <c r="V46" s="237">
        <f>ROUND(E46*U46,2)</f>
        <v>0.26</v>
      </c>
      <c r="W46" s="237"/>
      <c r="X46" s="237" t="s">
        <v>121</v>
      </c>
      <c r="Y46" s="217"/>
      <c r="Z46" s="217"/>
      <c r="AA46" s="217"/>
      <c r="AB46" s="217"/>
      <c r="AC46" s="217"/>
      <c r="AD46" s="217"/>
      <c r="AE46" s="217"/>
      <c r="AF46" s="217"/>
      <c r="AG46" s="217" t="s">
        <v>122</v>
      </c>
      <c r="AH46" s="217"/>
      <c r="AI46" s="217"/>
      <c r="AJ46" s="217"/>
      <c r="AK46" s="217"/>
      <c r="AL46" s="217"/>
      <c r="AM46" s="217"/>
      <c r="AN46" s="217"/>
      <c r="AO46" s="217"/>
      <c r="AP46" s="217"/>
      <c r="AQ46" s="217"/>
      <c r="AR46" s="217"/>
      <c r="AS46" s="217"/>
      <c r="AT46" s="217"/>
      <c r="AU46" s="217"/>
      <c r="AV46" s="217"/>
      <c r="AW46" s="217"/>
      <c r="AX46" s="217"/>
      <c r="AY46" s="217"/>
      <c r="AZ46" s="217"/>
      <c r="BA46" s="217"/>
      <c r="BB46" s="217"/>
      <c r="BC46" s="217"/>
      <c r="BD46" s="217"/>
      <c r="BE46" s="217"/>
      <c r="BF46" s="217"/>
      <c r="BG46" s="217"/>
      <c r="BH46" s="217"/>
    </row>
    <row r="47" spans="1:60" outlineLevel="1" x14ac:dyDescent="0.2">
      <c r="A47" s="248">
        <v>26</v>
      </c>
      <c r="B47" s="249" t="s">
        <v>193</v>
      </c>
      <c r="C47" s="267" t="s">
        <v>194</v>
      </c>
      <c r="D47" s="250" t="s">
        <v>147</v>
      </c>
      <c r="E47" s="251">
        <v>2</v>
      </c>
      <c r="F47" s="252"/>
      <c r="G47" s="253">
        <f>ROUND(E47*F47,2)</f>
        <v>0</v>
      </c>
      <c r="H47" s="252"/>
      <c r="I47" s="253">
        <f>ROUND(E47*H47,2)</f>
        <v>0</v>
      </c>
      <c r="J47" s="252"/>
      <c r="K47" s="253">
        <f>ROUND(E47*J47,2)</f>
        <v>0</v>
      </c>
      <c r="L47" s="253">
        <v>21</v>
      </c>
      <c r="M47" s="253">
        <f>G47*(1+L47/100)</f>
        <v>0</v>
      </c>
      <c r="N47" s="253">
        <v>1.7129999999999999E-2</v>
      </c>
      <c r="O47" s="253">
        <f>ROUND(E47*N47,2)</f>
        <v>0.03</v>
      </c>
      <c r="P47" s="253">
        <v>0</v>
      </c>
      <c r="Q47" s="254">
        <f>ROUND(E47*P47,2)</f>
        <v>0</v>
      </c>
      <c r="R47" s="237"/>
      <c r="S47" s="237" t="s">
        <v>120</v>
      </c>
      <c r="T47" s="237" t="s">
        <v>120</v>
      </c>
      <c r="U47" s="237">
        <v>1.206</v>
      </c>
      <c r="V47" s="237">
        <f>ROUND(E47*U47,2)</f>
        <v>2.41</v>
      </c>
      <c r="W47" s="237"/>
      <c r="X47" s="237" t="s">
        <v>121</v>
      </c>
      <c r="Y47" s="217"/>
      <c r="Z47" s="217"/>
      <c r="AA47" s="217"/>
      <c r="AB47" s="217"/>
      <c r="AC47" s="217"/>
      <c r="AD47" s="217"/>
      <c r="AE47" s="217"/>
      <c r="AF47" s="217"/>
      <c r="AG47" s="217" t="s">
        <v>122</v>
      </c>
      <c r="AH47" s="217"/>
      <c r="AI47" s="217"/>
      <c r="AJ47" s="217"/>
      <c r="AK47" s="217"/>
      <c r="AL47" s="217"/>
      <c r="AM47" s="217"/>
      <c r="AN47" s="217"/>
      <c r="AO47" s="217"/>
      <c r="AP47" s="217"/>
      <c r="AQ47" s="217"/>
      <c r="AR47" s="217"/>
      <c r="AS47" s="217"/>
      <c r="AT47" s="217"/>
      <c r="AU47" s="217"/>
      <c r="AV47" s="217"/>
      <c r="AW47" s="217"/>
      <c r="AX47" s="217"/>
      <c r="AY47" s="217"/>
      <c r="AZ47" s="217"/>
      <c r="BA47" s="217"/>
      <c r="BB47" s="217"/>
      <c r="BC47" s="217"/>
      <c r="BD47" s="217"/>
      <c r="BE47" s="217"/>
      <c r="BF47" s="217"/>
      <c r="BG47" s="217"/>
      <c r="BH47" s="217"/>
    </row>
    <row r="48" spans="1:60" outlineLevel="1" x14ac:dyDescent="0.2">
      <c r="A48" s="234"/>
      <c r="B48" s="235"/>
      <c r="C48" s="270" t="s">
        <v>186</v>
      </c>
      <c r="D48" s="262"/>
      <c r="E48" s="262"/>
      <c r="F48" s="262"/>
      <c r="G48" s="262"/>
      <c r="H48" s="237"/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  <c r="W48" s="237"/>
      <c r="X48" s="237"/>
      <c r="Y48" s="217"/>
      <c r="Z48" s="217"/>
      <c r="AA48" s="217"/>
      <c r="AB48" s="217"/>
      <c r="AC48" s="217"/>
      <c r="AD48" s="217"/>
      <c r="AE48" s="217"/>
      <c r="AF48" s="217"/>
      <c r="AG48" s="217" t="s">
        <v>132</v>
      </c>
      <c r="AH48" s="217"/>
      <c r="AI48" s="217"/>
      <c r="AJ48" s="217"/>
      <c r="AK48" s="217"/>
      <c r="AL48" s="217"/>
      <c r="AM48" s="217"/>
      <c r="AN48" s="217"/>
      <c r="AO48" s="217"/>
      <c r="AP48" s="217"/>
      <c r="AQ48" s="217"/>
      <c r="AR48" s="217"/>
      <c r="AS48" s="217"/>
      <c r="AT48" s="217"/>
      <c r="AU48" s="217"/>
      <c r="AV48" s="217"/>
      <c r="AW48" s="217"/>
      <c r="AX48" s="217"/>
      <c r="AY48" s="217"/>
      <c r="AZ48" s="217"/>
      <c r="BA48" s="217"/>
      <c r="BB48" s="217"/>
      <c r="BC48" s="217"/>
      <c r="BD48" s="217"/>
      <c r="BE48" s="217"/>
      <c r="BF48" s="217"/>
      <c r="BG48" s="217"/>
      <c r="BH48" s="217"/>
    </row>
    <row r="49" spans="1:60" outlineLevel="1" x14ac:dyDescent="0.2">
      <c r="A49" s="248">
        <v>27</v>
      </c>
      <c r="B49" s="249" t="s">
        <v>195</v>
      </c>
      <c r="C49" s="267" t="s">
        <v>196</v>
      </c>
      <c r="D49" s="250" t="s">
        <v>147</v>
      </c>
      <c r="E49" s="251">
        <v>1.5</v>
      </c>
      <c r="F49" s="252"/>
      <c r="G49" s="253">
        <f>ROUND(E49*F49,2)</f>
        <v>0</v>
      </c>
      <c r="H49" s="252"/>
      <c r="I49" s="253">
        <f>ROUND(E49*H49,2)</f>
        <v>0</v>
      </c>
      <c r="J49" s="252"/>
      <c r="K49" s="253">
        <f>ROUND(E49*J49,2)</f>
        <v>0</v>
      </c>
      <c r="L49" s="253">
        <v>21</v>
      </c>
      <c r="M49" s="253">
        <f>G49*(1+L49/100)</f>
        <v>0</v>
      </c>
      <c r="N49" s="253">
        <v>2.1729999999999999E-2</v>
      </c>
      <c r="O49" s="253">
        <f>ROUND(E49*N49,2)</f>
        <v>0.03</v>
      </c>
      <c r="P49" s="253">
        <v>0</v>
      </c>
      <c r="Q49" s="254">
        <f>ROUND(E49*P49,2)</f>
        <v>0</v>
      </c>
      <c r="R49" s="237"/>
      <c r="S49" s="237" t="s">
        <v>120</v>
      </c>
      <c r="T49" s="237" t="s">
        <v>120</v>
      </c>
      <c r="U49" s="237">
        <v>1.4</v>
      </c>
      <c r="V49" s="237">
        <f>ROUND(E49*U49,2)</f>
        <v>2.1</v>
      </c>
      <c r="W49" s="237"/>
      <c r="X49" s="237" t="s">
        <v>121</v>
      </c>
      <c r="Y49" s="217"/>
      <c r="Z49" s="217"/>
      <c r="AA49" s="217"/>
      <c r="AB49" s="217"/>
      <c r="AC49" s="217"/>
      <c r="AD49" s="217"/>
      <c r="AE49" s="217"/>
      <c r="AF49" s="217"/>
      <c r="AG49" s="217" t="s">
        <v>122</v>
      </c>
      <c r="AH49" s="217"/>
      <c r="AI49" s="217"/>
      <c r="AJ49" s="217"/>
      <c r="AK49" s="217"/>
      <c r="AL49" s="217"/>
      <c r="AM49" s="217"/>
      <c r="AN49" s="217"/>
      <c r="AO49" s="217"/>
      <c r="AP49" s="217"/>
      <c r="AQ49" s="217"/>
      <c r="AR49" s="217"/>
      <c r="AS49" s="217"/>
      <c r="AT49" s="217"/>
      <c r="AU49" s="217"/>
      <c r="AV49" s="217"/>
      <c r="AW49" s="217"/>
      <c r="AX49" s="217"/>
      <c r="AY49" s="217"/>
      <c r="AZ49" s="217"/>
      <c r="BA49" s="217"/>
      <c r="BB49" s="217"/>
      <c r="BC49" s="217"/>
      <c r="BD49" s="217"/>
      <c r="BE49" s="217"/>
      <c r="BF49" s="217"/>
      <c r="BG49" s="217"/>
      <c r="BH49" s="217"/>
    </row>
    <row r="50" spans="1:60" outlineLevel="1" x14ac:dyDescent="0.2">
      <c r="A50" s="234"/>
      <c r="B50" s="235"/>
      <c r="C50" s="270" t="s">
        <v>186</v>
      </c>
      <c r="D50" s="262"/>
      <c r="E50" s="262"/>
      <c r="F50" s="262"/>
      <c r="G50" s="262"/>
      <c r="H50" s="237"/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  <c r="W50" s="237"/>
      <c r="X50" s="237"/>
      <c r="Y50" s="217"/>
      <c r="Z50" s="217"/>
      <c r="AA50" s="217"/>
      <c r="AB50" s="217"/>
      <c r="AC50" s="217"/>
      <c r="AD50" s="217"/>
      <c r="AE50" s="217"/>
      <c r="AF50" s="217"/>
      <c r="AG50" s="217" t="s">
        <v>132</v>
      </c>
      <c r="AH50" s="217"/>
      <c r="AI50" s="217"/>
      <c r="AJ50" s="217"/>
      <c r="AK50" s="217"/>
      <c r="AL50" s="217"/>
      <c r="AM50" s="217"/>
      <c r="AN50" s="217"/>
      <c r="AO50" s="217"/>
      <c r="AP50" s="217"/>
      <c r="AQ50" s="217"/>
      <c r="AR50" s="217"/>
      <c r="AS50" s="217"/>
      <c r="AT50" s="217"/>
      <c r="AU50" s="217"/>
      <c r="AV50" s="217"/>
      <c r="AW50" s="217"/>
      <c r="AX50" s="217"/>
      <c r="AY50" s="217"/>
      <c r="AZ50" s="217"/>
      <c r="BA50" s="217"/>
      <c r="BB50" s="217"/>
      <c r="BC50" s="217"/>
      <c r="BD50" s="217"/>
      <c r="BE50" s="217"/>
      <c r="BF50" s="217"/>
      <c r="BG50" s="217"/>
      <c r="BH50" s="217"/>
    </row>
    <row r="51" spans="1:60" outlineLevel="1" x14ac:dyDescent="0.2">
      <c r="A51" s="248">
        <v>28</v>
      </c>
      <c r="B51" s="249" t="s">
        <v>197</v>
      </c>
      <c r="C51" s="267" t="s">
        <v>198</v>
      </c>
      <c r="D51" s="250" t="s">
        <v>147</v>
      </c>
      <c r="E51" s="251">
        <v>3</v>
      </c>
      <c r="F51" s="252"/>
      <c r="G51" s="253">
        <f>ROUND(E51*F51,2)</f>
        <v>0</v>
      </c>
      <c r="H51" s="252"/>
      <c r="I51" s="253">
        <f>ROUND(E51*H51,2)</f>
        <v>0</v>
      </c>
      <c r="J51" s="252"/>
      <c r="K51" s="253">
        <f>ROUND(E51*J51,2)</f>
        <v>0</v>
      </c>
      <c r="L51" s="253">
        <v>21</v>
      </c>
      <c r="M51" s="253">
        <f>G51*(1+L51/100)</f>
        <v>0</v>
      </c>
      <c r="N51" s="253">
        <v>2.3859999999999999E-2</v>
      </c>
      <c r="O51" s="253">
        <f>ROUND(E51*N51,2)</f>
        <v>7.0000000000000007E-2</v>
      </c>
      <c r="P51" s="253">
        <v>0</v>
      </c>
      <c r="Q51" s="254">
        <f>ROUND(E51*P51,2)</f>
        <v>0</v>
      </c>
      <c r="R51" s="237"/>
      <c r="S51" s="237" t="s">
        <v>120</v>
      </c>
      <c r="T51" s="237" t="s">
        <v>120</v>
      </c>
      <c r="U51" s="237">
        <v>1.6120000000000001</v>
      </c>
      <c r="V51" s="237">
        <f>ROUND(E51*U51,2)</f>
        <v>4.84</v>
      </c>
      <c r="W51" s="237"/>
      <c r="X51" s="237" t="s">
        <v>121</v>
      </c>
      <c r="Y51" s="217"/>
      <c r="Z51" s="217"/>
      <c r="AA51" s="217"/>
      <c r="AB51" s="217"/>
      <c r="AC51" s="217"/>
      <c r="AD51" s="217"/>
      <c r="AE51" s="217"/>
      <c r="AF51" s="217"/>
      <c r="AG51" s="217" t="s">
        <v>122</v>
      </c>
      <c r="AH51" s="217"/>
      <c r="AI51" s="217"/>
      <c r="AJ51" s="217"/>
      <c r="AK51" s="217"/>
      <c r="AL51" s="217"/>
      <c r="AM51" s="217"/>
      <c r="AN51" s="217"/>
      <c r="AO51" s="217"/>
      <c r="AP51" s="217"/>
      <c r="AQ51" s="217"/>
      <c r="AR51" s="217"/>
      <c r="AS51" s="217"/>
      <c r="AT51" s="217"/>
      <c r="AU51" s="217"/>
      <c r="AV51" s="217"/>
      <c r="AW51" s="217"/>
      <c r="AX51" s="217"/>
      <c r="AY51" s="217"/>
      <c r="AZ51" s="217"/>
      <c r="BA51" s="217"/>
      <c r="BB51" s="217"/>
      <c r="BC51" s="217"/>
      <c r="BD51" s="217"/>
      <c r="BE51" s="217"/>
      <c r="BF51" s="217"/>
      <c r="BG51" s="217"/>
      <c r="BH51" s="217"/>
    </row>
    <row r="52" spans="1:60" outlineLevel="1" x14ac:dyDescent="0.2">
      <c r="A52" s="234"/>
      <c r="B52" s="235"/>
      <c r="C52" s="270" t="s">
        <v>186</v>
      </c>
      <c r="D52" s="262"/>
      <c r="E52" s="262"/>
      <c r="F52" s="262"/>
      <c r="G52" s="262"/>
      <c r="H52" s="237"/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  <c r="W52" s="237"/>
      <c r="X52" s="237"/>
      <c r="Y52" s="217"/>
      <c r="Z52" s="217"/>
      <c r="AA52" s="217"/>
      <c r="AB52" s="217"/>
      <c r="AC52" s="217"/>
      <c r="AD52" s="217"/>
      <c r="AE52" s="217"/>
      <c r="AF52" s="217"/>
      <c r="AG52" s="217" t="s">
        <v>132</v>
      </c>
      <c r="AH52" s="217"/>
      <c r="AI52" s="217"/>
      <c r="AJ52" s="217"/>
      <c r="AK52" s="217"/>
      <c r="AL52" s="217"/>
      <c r="AM52" s="217"/>
      <c r="AN52" s="217"/>
      <c r="AO52" s="217"/>
      <c r="AP52" s="217"/>
      <c r="AQ52" s="217"/>
      <c r="AR52" s="217"/>
      <c r="AS52" s="217"/>
      <c r="AT52" s="217"/>
      <c r="AU52" s="217"/>
      <c r="AV52" s="217"/>
      <c r="AW52" s="217"/>
      <c r="AX52" s="217"/>
      <c r="AY52" s="217"/>
      <c r="AZ52" s="217"/>
      <c r="BA52" s="217"/>
      <c r="BB52" s="217"/>
      <c r="BC52" s="217"/>
      <c r="BD52" s="217"/>
      <c r="BE52" s="217"/>
      <c r="BF52" s="217"/>
      <c r="BG52" s="217"/>
      <c r="BH52" s="217"/>
    </row>
    <row r="53" spans="1:60" outlineLevel="1" x14ac:dyDescent="0.2">
      <c r="A53" s="255">
        <v>29</v>
      </c>
      <c r="B53" s="256" t="s">
        <v>199</v>
      </c>
      <c r="C53" s="269" t="s">
        <v>200</v>
      </c>
      <c r="D53" s="257" t="s">
        <v>128</v>
      </c>
      <c r="E53" s="258">
        <v>3</v>
      </c>
      <c r="F53" s="259"/>
      <c r="G53" s="260">
        <f>ROUND(E53*F53,2)</f>
        <v>0</v>
      </c>
      <c r="H53" s="259"/>
      <c r="I53" s="260">
        <f>ROUND(E53*H53,2)</f>
        <v>0</v>
      </c>
      <c r="J53" s="259"/>
      <c r="K53" s="260">
        <f>ROUND(E53*J53,2)</f>
        <v>0</v>
      </c>
      <c r="L53" s="260">
        <v>21</v>
      </c>
      <c r="M53" s="260">
        <f>G53*(1+L53/100)</f>
        <v>0</v>
      </c>
      <c r="N53" s="260">
        <v>0</v>
      </c>
      <c r="O53" s="260">
        <f>ROUND(E53*N53,2)</f>
        <v>0</v>
      </c>
      <c r="P53" s="260">
        <v>0</v>
      </c>
      <c r="Q53" s="261">
        <f>ROUND(E53*P53,2)</f>
        <v>0</v>
      </c>
      <c r="R53" s="237"/>
      <c r="S53" s="237" t="s">
        <v>120</v>
      </c>
      <c r="T53" s="237" t="s">
        <v>120</v>
      </c>
      <c r="U53" s="237">
        <v>1.373</v>
      </c>
      <c r="V53" s="237">
        <f>ROUND(E53*U53,2)</f>
        <v>4.12</v>
      </c>
      <c r="W53" s="237"/>
      <c r="X53" s="237" t="s">
        <v>121</v>
      </c>
      <c r="Y53" s="217"/>
      <c r="Z53" s="217"/>
      <c r="AA53" s="217"/>
      <c r="AB53" s="217"/>
      <c r="AC53" s="217"/>
      <c r="AD53" s="217"/>
      <c r="AE53" s="217"/>
      <c r="AF53" s="217"/>
      <c r="AG53" s="217" t="s">
        <v>122</v>
      </c>
      <c r="AH53" s="217"/>
      <c r="AI53" s="217"/>
      <c r="AJ53" s="217"/>
      <c r="AK53" s="217"/>
      <c r="AL53" s="217"/>
      <c r="AM53" s="217"/>
      <c r="AN53" s="217"/>
      <c r="AO53" s="217"/>
      <c r="AP53" s="217"/>
      <c r="AQ53" s="217"/>
      <c r="AR53" s="217"/>
      <c r="AS53" s="217"/>
      <c r="AT53" s="217"/>
      <c r="AU53" s="217"/>
      <c r="AV53" s="217"/>
      <c r="AW53" s="217"/>
      <c r="AX53" s="217"/>
      <c r="AY53" s="217"/>
      <c r="AZ53" s="217"/>
      <c r="BA53" s="217"/>
      <c r="BB53" s="217"/>
      <c r="BC53" s="217"/>
      <c r="BD53" s="217"/>
      <c r="BE53" s="217"/>
      <c r="BF53" s="217"/>
      <c r="BG53" s="217"/>
      <c r="BH53" s="217"/>
    </row>
    <row r="54" spans="1:60" outlineLevel="1" x14ac:dyDescent="0.2">
      <c r="A54" s="255">
        <v>30</v>
      </c>
      <c r="B54" s="256" t="s">
        <v>201</v>
      </c>
      <c r="C54" s="269" t="s">
        <v>202</v>
      </c>
      <c r="D54" s="257" t="s">
        <v>128</v>
      </c>
      <c r="E54" s="258">
        <v>1</v>
      </c>
      <c r="F54" s="259"/>
      <c r="G54" s="260">
        <f>ROUND(E54*F54,2)</f>
        <v>0</v>
      </c>
      <c r="H54" s="259"/>
      <c r="I54" s="260">
        <f>ROUND(E54*H54,2)</f>
        <v>0</v>
      </c>
      <c r="J54" s="259"/>
      <c r="K54" s="260">
        <f>ROUND(E54*J54,2)</f>
        <v>0</v>
      </c>
      <c r="L54" s="260">
        <v>21</v>
      </c>
      <c r="M54" s="260">
        <f>G54*(1+L54/100)</f>
        <v>0</v>
      </c>
      <c r="N54" s="260">
        <v>0</v>
      </c>
      <c r="O54" s="260">
        <f>ROUND(E54*N54,2)</f>
        <v>0</v>
      </c>
      <c r="P54" s="260">
        <v>0</v>
      </c>
      <c r="Q54" s="261">
        <f>ROUND(E54*P54,2)</f>
        <v>0</v>
      </c>
      <c r="R54" s="237"/>
      <c r="S54" s="237" t="s">
        <v>120</v>
      </c>
      <c r="T54" s="237" t="s">
        <v>120</v>
      </c>
      <c r="U54" s="237">
        <v>2.7559999999999998</v>
      </c>
      <c r="V54" s="237">
        <f>ROUND(E54*U54,2)</f>
        <v>2.76</v>
      </c>
      <c r="W54" s="237"/>
      <c r="X54" s="237" t="s">
        <v>121</v>
      </c>
      <c r="Y54" s="217"/>
      <c r="Z54" s="217"/>
      <c r="AA54" s="217"/>
      <c r="AB54" s="217"/>
      <c r="AC54" s="217"/>
      <c r="AD54" s="217"/>
      <c r="AE54" s="217"/>
      <c r="AF54" s="217"/>
      <c r="AG54" s="217" t="s">
        <v>122</v>
      </c>
      <c r="AH54" s="217"/>
      <c r="AI54" s="217"/>
      <c r="AJ54" s="217"/>
      <c r="AK54" s="217"/>
      <c r="AL54" s="217"/>
      <c r="AM54" s="217"/>
      <c r="AN54" s="217"/>
      <c r="AO54" s="217"/>
      <c r="AP54" s="217"/>
      <c r="AQ54" s="217"/>
      <c r="AR54" s="217"/>
      <c r="AS54" s="217"/>
      <c r="AT54" s="217"/>
      <c r="AU54" s="217"/>
      <c r="AV54" s="217"/>
      <c r="AW54" s="217"/>
      <c r="AX54" s="217"/>
      <c r="AY54" s="217"/>
      <c r="AZ54" s="217"/>
      <c r="BA54" s="217"/>
      <c r="BB54" s="217"/>
      <c r="BC54" s="217"/>
      <c r="BD54" s="217"/>
      <c r="BE54" s="217"/>
      <c r="BF54" s="217"/>
      <c r="BG54" s="217"/>
      <c r="BH54" s="217"/>
    </row>
    <row r="55" spans="1:60" outlineLevel="1" x14ac:dyDescent="0.2">
      <c r="A55" s="255">
        <v>31</v>
      </c>
      <c r="B55" s="256" t="s">
        <v>203</v>
      </c>
      <c r="C55" s="269" t="s">
        <v>204</v>
      </c>
      <c r="D55" s="257" t="s">
        <v>128</v>
      </c>
      <c r="E55" s="258">
        <v>4</v>
      </c>
      <c r="F55" s="259"/>
      <c r="G55" s="260">
        <f>ROUND(E55*F55,2)</f>
        <v>0</v>
      </c>
      <c r="H55" s="259"/>
      <c r="I55" s="260">
        <f>ROUND(E55*H55,2)</f>
        <v>0</v>
      </c>
      <c r="J55" s="259"/>
      <c r="K55" s="260">
        <f>ROUND(E55*J55,2)</f>
        <v>0</v>
      </c>
      <c r="L55" s="260">
        <v>21</v>
      </c>
      <c r="M55" s="260">
        <f>G55*(1+L55/100)</f>
        <v>0</v>
      </c>
      <c r="N55" s="260">
        <v>0</v>
      </c>
      <c r="O55" s="260">
        <f>ROUND(E55*N55,2)</f>
        <v>0</v>
      </c>
      <c r="P55" s="260">
        <v>0</v>
      </c>
      <c r="Q55" s="261">
        <f>ROUND(E55*P55,2)</f>
        <v>0</v>
      </c>
      <c r="R55" s="237"/>
      <c r="S55" s="237" t="s">
        <v>120</v>
      </c>
      <c r="T55" s="237" t="s">
        <v>120</v>
      </c>
      <c r="U55" s="237">
        <v>3.5150000000000001</v>
      </c>
      <c r="V55" s="237">
        <f>ROUND(E55*U55,2)</f>
        <v>14.06</v>
      </c>
      <c r="W55" s="237"/>
      <c r="X55" s="237" t="s">
        <v>121</v>
      </c>
      <c r="Y55" s="217"/>
      <c r="Z55" s="217"/>
      <c r="AA55" s="217"/>
      <c r="AB55" s="217"/>
      <c r="AC55" s="217"/>
      <c r="AD55" s="217"/>
      <c r="AE55" s="217"/>
      <c r="AF55" s="217"/>
      <c r="AG55" s="217" t="s">
        <v>122</v>
      </c>
      <c r="AH55" s="217"/>
      <c r="AI55" s="217"/>
      <c r="AJ55" s="217"/>
      <c r="AK55" s="217"/>
      <c r="AL55" s="217"/>
      <c r="AM55" s="217"/>
      <c r="AN55" s="217"/>
      <c r="AO55" s="217"/>
      <c r="AP55" s="217"/>
      <c r="AQ55" s="217"/>
      <c r="AR55" s="217"/>
      <c r="AS55" s="217"/>
      <c r="AT55" s="217"/>
      <c r="AU55" s="217"/>
      <c r="AV55" s="217"/>
      <c r="AW55" s="217"/>
      <c r="AX55" s="217"/>
      <c r="AY55" s="217"/>
      <c r="AZ55" s="217"/>
      <c r="BA55" s="217"/>
      <c r="BB55" s="217"/>
      <c r="BC55" s="217"/>
      <c r="BD55" s="217"/>
      <c r="BE55" s="217"/>
      <c r="BF55" s="217"/>
      <c r="BG55" s="217"/>
      <c r="BH55" s="217"/>
    </row>
    <row r="56" spans="1:60" outlineLevel="1" x14ac:dyDescent="0.2">
      <c r="A56" s="255">
        <v>32</v>
      </c>
      <c r="B56" s="256" t="s">
        <v>205</v>
      </c>
      <c r="C56" s="269" t="s">
        <v>206</v>
      </c>
      <c r="D56" s="257" t="s">
        <v>128</v>
      </c>
      <c r="E56" s="258">
        <v>2</v>
      </c>
      <c r="F56" s="259"/>
      <c r="G56" s="260">
        <f>ROUND(E56*F56,2)</f>
        <v>0</v>
      </c>
      <c r="H56" s="259"/>
      <c r="I56" s="260">
        <f>ROUND(E56*H56,2)</f>
        <v>0</v>
      </c>
      <c r="J56" s="259"/>
      <c r="K56" s="260">
        <f>ROUND(E56*J56,2)</f>
        <v>0</v>
      </c>
      <c r="L56" s="260">
        <v>21</v>
      </c>
      <c r="M56" s="260">
        <f>G56*(1+L56/100)</f>
        <v>0</v>
      </c>
      <c r="N56" s="260">
        <v>4.8399999999999997E-3</v>
      </c>
      <c r="O56" s="260">
        <f>ROUND(E56*N56,2)</f>
        <v>0.01</v>
      </c>
      <c r="P56" s="260">
        <v>0</v>
      </c>
      <c r="Q56" s="261">
        <f>ROUND(E56*P56,2)</f>
        <v>0</v>
      </c>
      <c r="R56" s="237"/>
      <c r="S56" s="237" t="s">
        <v>120</v>
      </c>
      <c r="T56" s="237" t="s">
        <v>120</v>
      </c>
      <c r="U56" s="237">
        <v>3.2450000000000001</v>
      </c>
      <c r="V56" s="237">
        <f>ROUND(E56*U56,2)</f>
        <v>6.49</v>
      </c>
      <c r="W56" s="237"/>
      <c r="X56" s="237" t="s">
        <v>121</v>
      </c>
      <c r="Y56" s="217"/>
      <c r="Z56" s="217"/>
      <c r="AA56" s="217"/>
      <c r="AB56" s="217"/>
      <c r="AC56" s="217"/>
      <c r="AD56" s="217"/>
      <c r="AE56" s="217"/>
      <c r="AF56" s="217"/>
      <c r="AG56" s="217" t="s">
        <v>122</v>
      </c>
      <c r="AH56" s="217"/>
      <c r="AI56" s="217"/>
      <c r="AJ56" s="217"/>
      <c r="AK56" s="217"/>
      <c r="AL56" s="217"/>
      <c r="AM56" s="217"/>
      <c r="AN56" s="217"/>
      <c r="AO56" s="217"/>
      <c r="AP56" s="217"/>
      <c r="AQ56" s="217"/>
      <c r="AR56" s="217"/>
      <c r="AS56" s="217"/>
      <c r="AT56" s="217"/>
      <c r="AU56" s="217"/>
      <c r="AV56" s="217"/>
      <c r="AW56" s="217"/>
      <c r="AX56" s="217"/>
      <c r="AY56" s="217"/>
      <c r="AZ56" s="217"/>
      <c r="BA56" s="217"/>
      <c r="BB56" s="217"/>
      <c r="BC56" s="217"/>
      <c r="BD56" s="217"/>
      <c r="BE56" s="217"/>
      <c r="BF56" s="217"/>
      <c r="BG56" s="217"/>
      <c r="BH56" s="217"/>
    </row>
    <row r="57" spans="1:60" outlineLevel="1" x14ac:dyDescent="0.2">
      <c r="A57" s="255">
        <v>33</v>
      </c>
      <c r="B57" s="256" t="s">
        <v>207</v>
      </c>
      <c r="C57" s="269" t="s">
        <v>208</v>
      </c>
      <c r="D57" s="257" t="s">
        <v>147</v>
      </c>
      <c r="E57" s="258">
        <v>21</v>
      </c>
      <c r="F57" s="259"/>
      <c r="G57" s="260">
        <f>ROUND(E57*F57,2)</f>
        <v>0</v>
      </c>
      <c r="H57" s="259"/>
      <c r="I57" s="260">
        <f>ROUND(E57*H57,2)</f>
        <v>0</v>
      </c>
      <c r="J57" s="259"/>
      <c r="K57" s="260">
        <f>ROUND(E57*J57,2)</f>
        <v>0</v>
      </c>
      <c r="L57" s="260">
        <v>21</v>
      </c>
      <c r="M57" s="260">
        <f>G57*(1+L57/100)</f>
        <v>0</v>
      </c>
      <c r="N57" s="260">
        <v>1.2999999999999999E-4</v>
      </c>
      <c r="O57" s="260">
        <f>ROUND(E57*N57,2)</f>
        <v>0</v>
      </c>
      <c r="P57" s="260">
        <v>2.359E-2</v>
      </c>
      <c r="Q57" s="261">
        <f>ROUND(E57*P57,2)</f>
        <v>0.5</v>
      </c>
      <c r="R57" s="237"/>
      <c r="S57" s="237" t="s">
        <v>120</v>
      </c>
      <c r="T57" s="237" t="s">
        <v>120</v>
      </c>
      <c r="U57" s="237">
        <v>0.20799999999999999</v>
      </c>
      <c r="V57" s="237">
        <f>ROUND(E57*U57,2)</f>
        <v>4.37</v>
      </c>
      <c r="W57" s="237"/>
      <c r="X57" s="237" t="s">
        <v>121</v>
      </c>
      <c r="Y57" s="217"/>
      <c r="Z57" s="217"/>
      <c r="AA57" s="217"/>
      <c r="AB57" s="217"/>
      <c r="AC57" s="217"/>
      <c r="AD57" s="217"/>
      <c r="AE57" s="217"/>
      <c r="AF57" s="217"/>
      <c r="AG57" s="217" t="s">
        <v>122</v>
      </c>
      <c r="AH57" s="217"/>
      <c r="AI57" s="217"/>
      <c r="AJ57" s="217"/>
      <c r="AK57" s="217"/>
      <c r="AL57" s="217"/>
      <c r="AM57" s="217"/>
      <c r="AN57" s="217"/>
      <c r="AO57" s="217"/>
      <c r="AP57" s="217"/>
      <c r="AQ57" s="217"/>
      <c r="AR57" s="217"/>
      <c r="AS57" s="217"/>
      <c r="AT57" s="217"/>
      <c r="AU57" s="217"/>
      <c r="AV57" s="217"/>
      <c r="AW57" s="217"/>
      <c r="AX57" s="217"/>
      <c r="AY57" s="217"/>
      <c r="AZ57" s="217"/>
      <c r="BA57" s="217"/>
      <c r="BB57" s="217"/>
      <c r="BC57" s="217"/>
      <c r="BD57" s="217"/>
      <c r="BE57" s="217"/>
      <c r="BF57" s="217"/>
      <c r="BG57" s="217"/>
      <c r="BH57" s="217"/>
    </row>
    <row r="58" spans="1:60" outlineLevel="1" x14ac:dyDescent="0.2">
      <c r="A58" s="255">
        <v>34</v>
      </c>
      <c r="B58" s="256" t="s">
        <v>209</v>
      </c>
      <c r="C58" s="269" t="s">
        <v>210</v>
      </c>
      <c r="D58" s="257" t="s">
        <v>147</v>
      </c>
      <c r="E58" s="258">
        <v>8</v>
      </c>
      <c r="F58" s="259"/>
      <c r="G58" s="260">
        <f>ROUND(E58*F58,2)</f>
        <v>0</v>
      </c>
      <c r="H58" s="259"/>
      <c r="I58" s="260">
        <f>ROUND(E58*H58,2)</f>
        <v>0</v>
      </c>
      <c r="J58" s="259"/>
      <c r="K58" s="260">
        <f>ROUND(E58*J58,2)</f>
        <v>0</v>
      </c>
      <c r="L58" s="260">
        <v>21</v>
      </c>
      <c r="M58" s="260">
        <f>G58*(1+L58/100)</f>
        <v>0</v>
      </c>
      <c r="N58" s="260">
        <v>1.1800000000000001E-3</v>
      </c>
      <c r="O58" s="260">
        <f>ROUND(E58*N58,2)</f>
        <v>0.01</v>
      </c>
      <c r="P58" s="260">
        <v>0</v>
      </c>
      <c r="Q58" s="261">
        <f>ROUND(E58*P58,2)</f>
        <v>0</v>
      </c>
      <c r="R58" s="237"/>
      <c r="S58" s="237" t="s">
        <v>120</v>
      </c>
      <c r="T58" s="237" t="s">
        <v>120</v>
      </c>
      <c r="U58" s="237">
        <v>1.411</v>
      </c>
      <c r="V58" s="237">
        <f>ROUND(E58*U58,2)</f>
        <v>11.29</v>
      </c>
      <c r="W58" s="237"/>
      <c r="X58" s="237" t="s">
        <v>121</v>
      </c>
      <c r="Y58" s="217"/>
      <c r="Z58" s="217"/>
      <c r="AA58" s="217"/>
      <c r="AB58" s="217"/>
      <c r="AC58" s="217"/>
      <c r="AD58" s="217"/>
      <c r="AE58" s="217"/>
      <c r="AF58" s="217"/>
      <c r="AG58" s="217" t="s">
        <v>122</v>
      </c>
      <c r="AH58" s="217"/>
      <c r="AI58" s="217"/>
      <c r="AJ58" s="217"/>
      <c r="AK58" s="217"/>
      <c r="AL58" s="217"/>
      <c r="AM58" s="217"/>
      <c r="AN58" s="217"/>
      <c r="AO58" s="217"/>
      <c r="AP58" s="217"/>
      <c r="AQ58" s="217"/>
      <c r="AR58" s="217"/>
      <c r="AS58" s="217"/>
      <c r="AT58" s="217"/>
      <c r="AU58" s="217"/>
      <c r="AV58" s="217"/>
      <c r="AW58" s="217"/>
      <c r="AX58" s="217"/>
      <c r="AY58" s="217"/>
      <c r="AZ58" s="217"/>
      <c r="BA58" s="217"/>
      <c r="BB58" s="217"/>
      <c r="BC58" s="217"/>
      <c r="BD58" s="217"/>
      <c r="BE58" s="217"/>
      <c r="BF58" s="217"/>
      <c r="BG58" s="217"/>
      <c r="BH58" s="217"/>
    </row>
    <row r="59" spans="1:60" outlineLevel="1" x14ac:dyDescent="0.2">
      <c r="A59" s="255">
        <v>35</v>
      </c>
      <c r="B59" s="256" t="s">
        <v>211</v>
      </c>
      <c r="C59" s="269" t="s">
        <v>212</v>
      </c>
      <c r="D59" s="257" t="s">
        <v>128</v>
      </c>
      <c r="E59" s="258">
        <v>2</v>
      </c>
      <c r="F59" s="259"/>
      <c r="G59" s="260">
        <f>ROUND(E59*F59,2)</f>
        <v>0</v>
      </c>
      <c r="H59" s="259"/>
      <c r="I59" s="260">
        <f>ROUND(E59*H59,2)</f>
        <v>0</v>
      </c>
      <c r="J59" s="259"/>
      <c r="K59" s="260">
        <f>ROUND(E59*J59,2)</f>
        <v>0</v>
      </c>
      <c r="L59" s="260">
        <v>21</v>
      </c>
      <c r="M59" s="260">
        <f>G59*(1+L59/100)</f>
        <v>0</v>
      </c>
      <c r="N59" s="260">
        <v>2.32E-3</v>
      </c>
      <c r="O59" s="260">
        <f>ROUND(E59*N59,2)</f>
        <v>0</v>
      </c>
      <c r="P59" s="260">
        <v>0</v>
      </c>
      <c r="Q59" s="261">
        <f>ROUND(E59*P59,2)</f>
        <v>0</v>
      </c>
      <c r="R59" s="237"/>
      <c r="S59" s="237" t="s">
        <v>120</v>
      </c>
      <c r="T59" s="237" t="s">
        <v>120</v>
      </c>
      <c r="U59" s="237">
        <v>1.3080000000000001</v>
      </c>
      <c r="V59" s="237">
        <f>ROUND(E59*U59,2)</f>
        <v>2.62</v>
      </c>
      <c r="W59" s="237"/>
      <c r="X59" s="237" t="s">
        <v>121</v>
      </c>
      <c r="Y59" s="217"/>
      <c r="Z59" s="217"/>
      <c r="AA59" s="217"/>
      <c r="AB59" s="217"/>
      <c r="AC59" s="217"/>
      <c r="AD59" s="217"/>
      <c r="AE59" s="217"/>
      <c r="AF59" s="217"/>
      <c r="AG59" s="217" t="s">
        <v>122</v>
      </c>
      <c r="AH59" s="217"/>
      <c r="AI59" s="217"/>
      <c r="AJ59" s="217"/>
      <c r="AK59" s="217"/>
      <c r="AL59" s="217"/>
      <c r="AM59" s="217"/>
      <c r="AN59" s="217"/>
      <c r="AO59" s="217"/>
      <c r="AP59" s="217"/>
      <c r="AQ59" s="217"/>
      <c r="AR59" s="217"/>
      <c r="AS59" s="217"/>
      <c r="AT59" s="217"/>
      <c r="AU59" s="217"/>
      <c r="AV59" s="217"/>
      <c r="AW59" s="217"/>
      <c r="AX59" s="217"/>
      <c r="AY59" s="217"/>
      <c r="AZ59" s="217"/>
      <c r="BA59" s="217"/>
      <c r="BB59" s="217"/>
      <c r="BC59" s="217"/>
      <c r="BD59" s="217"/>
      <c r="BE59" s="217"/>
      <c r="BF59" s="217"/>
      <c r="BG59" s="217"/>
      <c r="BH59" s="217"/>
    </row>
    <row r="60" spans="1:60" outlineLevel="1" x14ac:dyDescent="0.2">
      <c r="A60" s="255">
        <v>36</v>
      </c>
      <c r="B60" s="256" t="s">
        <v>213</v>
      </c>
      <c r="C60" s="269" t="s">
        <v>214</v>
      </c>
      <c r="D60" s="257" t="s">
        <v>128</v>
      </c>
      <c r="E60" s="258">
        <v>3</v>
      </c>
      <c r="F60" s="259"/>
      <c r="G60" s="260">
        <f>ROUND(E60*F60,2)</f>
        <v>0</v>
      </c>
      <c r="H60" s="259"/>
      <c r="I60" s="260">
        <f>ROUND(E60*H60,2)</f>
        <v>0</v>
      </c>
      <c r="J60" s="259"/>
      <c r="K60" s="260">
        <f>ROUND(E60*J60,2)</f>
        <v>0</v>
      </c>
      <c r="L60" s="260">
        <v>21</v>
      </c>
      <c r="M60" s="260">
        <f>G60*(1+L60/100)</f>
        <v>0</v>
      </c>
      <c r="N60" s="260">
        <v>3.4000000000000002E-4</v>
      </c>
      <c r="O60" s="260">
        <f>ROUND(E60*N60,2)</f>
        <v>0</v>
      </c>
      <c r="P60" s="260">
        <v>0</v>
      </c>
      <c r="Q60" s="261">
        <f>ROUND(E60*P60,2)</f>
        <v>0</v>
      </c>
      <c r="R60" s="237"/>
      <c r="S60" s="237" t="s">
        <v>120</v>
      </c>
      <c r="T60" s="237" t="s">
        <v>120</v>
      </c>
      <c r="U60" s="237">
        <v>0.63900000000000001</v>
      </c>
      <c r="V60" s="237">
        <f>ROUND(E60*U60,2)</f>
        <v>1.92</v>
      </c>
      <c r="W60" s="237"/>
      <c r="X60" s="237" t="s">
        <v>121</v>
      </c>
      <c r="Y60" s="217"/>
      <c r="Z60" s="217"/>
      <c r="AA60" s="217"/>
      <c r="AB60" s="217"/>
      <c r="AC60" s="217"/>
      <c r="AD60" s="217"/>
      <c r="AE60" s="217"/>
      <c r="AF60" s="217"/>
      <c r="AG60" s="217" t="s">
        <v>122</v>
      </c>
      <c r="AH60" s="217"/>
      <c r="AI60" s="217"/>
      <c r="AJ60" s="217"/>
      <c r="AK60" s="217"/>
      <c r="AL60" s="217"/>
      <c r="AM60" s="217"/>
      <c r="AN60" s="217"/>
      <c r="AO60" s="217"/>
      <c r="AP60" s="217"/>
      <c r="AQ60" s="217"/>
      <c r="AR60" s="217"/>
      <c r="AS60" s="217"/>
      <c r="AT60" s="217"/>
      <c r="AU60" s="217"/>
      <c r="AV60" s="217"/>
      <c r="AW60" s="217"/>
      <c r="AX60" s="217"/>
      <c r="AY60" s="217"/>
      <c r="AZ60" s="217"/>
      <c r="BA60" s="217"/>
      <c r="BB60" s="217"/>
      <c r="BC60" s="217"/>
      <c r="BD60" s="217"/>
      <c r="BE60" s="217"/>
      <c r="BF60" s="217"/>
      <c r="BG60" s="217"/>
      <c r="BH60" s="217"/>
    </row>
    <row r="61" spans="1:60" outlineLevel="1" x14ac:dyDescent="0.2">
      <c r="A61" s="255">
        <v>37</v>
      </c>
      <c r="B61" s="256" t="s">
        <v>215</v>
      </c>
      <c r="C61" s="269" t="s">
        <v>216</v>
      </c>
      <c r="D61" s="257" t="s">
        <v>128</v>
      </c>
      <c r="E61" s="258">
        <v>1</v>
      </c>
      <c r="F61" s="259"/>
      <c r="G61" s="260">
        <f>ROUND(E61*F61,2)</f>
        <v>0</v>
      </c>
      <c r="H61" s="259"/>
      <c r="I61" s="260">
        <f>ROUND(E61*H61,2)</f>
        <v>0</v>
      </c>
      <c r="J61" s="259"/>
      <c r="K61" s="260">
        <f>ROUND(E61*J61,2)</f>
        <v>0</v>
      </c>
      <c r="L61" s="260">
        <v>21</v>
      </c>
      <c r="M61" s="260">
        <f>G61*(1+L61/100)</f>
        <v>0</v>
      </c>
      <c r="N61" s="260">
        <v>1.5299999999999999E-3</v>
      </c>
      <c r="O61" s="260">
        <f>ROUND(E61*N61,2)</f>
        <v>0</v>
      </c>
      <c r="P61" s="260">
        <v>0</v>
      </c>
      <c r="Q61" s="261">
        <f>ROUND(E61*P61,2)</f>
        <v>0</v>
      </c>
      <c r="R61" s="237"/>
      <c r="S61" s="237" t="s">
        <v>120</v>
      </c>
      <c r="T61" s="237" t="s">
        <v>120</v>
      </c>
      <c r="U61" s="237">
        <v>1.5760000000000001</v>
      </c>
      <c r="V61" s="237">
        <f>ROUND(E61*U61,2)</f>
        <v>1.58</v>
      </c>
      <c r="W61" s="237"/>
      <c r="X61" s="237" t="s">
        <v>121</v>
      </c>
      <c r="Y61" s="217"/>
      <c r="Z61" s="217"/>
      <c r="AA61" s="217"/>
      <c r="AB61" s="217"/>
      <c r="AC61" s="217"/>
      <c r="AD61" s="217"/>
      <c r="AE61" s="217"/>
      <c r="AF61" s="217"/>
      <c r="AG61" s="217" t="s">
        <v>122</v>
      </c>
      <c r="AH61" s="217"/>
      <c r="AI61" s="217"/>
      <c r="AJ61" s="217"/>
      <c r="AK61" s="217"/>
      <c r="AL61" s="217"/>
      <c r="AM61" s="217"/>
      <c r="AN61" s="217"/>
      <c r="AO61" s="217"/>
      <c r="AP61" s="217"/>
      <c r="AQ61" s="217"/>
      <c r="AR61" s="217"/>
      <c r="AS61" s="217"/>
      <c r="AT61" s="217"/>
      <c r="AU61" s="217"/>
      <c r="AV61" s="217"/>
      <c r="AW61" s="217"/>
      <c r="AX61" s="217"/>
      <c r="AY61" s="217"/>
      <c r="AZ61" s="217"/>
      <c r="BA61" s="217"/>
      <c r="BB61" s="217"/>
      <c r="BC61" s="217"/>
      <c r="BD61" s="217"/>
      <c r="BE61" s="217"/>
      <c r="BF61" s="217"/>
      <c r="BG61" s="217"/>
      <c r="BH61" s="217"/>
    </row>
    <row r="62" spans="1:60" outlineLevel="1" x14ac:dyDescent="0.2">
      <c r="A62" s="248">
        <v>38</v>
      </c>
      <c r="B62" s="249" t="s">
        <v>217</v>
      </c>
      <c r="C62" s="267" t="s">
        <v>218</v>
      </c>
      <c r="D62" s="250" t="s">
        <v>128</v>
      </c>
      <c r="E62" s="251">
        <v>1</v>
      </c>
      <c r="F62" s="252"/>
      <c r="G62" s="253">
        <f>ROUND(E62*F62,2)</f>
        <v>0</v>
      </c>
      <c r="H62" s="252"/>
      <c r="I62" s="253">
        <f>ROUND(E62*H62,2)</f>
        <v>0</v>
      </c>
      <c r="J62" s="252"/>
      <c r="K62" s="253">
        <f>ROUND(E62*J62,2)</f>
        <v>0</v>
      </c>
      <c r="L62" s="253">
        <v>21</v>
      </c>
      <c r="M62" s="253">
        <f>G62*(1+L62/100)</f>
        <v>0</v>
      </c>
      <c r="N62" s="253">
        <v>1.7600000000000001E-3</v>
      </c>
      <c r="O62" s="253">
        <f>ROUND(E62*N62,2)</f>
        <v>0</v>
      </c>
      <c r="P62" s="253">
        <v>0</v>
      </c>
      <c r="Q62" s="254">
        <f>ROUND(E62*P62,2)</f>
        <v>0</v>
      </c>
      <c r="R62" s="237"/>
      <c r="S62" s="237" t="s">
        <v>120</v>
      </c>
      <c r="T62" s="237" t="s">
        <v>120</v>
      </c>
      <c r="U62" s="237">
        <v>1.8440000000000001</v>
      </c>
      <c r="V62" s="237">
        <f>ROUND(E62*U62,2)</f>
        <v>1.84</v>
      </c>
      <c r="W62" s="237"/>
      <c r="X62" s="237" t="s">
        <v>121</v>
      </c>
      <c r="Y62" s="217"/>
      <c r="Z62" s="217"/>
      <c r="AA62" s="217"/>
      <c r="AB62" s="217"/>
      <c r="AC62" s="217"/>
      <c r="AD62" s="217"/>
      <c r="AE62" s="217"/>
      <c r="AF62" s="217"/>
      <c r="AG62" s="217" t="s">
        <v>122</v>
      </c>
      <c r="AH62" s="217"/>
      <c r="AI62" s="217"/>
      <c r="AJ62" s="217"/>
      <c r="AK62" s="217"/>
      <c r="AL62" s="217"/>
      <c r="AM62" s="217"/>
      <c r="AN62" s="217"/>
      <c r="AO62" s="217"/>
      <c r="AP62" s="217"/>
      <c r="AQ62" s="217"/>
      <c r="AR62" s="217"/>
      <c r="AS62" s="217"/>
      <c r="AT62" s="217"/>
      <c r="AU62" s="217"/>
      <c r="AV62" s="217"/>
      <c r="AW62" s="217"/>
      <c r="AX62" s="217"/>
      <c r="AY62" s="217"/>
      <c r="AZ62" s="217"/>
      <c r="BA62" s="217"/>
      <c r="BB62" s="217"/>
      <c r="BC62" s="217"/>
      <c r="BD62" s="217"/>
      <c r="BE62" s="217"/>
      <c r="BF62" s="217"/>
      <c r="BG62" s="217"/>
      <c r="BH62" s="217"/>
    </row>
    <row r="63" spans="1:60" outlineLevel="1" x14ac:dyDescent="0.2">
      <c r="A63" s="234">
        <v>39</v>
      </c>
      <c r="B63" s="235" t="s">
        <v>219</v>
      </c>
      <c r="C63" s="271" t="s">
        <v>220</v>
      </c>
      <c r="D63" s="236" t="s">
        <v>0</v>
      </c>
      <c r="E63" s="263"/>
      <c r="F63" s="238"/>
      <c r="G63" s="237">
        <f>ROUND(E63*F63,2)</f>
        <v>0</v>
      </c>
      <c r="H63" s="238"/>
      <c r="I63" s="237">
        <f>ROUND(E63*H63,2)</f>
        <v>0</v>
      </c>
      <c r="J63" s="238"/>
      <c r="K63" s="237">
        <f>ROUND(E63*J63,2)</f>
        <v>0</v>
      </c>
      <c r="L63" s="237">
        <v>21</v>
      </c>
      <c r="M63" s="237">
        <f>G63*(1+L63/100)</f>
        <v>0</v>
      </c>
      <c r="N63" s="237">
        <v>0</v>
      </c>
      <c r="O63" s="237">
        <f>ROUND(E63*N63,2)</f>
        <v>0</v>
      </c>
      <c r="P63" s="237">
        <v>0</v>
      </c>
      <c r="Q63" s="237">
        <f>ROUND(E63*P63,2)</f>
        <v>0</v>
      </c>
      <c r="R63" s="237"/>
      <c r="S63" s="237" t="s">
        <v>120</v>
      </c>
      <c r="T63" s="237" t="s">
        <v>120</v>
      </c>
      <c r="U63" s="237">
        <v>0</v>
      </c>
      <c r="V63" s="237">
        <f>ROUND(E63*U63,2)</f>
        <v>0</v>
      </c>
      <c r="W63" s="237"/>
      <c r="X63" s="237" t="s">
        <v>152</v>
      </c>
      <c r="Y63" s="217"/>
      <c r="Z63" s="217"/>
      <c r="AA63" s="217"/>
      <c r="AB63" s="217"/>
      <c r="AC63" s="217"/>
      <c r="AD63" s="217"/>
      <c r="AE63" s="217"/>
      <c r="AF63" s="217"/>
      <c r="AG63" s="217" t="s">
        <v>153</v>
      </c>
      <c r="AH63" s="217"/>
      <c r="AI63" s="217"/>
      <c r="AJ63" s="217"/>
      <c r="AK63" s="217"/>
      <c r="AL63" s="217"/>
      <c r="AM63" s="217"/>
      <c r="AN63" s="217"/>
      <c r="AO63" s="217"/>
      <c r="AP63" s="217"/>
      <c r="AQ63" s="217"/>
      <c r="AR63" s="217"/>
      <c r="AS63" s="217"/>
      <c r="AT63" s="217"/>
      <c r="AU63" s="217"/>
      <c r="AV63" s="217"/>
      <c r="AW63" s="217"/>
      <c r="AX63" s="217"/>
      <c r="AY63" s="217"/>
      <c r="AZ63" s="217"/>
      <c r="BA63" s="217"/>
      <c r="BB63" s="217"/>
      <c r="BC63" s="217"/>
      <c r="BD63" s="217"/>
      <c r="BE63" s="217"/>
      <c r="BF63" s="217"/>
      <c r="BG63" s="217"/>
      <c r="BH63" s="217"/>
    </row>
    <row r="64" spans="1:60" x14ac:dyDescent="0.2">
      <c r="A64" s="242" t="s">
        <v>115</v>
      </c>
      <c r="B64" s="243" t="s">
        <v>81</v>
      </c>
      <c r="C64" s="266" t="s">
        <v>82</v>
      </c>
      <c r="D64" s="244"/>
      <c r="E64" s="245"/>
      <c r="F64" s="246"/>
      <c r="G64" s="246">
        <f>SUMIF(AG65:AG91,"&lt;&gt;NOR",G65:G91)</f>
        <v>0</v>
      </c>
      <c r="H64" s="246"/>
      <c r="I64" s="246">
        <f>SUM(I65:I91)</f>
        <v>0</v>
      </c>
      <c r="J64" s="246"/>
      <c r="K64" s="246">
        <f>SUM(K65:K91)</f>
        <v>0</v>
      </c>
      <c r="L64" s="246"/>
      <c r="M64" s="246">
        <f>SUM(M65:M91)</f>
        <v>0</v>
      </c>
      <c r="N64" s="246"/>
      <c r="O64" s="246">
        <f>SUM(O65:O91)</f>
        <v>0.18000000000000002</v>
      </c>
      <c r="P64" s="246"/>
      <c r="Q64" s="247">
        <f>SUM(Q65:Q91)</f>
        <v>1.0699999999999998</v>
      </c>
      <c r="R64" s="241"/>
      <c r="S64" s="241"/>
      <c r="T64" s="241"/>
      <c r="U64" s="241"/>
      <c r="V64" s="241">
        <f>SUM(V65:V91)</f>
        <v>43.199999999999989</v>
      </c>
      <c r="W64" s="241"/>
      <c r="X64" s="241"/>
      <c r="AG64" t="s">
        <v>116</v>
      </c>
    </row>
    <row r="65" spans="1:60" outlineLevel="1" x14ac:dyDescent="0.2">
      <c r="A65" s="255">
        <v>40</v>
      </c>
      <c r="B65" s="256" t="s">
        <v>221</v>
      </c>
      <c r="C65" s="269" t="s">
        <v>222</v>
      </c>
      <c r="D65" s="257" t="s">
        <v>128</v>
      </c>
      <c r="E65" s="258">
        <v>12</v>
      </c>
      <c r="F65" s="259"/>
      <c r="G65" s="260">
        <f>ROUND(E65*F65,2)</f>
        <v>0</v>
      </c>
      <c r="H65" s="259"/>
      <c r="I65" s="260">
        <f>ROUND(E65*H65,2)</f>
        <v>0</v>
      </c>
      <c r="J65" s="259"/>
      <c r="K65" s="260">
        <f>ROUND(E65*J65,2)</f>
        <v>0</v>
      </c>
      <c r="L65" s="260">
        <v>21</v>
      </c>
      <c r="M65" s="260">
        <f>G65*(1+L65/100)</f>
        <v>0</v>
      </c>
      <c r="N65" s="260">
        <v>2.0000000000000002E-5</v>
      </c>
      <c r="O65" s="260">
        <f>ROUND(E65*N65,2)</f>
        <v>0</v>
      </c>
      <c r="P65" s="260">
        <v>3.9E-2</v>
      </c>
      <c r="Q65" s="261">
        <f>ROUND(E65*P65,2)</f>
        <v>0.47</v>
      </c>
      <c r="R65" s="237"/>
      <c r="S65" s="237" t="s">
        <v>120</v>
      </c>
      <c r="T65" s="237" t="s">
        <v>120</v>
      </c>
      <c r="U65" s="237">
        <v>0.70699999999999996</v>
      </c>
      <c r="V65" s="237">
        <f>ROUND(E65*U65,2)</f>
        <v>8.48</v>
      </c>
      <c r="W65" s="237"/>
      <c r="X65" s="237" t="s">
        <v>121</v>
      </c>
      <c r="Y65" s="217"/>
      <c r="Z65" s="217"/>
      <c r="AA65" s="217"/>
      <c r="AB65" s="217"/>
      <c r="AC65" s="217"/>
      <c r="AD65" s="217"/>
      <c r="AE65" s="217"/>
      <c r="AF65" s="217"/>
      <c r="AG65" s="217" t="s">
        <v>122</v>
      </c>
      <c r="AH65" s="217"/>
      <c r="AI65" s="217"/>
      <c r="AJ65" s="217"/>
      <c r="AK65" s="217"/>
      <c r="AL65" s="217"/>
      <c r="AM65" s="217"/>
      <c r="AN65" s="217"/>
      <c r="AO65" s="217"/>
      <c r="AP65" s="217"/>
      <c r="AQ65" s="217"/>
      <c r="AR65" s="217"/>
      <c r="AS65" s="217"/>
      <c r="AT65" s="217"/>
      <c r="AU65" s="217"/>
      <c r="AV65" s="217"/>
      <c r="AW65" s="217"/>
      <c r="AX65" s="217"/>
      <c r="AY65" s="217"/>
      <c r="AZ65" s="217"/>
      <c r="BA65" s="217"/>
      <c r="BB65" s="217"/>
      <c r="BC65" s="217"/>
      <c r="BD65" s="217"/>
      <c r="BE65" s="217"/>
      <c r="BF65" s="217"/>
      <c r="BG65" s="217"/>
      <c r="BH65" s="217"/>
    </row>
    <row r="66" spans="1:60" outlineLevel="1" x14ac:dyDescent="0.2">
      <c r="A66" s="255">
        <v>41</v>
      </c>
      <c r="B66" s="256" t="s">
        <v>223</v>
      </c>
      <c r="C66" s="269" t="s">
        <v>224</v>
      </c>
      <c r="D66" s="257" t="s">
        <v>128</v>
      </c>
      <c r="E66" s="258">
        <v>7</v>
      </c>
      <c r="F66" s="259"/>
      <c r="G66" s="260">
        <f>ROUND(E66*F66,2)</f>
        <v>0</v>
      </c>
      <c r="H66" s="259"/>
      <c r="I66" s="260">
        <f>ROUND(E66*H66,2)</f>
        <v>0</v>
      </c>
      <c r="J66" s="259"/>
      <c r="K66" s="260">
        <f>ROUND(E66*J66,2)</f>
        <v>0</v>
      </c>
      <c r="L66" s="260">
        <v>21</v>
      </c>
      <c r="M66" s="260">
        <f>G66*(1+L66/100)</f>
        <v>0</v>
      </c>
      <c r="N66" s="260">
        <v>2.0000000000000002E-5</v>
      </c>
      <c r="O66" s="260">
        <f>ROUND(E66*N66,2)</f>
        <v>0</v>
      </c>
      <c r="P66" s="260">
        <v>8.3000000000000004E-2</v>
      </c>
      <c r="Q66" s="261">
        <f>ROUND(E66*P66,2)</f>
        <v>0.57999999999999996</v>
      </c>
      <c r="R66" s="237"/>
      <c r="S66" s="237" t="s">
        <v>120</v>
      </c>
      <c r="T66" s="237" t="s">
        <v>120</v>
      </c>
      <c r="U66" s="237">
        <v>1.238</v>
      </c>
      <c r="V66" s="237">
        <f>ROUND(E66*U66,2)</f>
        <v>8.67</v>
      </c>
      <c r="W66" s="237"/>
      <c r="X66" s="237" t="s">
        <v>121</v>
      </c>
      <c r="Y66" s="217"/>
      <c r="Z66" s="217"/>
      <c r="AA66" s="217"/>
      <c r="AB66" s="217"/>
      <c r="AC66" s="217"/>
      <c r="AD66" s="217"/>
      <c r="AE66" s="217"/>
      <c r="AF66" s="217"/>
      <c r="AG66" s="217" t="s">
        <v>122</v>
      </c>
      <c r="AH66" s="217"/>
      <c r="AI66" s="217"/>
      <c r="AJ66" s="217"/>
      <c r="AK66" s="217"/>
      <c r="AL66" s="217"/>
      <c r="AM66" s="217"/>
      <c r="AN66" s="217"/>
      <c r="AO66" s="217"/>
      <c r="AP66" s="217"/>
      <c r="AQ66" s="217"/>
      <c r="AR66" s="217"/>
      <c r="AS66" s="217"/>
      <c r="AT66" s="217"/>
      <c r="AU66" s="217"/>
      <c r="AV66" s="217"/>
      <c r="AW66" s="217"/>
      <c r="AX66" s="217"/>
      <c r="AY66" s="217"/>
      <c r="AZ66" s="217"/>
      <c r="BA66" s="217"/>
      <c r="BB66" s="217"/>
      <c r="BC66" s="217"/>
      <c r="BD66" s="217"/>
      <c r="BE66" s="217"/>
      <c r="BF66" s="217"/>
      <c r="BG66" s="217"/>
      <c r="BH66" s="217"/>
    </row>
    <row r="67" spans="1:60" outlineLevel="1" x14ac:dyDescent="0.2">
      <c r="A67" s="255">
        <v>42</v>
      </c>
      <c r="B67" s="256" t="s">
        <v>225</v>
      </c>
      <c r="C67" s="269" t="s">
        <v>226</v>
      </c>
      <c r="D67" s="257" t="s">
        <v>162</v>
      </c>
      <c r="E67" s="258">
        <v>3</v>
      </c>
      <c r="F67" s="259"/>
      <c r="G67" s="260">
        <f>ROUND(E67*F67,2)</f>
        <v>0</v>
      </c>
      <c r="H67" s="259"/>
      <c r="I67" s="260">
        <f>ROUND(E67*H67,2)</f>
        <v>0</v>
      </c>
      <c r="J67" s="259"/>
      <c r="K67" s="260">
        <f>ROUND(E67*J67,2)</f>
        <v>0</v>
      </c>
      <c r="L67" s="260">
        <v>21</v>
      </c>
      <c r="M67" s="260">
        <f>G67*(1+L67/100)</f>
        <v>0</v>
      </c>
      <c r="N67" s="260">
        <v>9.6299999999999997E-3</v>
      </c>
      <c r="O67" s="260">
        <f>ROUND(E67*N67,2)</f>
        <v>0.03</v>
      </c>
      <c r="P67" s="260">
        <v>0</v>
      </c>
      <c r="Q67" s="261">
        <f>ROUND(E67*P67,2)</f>
        <v>0</v>
      </c>
      <c r="R67" s="237"/>
      <c r="S67" s="237" t="s">
        <v>120</v>
      </c>
      <c r="T67" s="237" t="s">
        <v>120</v>
      </c>
      <c r="U67" s="237">
        <v>1.2170000000000001</v>
      </c>
      <c r="V67" s="237">
        <f>ROUND(E67*U67,2)</f>
        <v>3.65</v>
      </c>
      <c r="W67" s="237"/>
      <c r="X67" s="237" t="s">
        <v>121</v>
      </c>
      <c r="Y67" s="217"/>
      <c r="Z67" s="217"/>
      <c r="AA67" s="217"/>
      <c r="AB67" s="217"/>
      <c r="AC67" s="217"/>
      <c r="AD67" s="217"/>
      <c r="AE67" s="217"/>
      <c r="AF67" s="217"/>
      <c r="AG67" s="217" t="s">
        <v>122</v>
      </c>
      <c r="AH67" s="217"/>
      <c r="AI67" s="217"/>
      <c r="AJ67" s="217"/>
      <c r="AK67" s="217"/>
      <c r="AL67" s="217"/>
      <c r="AM67" s="217"/>
      <c r="AN67" s="217"/>
      <c r="AO67" s="217"/>
      <c r="AP67" s="217"/>
      <c r="AQ67" s="217"/>
      <c r="AR67" s="217"/>
      <c r="AS67" s="217"/>
      <c r="AT67" s="217"/>
      <c r="AU67" s="217"/>
      <c r="AV67" s="217"/>
      <c r="AW67" s="217"/>
      <c r="AX67" s="217"/>
      <c r="AY67" s="217"/>
      <c r="AZ67" s="217"/>
      <c r="BA67" s="217"/>
      <c r="BB67" s="217"/>
      <c r="BC67" s="217"/>
      <c r="BD67" s="217"/>
      <c r="BE67" s="217"/>
      <c r="BF67" s="217"/>
      <c r="BG67" s="217"/>
      <c r="BH67" s="217"/>
    </row>
    <row r="68" spans="1:60" outlineLevel="1" x14ac:dyDescent="0.2">
      <c r="A68" s="255">
        <v>43</v>
      </c>
      <c r="B68" s="256" t="s">
        <v>227</v>
      </c>
      <c r="C68" s="269" t="s">
        <v>228</v>
      </c>
      <c r="D68" s="257" t="s">
        <v>162</v>
      </c>
      <c r="E68" s="258">
        <v>2</v>
      </c>
      <c r="F68" s="259"/>
      <c r="G68" s="260">
        <f>ROUND(E68*F68,2)</f>
        <v>0</v>
      </c>
      <c r="H68" s="259"/>
      <c r="I68" s="260">
        <f>ROUND(E68*H68,2)</f>
        <v>0</v>
      </c>
      <c r="J68" s="259"/>
      <c r="K68" s="260">
        <f>ROUND(E68*J68,2)</f>
        <v>0</v>
      </c>
      <c r="L68" s="260">
        <v>21</v>
      </c>
      <c r="M68" s="260">
        <f>G68*(1+L68/100)</f>
        <v>0</v>
      </c>
      <c r="N68" s="260">
        <v>2.112E-2</v>
      </c>
      <c r="O68" s="260">
        <f>ROUND(E68*N68,2)</f>
        <v>0.04</v>
      </c>
      <c r="P68" s="260">
        <v>0</v>
      </c>
      <c r="Q68" s="261">
        <f>ROUND(E68*P68,2)</f>
        <v>0</v>
      </c>
      <c r="R68" s="237"/>
      <c r="S68" s="237" t="s">
        <v>120</v>
      </c>
      <c r="T68" s="237" t="s">
        <v>120</v>
      </c>
      <c r="U68" s="237">
        <v>2.85</v>
      </c>
      <c r="V68" s="237">
        <f>ROUND(E68*U68,2)</f>
        <v>5.7</v>
      </c>
      <c r="W68" s="237"/>
      <c r="X68" s="237" t="s">
        <v>121</v>
      </c>
      <c r="Y68" s="217"/>
      <c r="Z68" s="217"/>
      <c r="AA68" s="217"/>
      <c r="AB68" s="217"/>
      <c r="AC68" s="217"/>
      <c r="AD68" s="217"/>
      <c r="AE68" s="217"/>
      <c r="AF68" s="217"/>
      <c r="AG68" s="217" t="s">
        <v>122</v>
      </c>
      <c r="AH68" s="217"/>
      <c r="AI68" s="217"/>
      <c r="AJ68" s="217"/>
      <c r="AK68" s="217"/>
      <c r="AL68" s="217"/>
      <c r="AM68" s="217"/>
      <c r="AN68" s="217"/>
      <c r="AO68" s="217"/>
      <c r="AP68" s="217"/>
      <c r="AQ68" s="217"/>
      <c r="AR68" s="217"/>
      <c r="AS68" s="217"/>
      <c r="AT68" s="217"/>
      <c r="AU68" s="217"/>
      <c r="AV68" s="217"/>
      <c r="AW68" s="217"/>
      <c r="AX68" s="217"/>
      <c r="AY68" s="217"/>
      <c r="AZ68" s="217"/>
      <c r="BA68" s="217"/>
      <c r="BB68" s="217"/>
      <c r="BC68" s="217"/>
      <c r="BD68" s="217"/>
      <c r="BE68" s="217"/>
      <c r="BF68" s="217"/>
      <c r="BG68" s="217"/>
      <c r="BH68" s="217"/>
    </row>
    <row r="69" spans="1:60" outlineLevel="1" x14ac:dyDescent="0.2">
      <c r="A69" s="255">
        <v>44</v>
      </c>
      <c r="B69" s="256" t="s">
        <v>229</v>
      </c>
      <c r="C69" s="269" t="s">
        <v>230</v>
      </c>
      <c r="D69" s="257" t="s">
        <v>162</v>
      </c>
      <c r="E69" s="258">
        <v>3</v>
      </c>
      <c r="F69" s="259"/>
      <c r="G69" s="260">
        <f>ROUND(E69*F69,2)</f>
        <v>0</v>
      </c>
      <c r="H69" s="259"/>
      <c r="I69" s="260">
        <f>ROUND(E69*H69,2)</f>
        <v>0</v>
      </c>
      <c r="J69" s="259"/>
      <c r="K69" s="260">
        <f>ROUND(E69*J69,2)</f>
        <v>0</v>
      </c>
      <c r="L69" s="260">
        <v>21</v>
      </c>
      <c r="M69" s="260">
        <f>G69*(1+L69/100)</f>
        <v>0</v>
      </c>
      <c r="N69" s="260">
        <v>4.5199999999999997E-3</v>
      </c>
      <c r="O69" s="260">
        <f>ROUND(E69*N69,2)</f>
        <v>0.01</v>
      </c>
      <c r="P69" s="260">
        <v>0</v>
      </c>
      <c r="Q69" s="261">
        <f>ROUND(E69*P69,2)</f>
        <v>0</v>
      </c>
      <c r="R69" s="237"/>
      <c r="S69" s="237" t="s">
        <v>120</v>
      </c>
      <c r="T69" s="237" t="s">
        <v>120</v>
      </c>
      <c r="U69" s="237">
        <v>0.78</v>
      </c>
      <c r="V69" s="237">
        <f>ROUND(E69*U69,2)</f>
        <v>2.34</v>
      </c>
      <c r="W69" s="237"/>
      <c r="X69" s="237" t="s">
        <v>121</v>
      </c>
      <c r="Y69" s="217"/>
      <c r="Z69" s="217"/>
      <c r="AA69" s="217"/>
      <c r="AB69" s="217"/>
      <c r="AC69" s="217"/>
      <c r="AD69" s="217"/>
      <c r="AE69" s="217"/>
      <c r="AF69" s="217"/>
      <c r="AG69" s="217" t="s">
        <v>122</v>
      </c>
      <c r="AH69" s="217"/>
      <c r="AI69" s="217"/>
      <c r="AJ69" s="217"/>
      <c r="AK69" s="217"/>
      <c r="AL69" s="217"/>
      <c r="AM69" s="217"/>
      <c r="AN69" s="217"/>
      <c r="AO69" s="217"/>
      <c r="AP69" s="217"/>
      <c r="AQ69" s="217"/>
      <c r="AR69" s="217"/>
      <c r="AS69" s="217"/>
      <c r="AT69" s="217"/>
      <c r="AU69" s="217"/>
      <c r="AV69" s="217"/>
      <c r="AW69" s="217"/>
      <c r="AX69" s="217"/>
      <c r="AY69" s="217"/>
      <c r="AZ69" s="217"/>
      <c r="BA69" s="217"/>
      <c r="BB69" s="217"/>
      <c r="BC69" s="217"/>
      <c r="BD69" s="217"/>
      <c r="BE69" s="217"/>
      <c r="BF69" s="217"/>
      <c r="BG69" s="217"/>
      <c r="BH69" s="217"/>
    </row>
    <row r="70" spans="1:60" outlineLevel="1" x14ac:dyDescent="0.2">
      <c r="A70" s="255">
        <v>45</v>
      </c>
      <c r="B70" s="256" t="s">
        <v>231</v>
      </c>
      <c r="C70" s="269" t="s">
        <v>232</v>
      </c>
      <c r="D70" s="257" t="s">
        <v>162</v>
      </c>
      <c r="E70" s="258">
        <v>2</v>
      </c>
      <c r="F70" s="259"/>
      <c r="G70" s="260">
        <f>ROUND(E70*F70,2)</f>
        <v>0</v>
      </c>
      <c r="H70" s="259"/>
      <c r="I70" s="260">
        <f>ROUND(E70*H70,2)</f>
        <v>0</v>
      </c>
      <c r="J70" s="259"/>
      <c r="K70" s="260">
        <f>ROUND(E70*J70,2)</f>
        <v>0</v>
      </c>
      <c r="L70" s="260">
        <v>21</v>
      </c>
      <c r="M70" s="260">
        <f>G70*(1+L70/100)</f>
        <v>0</v>
      </c>
      <c r="N70" s="260">
        <v>7.5199999999999998E-3</v>
      </c>
      <c r="O70" s="260">
        <f>ROUND(E70*N70,2)</f>
        <v>0.02</v>
      </c>
      <c r="P70" s="260">
        <v>0</v>
      </c>
      <c r="Q70" s="261">
        <f>ROUND(E70*P70,2)</f>
        <v>0</v>
      </c>
      <c r="R70" s="237"/>
      <c r="S70" s="237" t="s">
        <v>120</v>
      </c>
      <c r="T70" s="237" t="s">
        <v>120</v>
      </c>
      <c r="U70" s="237">
        <v>1.726</v>
      </c>
      <c r="V70" s="237">
        <f>ROUND(E70*U70,2)</f>
        <v>3.45</v>
      </c>
      <c r="W70" s="237"/>
      <c r="X70" s="237" t="s">
        <v>121</v>
      </c>
      <c r="Y70" s="217"/>
      <c r="Z70" s="217"/>
      <c r="AA70" s="217"/>
      <c r="AB70" s="217"/>
      <c r="AC70" s="217"/>
      <c r="AD70" s="217"/>
      <c r="AE70" s="217"/>
      <c r="AF70" s="217"/>
      <c r="AG70" s="217" t="s">
        <v>122</v>
      </c>
      <c r="AH70" s="217"/>
      <c r="AI70" s="217"/>
      <c r="AJ70" s="217"/>
      <c r="AK70" s="217"/>
      <c r="AL70" s="217"/>
      <c r="AM70" s="217"/>
      <c r="AN70" s="217"/>
      <c r="AO70" s="217"/>
      <c r="AP70" s="217"/>
      <c r="AQ70" s="217"/>
      <c r="AR70" s="217"/>
      <c r="AS70" s="217"/>
      <c r="AT70" s="217"/>
      <c r="AU70" s="217"/>
      <c r="AV70" s="217"/>
      <c r="AW70" s="217"/>
      <c r="AX70" s="217"/>
      <c r="AY70" s="217"/>
      <c r="AZ70" s="217"/>
      <c r="BA70" s="217"/>
      <c r="BB70" s="217"/>
      <c r="BC70" s="217"/>
      <c r="BD70" s="217"/>
      <c r="BE70" s="217"/>
      <c r="BF70" s="217"/>
      <c r="BG70" s="217"/>
      <c r="BH70" s="217"/>
    </row>
    <row r="71" spans="1:60" outlineLevel="1" x14ac:dyDescent="0.2">
      <c r="A71" s="255">
        <v>46</v>
      </c>
      <c r="B71" s="256" t="s">
        <v>233</v>
      </c>
      <c r="C71" s="269" t="s">
        <v>234</v>
      </c>
      <c r="D71" s="257" t="s">
        <v>162</v>
      </c>
      <c r="E71" s="258">
        <v>1</v>
      </c>
      <c r="F71" s="259"/>
      <c r="G71" s="260">
        <f>ROUND(E71*F71,2)</f>
        <v>0</v>
      </c>
      <c r="H71" s="259"/>
      <c r="I71" s="260">
        <f>ROUND(E71*H71,2)</f>
        <v>0</v>
      </c>
      <c r="J71" s="259"/>
      <c r="K71" s="260">
        <f>ROUND(E71*J71,2)</f>
        <v>0</v>
      </c>
      <c r="L71" s="260">
        <v>21</v>
      </c>
      <c r="M71" s="260">
        <f>G71*(1+L71/100)</f>
        <v>0</v>
      </c>
      <c r="N71" s="260">
        <v>1.0999999999999999E-2</v>
      </c>
      <c r="O71" s="260">
        <f>ROUND(E71*N71,2)</f>
        <v>0.01</v>
      </c>
      <c r="P71" s="260">
        <v>0</v>
      </c>
      <c r="Q71" s="261">
        <f>ROUND(E71*P71,2)</f>
        <v>0</v>
      </c>
      <c r="R71" s="237"/>
      <c r="S71" s="237" t="s">
        <v>120</v>
      </c>
      <c r="T71" s="237" t="s">
        <v>120</v>
      </c>
      <c r="U71" s="237">
        <v>2.1419999999999999</v>
      </c>
      <c r="V71" s="237">
        <f>ROUND(E71*U71,2)</f>
        <v>2.14</v>
      </c>
      <c r="W71" s="237"/>
      <c r="X71" s="237" t="s">
        <v>121</v>
      </c>
      <c r="Y71" s="217"/>
      <c r="Z71" s="217"/>
      <c r="AA71" s="217"/>
      <c r="AB71" s="217"/>
      <c r="AC71" s="217"/>
      <c r="AD71" s="217"/>
      <c r="AE71" s="217"/>
      <c r="AF71" s="217"/>
      <c r="AG71" s="217" t="s">
        <v>122</v>
      </c>
      <c r="AH71" s="217"/>
      <c r="AI71" s="217"/>
      <c r="AJ71" s="217"/>
      <c r="AK71" s="217"/>
      <c r="AL71" s="217"/>
      <c r="AM71" s="217"/>
      <c r="AN71" s="217"/>
      <c r="AO71" s="217"/>
      <c r="AP71" s="217"/>
      <c r="AQ71" s="217"/>
      <c r="AR71" s="217"/>
      <c r="AS71" s="217"/>
      <c r="AT71" s="217"/>
      <c r="AU71" s="217"/>
      <c r="AV71" s="217"/>
      <c r="AW71" s="217"/>
      <c r="AX71" s="217"/>
      <c r="AY71" s="217"/>
      <c r="AZ71" s="217"/>
      <c r="BA71" s="217"/>
      <c r="BB71" s="217"/>
      <c r="BC71" s="217"/>
      <c r="BD71" s="217"/>
      <c r="BE71" s="217"/>
      <c r="BF71" s="217"/>
      <c r="BG71" s="217"/>
      <c r="BH71" s="217"/>
    </row>
    <row r="72" spans="1:60" outlineLevel="1" x14ac:dyDescent="0.2">
      <c r="A72" s="255">
        <v>47</v>
      </c>
      <c r="B72" s="256" t="s">
        <v>235</v>
      </c>
      <c r="C72" s="269" t="s">
        <v>236</v>
      </c>
      <c r="D72" s="257" t="s">
        <v>162</v>
      </c>
      <c r="E72" s="258">
        <v>1</v>
      </c>
      <c r="F72" s="259"/>
      <c r="G72" s="260">
        <f>ROUND(E72*F72,2)</f>
        <v>0</v>
      </c>
      <c r="H72" s="259"/>
      <c r="I72" s="260">
        <f>ROUND(E72*H72,2)</f>
        <v>0</v>
      </c>
      <c r="J72" s="259"/>
      <c r="K72" s="260">
        <f>ROUND(E72*J72,2)</f>
        <v>0</v>
      </c>
      <c r="L72" s="260">
        <v>21</v>
      </c>
      <c r="M72" s="260">
        <f>G72*(1+L72/100)</f>
        <v>0</v>
      </c>
      <c r="N72" s="260">
        <v>1.268E-2</v>
      </c>
      <c r="O72" s="260">
        <f>ROUND(E72*N72,2)</f>
        <v>0.01</v>
      </c>
      <c r="P72" s="260">
        <v>0</v>
      </c>
      <c r="Q72" s="261">
        <f>ROUND(E72*P72,2)</f>
        <v>0</v>
      </c>
      <c r="R72" s="237"/>
      <c r="S72" s="237" t="s">
        <v>120</v>
      </c>
      <c r="T72" s="237" t="s">
        <v>120</v>
      </c>
      <c r="U72" s="237">
        <v>2.5379999999999998</v>
      </c>
      <c r="V72" s="237">
        <f>ROUND(E72*U72,2)</f>
        <v>2.54</v>
      </c>
      <c r="W72" s="237"/>
      <c r="X72" s="237" t="s">
        <v>121</v>
      </c>
      <c r="Y72" s="217"/>
      <c r="Z72" s="217"/>
      <c r="AA72" s="217"/>
      <c r="AB72" s="217"/>
      <c r="AC72" s="217"/>
      <c r="AD72" s="217"/>
      <c r="AE72" s="217"/>
      <c r="AF72" s="217"/>
      <c r="AG72" s="217" t="s">
        <v>122</v>
      </c>
      <c r="AH72" s="217"/>
      <c r="AI72" s="217"/>
      <c r="AJ72" s="217"/>
      <c r="AK72" s="217"/>
      <c r="AL72" s="217"/>
      <c r="AM72" s="217"/>
      <c r="AN72" s="217"/>
      <c r="AO72" s="217"/>
      <c r="AP72" s="217"/>
      <c r="AQ72" s="217"/>
      <c r="AR72" s="217"/>
      <c r="AS72" s="217"/>
      <c r="AT72" s="217"/>
      <c r="AU72" s="217"/>
      <c r="AV72" s="217"/>
      <c r="AW72" s="217"/>
      <c r="AX72" s="217"/>
      <c r="AY72" s="217"/>
      <c r="AZ72" s="217"/>
      <c r="BA72" s="217"/>
      <c r="BB72" s="217"/>
      <c r="BC72" s="217"/>
      <c r="BD72" s="217"/>
      <c r="BE72" s="217"/>
      <c r="BF72" s="217"/>
      <c r="BG72" s="217"/>
      <c r="BH72" s="217"/>
    </row>
    <row r="73" spans="1:60" outlineLevel="1" x14ac:dyDescent="0.2">
      <c r="A73" s="255">
        <v>48</v>
      </c>
      <c r="B73" s="256" t="s">
        <v>237</v>
      </c>
      <c r="C73" s="269" t="s">
        <v>238</v>
      </c>
      <c r="D73" s="257" t="s">
        <v>128</v>
      </c>
      <c r="E73" s="258">
        <v>3</v>
      </c>
      <c r="F73" s="259"/>
      <c r="G73" s="260">
        <f>ROUND(E73*F73,2)</f>
        <v>0</v>
      </c>
      <c r="H73" s="259"/>
      <c r="I73" s="260">
        <f>ROUND(E73*H73,2)</f>
        <v>0</v>
      </c>
      <c r="J73" s="259"/>
      <c r="K73" s="260">
        <f>ROUND(E73*J73,2)</f>
        <v>0</v>
      </c>
      <c r="L73" s="260">
        <v>21</v>
      </c>
      <c r="M73" s="260">
        <f>G73*(1+L73/100)</f>
        <v>0</v>
      </c>
      <c r="N73" s="260">
        <v>2.0000000000000002E-5</v>
      </c>
      <c r="O73" s="260">
        <f>ROUND(E73*N73,2)</f>
        <v>0</v>
      </c>
      <c r="P73" s="260">
        <v>0</v>
      </c>
      <c r="Q73" s="261">
        <f>ROUND(E73*P73,2)</f>
        <v>0</v>
      </c>
      <c r="R73" s="237"/>
      <c r="S73" s="237" t="s">
        <v>120</v>
      </c>
      <c r="T73" s="237" t="s">
        <v>120</v>
      </c>
      <c r="U73" s="237">
        <v>0.25</v>
      </c>
      <c r="V73" s="237">
        <f>ROUND(E73*U73,2)</f>
        <v>0.75</v>
      </c>
      <c r="W73" s="237"/>
      <c r="X73" s="237" t="s">
        <v>121</v>
      </c>
      <c r="Y73" s="217"/>
      <c r="Z73" s="217"/>
      <c r="AA73" s="217"/>
      <c r="AB73" s="217"/>
      <c r="AC73" s="217"/>
      <c r="AD73" s="217"/>
      <c r="AE73" s="217"/>
      <c r="AF73" s="217"/>
      <c r="AG73" s="217" t="s">
        <v>122</v>
      </c>
      <c r="AH73" s="217"/>
      <c r="AI73" s="217"/>
      <c r="AJ73" s="217"/>
      <c r="AK73" s="217"/>
      <c r="AL73" s="217"/>
      <c r="AM73" s="217"/>
      <c r="AN73" s="217"/>
      <c r="AO73" s="217"/>
      <c r="AP73" s="217"/>
      <c r="AQ73" s="217"/>
      <c r="AR73" s="217"/>
      <c r="AS73" s="217"/>
      <c r="AT73" s="217"/>
      <c r="AU73" s="217"/>
      <c r="AV73" s="217"/>
      <c r="AW73" s="217"/>
      <c r="AX73" s="217"/>
      <c r="AY73" s="217"/>
      <c r="AZ73" s="217"/>
      <c r="BA73" s="217"/>
      <c r="BB73" s="217"/>
      <c r="BC73" s="217"/>
      <c r="BD73" s="217"/>
      <c r="BE73" s="217"/>
      <c r="BF73" s="217"/>
      <c r="BG73" s="217"/>
      <c r="BH73" s="217"/>
    </row>
    <row r="74" spans="1:60" outlineLevel="1" x14ac:dyDescent="0.2">
      <c r="A74" s="255">
        <v>49</v>
      </c>
      <c r="B74" s="256" t="s">
        <v>239</v>
      </c>
      <c r="C74" s="269" t="s">
        <v>240</v>
      </c>
      <c r="D74" s="257" t="s">
        <v>128</v>
      </c>
      <c r="E74" s="258">
        <v>2</v>
      </c>
      <c r="F74" s="259"/>
      <c r="G74" s="260">
        <f>ROUND(E74*F74,2)</f>
        <v>0</v>
      </c>
      <c r="H74" s="259"/>
      <c r="I74" s="260">
        <f>ROUND(E74*H74,2)</f>
        <v>0</v>
      </c>
      <c r="J74" s="259"/>
      <c r="K74" s="260">
        <f>ROUND(E74*J74,2)</f>
        <v>0</v>
      </c>
      <c r="L74" s="260">
        <v>21</v>
      </c>
      <c r="M74" s="260">
        <f>G74*(1+L74/100)</f>
        <v>0</v>
      </c>
      <c r="N74" s="260">
        <v>2.0000000000000002E-5</v>
      </c>
      <c r="O74" s="260">
        <f>ROUND(E74*N74,2)</f>
        <v>0</v>
      </c>
      <c r="P74" s="260">
        <v>0</v>
      </c>
      <c r="Q74" s="261">
        <f>ROUND(E74*P74,2)</f>
        <v>0</v>
      </c>
      <c r="R74" s="237"/>
      <c r="S74" s="237" t="s">
        <v>120</v>
      </c>
      <c r="T74" s="237" t="s">
        <v>120</v>
      </c>
      <c r="U74" s="237">
        <v>0.32200000000000001</v>
      </c>
      <c r="V74" s="237">
        <f>ROUND(E74*U74,2)</f>
        <v>0.64</v>
      </c>
      <c r="W74" s="237"/>
      <c r="X74" s="237" t="s">
        <v>121</v>
      </c>
      <c r="Y74" s="217"/>
      <c r="Z74" s="217"/>
      <c r="AA74" s="217"/>
      <c r="AB74" s="217"/>
      <c r="AC74" s="217"/>
      <c r="AD74" s="217"/>
      <c r="AE74" s="217"/>
      <c r="AF74" s="217"/>
      <c r="AG74" s="217" t="s">
        <v>122</v>
      </c>
      <c r="AH74" s="217"/>
      <c r="AI74" s="217"/>
      <c r="AJ74" s="217"/>
      <c r="AK74" s="217"/>
      <c r="AL74" s="217"/>
      <c r="AM74" s="217"/>
      <c r="AN74" s="217"/>
      <c r="AO74" s="217"/>
      <c r="AP74" s="217"/>
      <c r="AQ74" s="217"/>
      <c r="AR74" s="217"/>
      <c r="AS74" s="217"/>
      <c r="AT74" s="217"/>
      <c r="AU74" s="217"/>
      <c r="AV74" s="217"/>
      <c r="AW74" s="217"/>
      <c r="AX74" s="217"/>
      <c r="AY74" s="217"/>
      <c r="AZ74" s="217"/>
      <c r="BA74" s="217"/>
      <c r="BB74" s="217"/>
      <c r="BC74" s="217"/>
      <c r="BD74" s="217"/>
      <c r="BE74" s="217"/>
      <c r="BF74" s="217"/>
      <c r="BG74" s="217"/>
      <c r="BH74" s="217"/>
    </row>
    <row r="75" spans="1:60" outlineLevel="1" x14ac:dyDescent="0.2">
      <c r="A75" s="255">
        <v>50</v>
      </c>
      <c r="B75" s="256" t="s">
        <v>241</v>
      </c>
      <c r="C75" s="269" t="s">
        <v>242</v>
      </c>
      <c r="D75" s="257" t="s">
        <v>128</v>
      </c>
      <c r="E75" s="258">
        <v>1</v>
      </c>
      <c r="F75" s="259"/>
      <c r="G75" s="260">
        <f>ROUND(E75*F75,2)</f>
        <v>0</v>
      </c>
      <c r="H75" s="259"/>
      <c r="I75" s="260">
        <f>ROUND(E75*H75,2)</f>
        <v>0</v>
      </c>
      <c r="J75" s="259"/>
      <c r="K75" s="260">
        <f>ROUND(E75*J75,2)</f>
        <v>0</v>
      </c>
      <c r="L75" s="260">
        <v>21</v>
      </c>
      <c r="M75" s="260">
        <f>G75*(1+L75/100)</f>
        <v>0</v>
      </c>
      <c r="N75" s="260">
        <v>1.6000000000000001E-4</v>
      </c>
      <c r="O75" s="260">
        <f>ROUND(E75*N75,2)</f>
        <v>0</v>
      </c>
      <c r="P75" s="260">
        <v>4.9699999999999996E-3</v>
      </c>
      <c r="Q75" s="261">
        <f>ROUND(E75*P75,2)</f>
        <v>0</v>
      </c>
      <c r="R75" s="237"/>
      <c r="S75" s="237" t="s">
        <v>120</v>
      </c>
      <c r="T75" s="237" t="s">
        <v>120</v>
      </c>
      <c r="U75" s="237">
        <v>0.57199999999999995</v>
      </c>
      <c r="V75" s="237">
        <f>ROUND(E75*U75,2)</f>
        <v>0.56999999999999995</v>
      </c>
      <c r="W75" s="237"/>
      <c r="X75" s="237" t="s">
        <v>121</v>
      </c>
      <c r="Y75" s="217"/>
      <c r="Z75" s="217"/>
      <c r="AA75" s="217"/>
      <c r="AB75" s="217"/>
      <c r="AC75" s="217"/>
      <c r="AD75" s="217"/>
      <c r="AE75" s="217"/>
      <c r="AF75" s="217"/>
      <c r="AG75" s="217" t="s">
        <v>122</v>
      </c>
      <c r="AH75" s="217"/>
      <c r="AI75" s="217"/>
      <c r="AJ75" s="217"/>
      <c r="AK75" s="217"/>
      <c r="AL75" s="217"/>
      <c r="AM75" s="217"/>
      <c r="AN75" s="217"/>
      <c r="AO75" s="217"/>
      <c r="AP75" s="217"/>
      <c r="AQ75" s="217"/>
      <c r="AR75" s="217"/>
      <c r="AS75" s="217"/>
      <c r="AT75" s="217"/>
      <c r="AU75" s="217"/>
      <c r="AV75" s="217"/>
      <c r="AW75" s="217"/>
      <c r="AX75" s="217"/>
      <c r="AY75" s="217"/>
      <c r="AZ75" s="217"/>
      <c r="BA75" s="217"/>
      <c r="BB75" s="217"/>
      <c r="BC75" s="217"/>
      <c r="BD75" s="217"/>
      <c r="BE75" s="217"/>
      <c r="BF75" s="217"/>
      <c r="BG75" s="217"/>
      <c r="BH75" s="217"/>
    </row>
    <row r="76" spans="1:60" outlineLevel="1" x14ac:dyDescent="0.2">
      <c r="A76" s="255">
        <v>51</v>
      </c>
      <c r="B76" s="256" t="s">
        <v>243</v>
      </c>
      <c r="C76" s="269" t="s">
        <v>244</v>
      </c>
      <c r="D76" s="257" t="s">
        <v>128</v>
      </c>
      <c r="E76" s="258">
        <v>3</v>
      </c>
      <c r="F76" s="259"/>
      <c r="G76" s="260">
        <f>ROUND(E76*F76,2)</f>
        <v>0</v>
      </c>
      <c r="H76" s="259"/>
      <c r="I76" s="260">
        <f>ROUND(E76*H76,2)</f>
        <v>0</v>
      </c>
      <c r="J76" s="259"/>
      <c r="K76" s="260">
        <f>ROUND(E76*J76,2)</f>
        <v>0</v>
      </c>
      <c r="L76" s="260">
        <v>21</v>
      </c>
      <c r="M76" s="260">
        <f>G76*(1+L76/100)</f>
        <v>0</v>
      </c>
      <c r="N76" s="260">
        <v>0</v>
      </c>
      <c r="O76" s="260">
        <f>ROUND(E76*N76,2)</f>
        <v>0</v>
      </c>
      <c r="P76" s="260">
        <v>0</v>
      </c>
      <c r="Q76" s="261">
        <f>ROUND(E76*P76,2)</f>
        <v>0</v>
      </c>
      <c r="R76" s="237"/>
      <c r="S76" s="237" t="s">
        <v>120</v>
      </c>
      <c r="T76" s="237" t="s">
        <v>120</v>
      </c>
      <c r="U76" s="237">
        <v>0.26800000000000002</v>
      </c>
      <c r="V76" s="237">
        <f>ROUND(E76*U76,2)</f>
        <v>0.8</v>
      </c>
      <c r="W76" s="237"/>
      <c r="X76" s="237" t="s">
        <v>121</v>
      </c>
      <c r="Y76" s="217"/>
      <c r="Z76" s="217"/>
      <c r="AA76" s="217"/>
      <c r="AB76" s="217"/>
      <c r="AC76" s="217"/>
      <c r="AD76" s="217"/>
      <c r="AE76" s="217"/>
      <c r="AF76" s="217"/>
      <c r="AG76" s="217" t="s">
        <v>122</v>
      </c>
      <c r="AH76" s="217"/>
      <c r="AI76" s="217"/>
      <c r="AJ76" s="217"/>
      <c r="AK76" s="217"/>
      <c r="AL76" s="217"/>
      <c r="AM76" s="217"/>
      <c r="AN76" s="217"/>
      <c r="AO76" s="217"/>
      <c r="AP76" s="217"/>
      <c r="AQ76" s="217"/>
      <c r="AR76" s="217"/>
      <c r="AS76" s="217"/>
      <c r="AT76" s="217"/>
      <c r="AU76" s="217"/>
      <c r="AV76" s="217"/>
      <c r="AW76" s="217"/>
      <c r="AX76" s="217"/>
      <c r="AY76" s="217"/>
      <c r="AZ76" s="217"/>
      <c r="BA76" s="217"/>
      <c r="BB76" s="217"/>
      <c r="BC76" s="217"/>
      <c r="BD76" s="217"/>
      <c r="BE76" s="217"/>
      <c r="BF76" s="217"/>
      <c r="BG76" s="217"/>
      <c r="BH76" s="217"/>
    </row>
    <row r="77" spans="1:60" outlineLevel="1" x14ac:dyDescent="0.2">
      <c r="A77" s="255">
        <v>52</v>
      </c>
      <c r="B77" s="256" t="s">
        <v>245</v>
      </c>
      <c r="C77" s="269" t="s">
        <v>246</v>
      </c>
      <c r="D77" s="257" t="s">
        <v>128</v>
      </c>
      <c r="E77" s="258">
        <v>1</v>
      </c>
      <c r="F77" s="259"/>
      <c r="G77" s="260">
        <f>ROUND(E77*F77,2)</f>
        <v>0</v>
      </c>
      <c r="H77" s="259"/>
      <c r="I77" s="260">
        <f>ROUND(E77*H77,2)</f>
        <v>0</v>
      </c>
      <c r="J77" s="259"/>
      <c r="K77" s="260">
        <f>ROUND(E77*J77,2)</f>
        <v>0</v>
      </c>
      <c r="L77" s="260">
        <v>21</v>
      </c>
      <c r="M77" s="260">
        <f>G77*(1+L77/100)</f>
        <v>0</v>
      </c>
      <c r="N77" s="260">
        <v>0</v>
      </c>
      <c r="O77" s="260">
        <f>ROUND(E77*N77,2)</f>
        <v>0</v>
      </c>
      <c r="P77" s="260">
        <v>0</v>
      </c>
      <c r="Q77" s="261">
        <f>ROUND(E77*P77,2)</f>
        <v>0</v>
      </c>
      <c r="R77" s="237"/>
      <c r="S77" s="237" t="s">
        <v>120</v>
      </c>
      <c r="T77" s="237" t="s">
        <v>120</v>
      </c>
      <c r="U77" s="237">
        <v>0.65900000000000003</v>
      </c>
      <c r="V77" s="237">
        <f>ROUND(E77*U77,2)</f>
        <v>0.66</v>
      </c>
      <c r="W77" s="237"/>
      <c r="X77" s="237" t="s">
        <v>121</v>
      </c>
      <c r="Y77" s="217"/>
      <c r="Z77" s="217"/>
      <c r="AA77" s="217"/>
      <c r="AB77" s="217"/>
      <c r="AC77" s="217"/>
      <c r="AD77" s="217"/>
      <c r="AE77" s="217"/>
      <c r="AF77" s="217"/>
      <c r="AG77" s="217" t="s">
        <v>122</v>
      </c>
      <c r="AH77" s="217"/>
      <c r="AI77" s="217"/>
      <c r="AJ77" s="217"/>
      <c r="AK77" s="217"/>
      <c r="AL77" s="217"/>
      <c r="AM77" s="217"/>
      <c r="AN77" s="217"/>
      <c r="AO77" s="217"/>
      <c r="AP77" s="217"/>
      <c r="AQ77" s="217"/>
      <c r="AR77" s="217"/>
      <c r="AS77" s="217"/>
      <c r="AT77" s="217"/>
      <c r="AU77" s="217"/>
      <c r="AV77" s="217"/>
      <c r="AW77" s="217"/>
      <c r="AX77" s="217"/>
      <c r="AY77" s="217"/>
      <c r="AZ77" s="217"/>
      <c r="BA77" s="217"/>
      <c r="BB77" s="217"/>
      <c r="BC77" s="217"/>
      <c r="BD77" s="217"/>
      <c r="BE77" s="217"/>
      <c r="BF77" s="217"/>
      <c r="BG77" s="217"/>
      <c r="BH77" s="217"/>
    </row>
    <row r="78" spans="1:60" ht="22.5" outlineLevel="1" x14ac:dyDescent="0.2">
      <c r="A78" s="255">
        <v>53</v>
      </c>
      <c r="B78" s="256" t="s">
        <v>247</v>
      </c>
      <c r="C78" s="269" t="s">
        <v>248</v>
      </c>
      <c r="D78" s="257" t="s">
        <v>128</v>
      </c>
      <c r="E78" s="258">
        <v>1</v>
      </c>
      <c r="F78" s="259"/>
      <c r="G78" s="260">
        <f>ROUND(E78*F78,2)</f>
        <v>0</v>
      </c>
      <c r="H78" s="259"/>
      <c r="I78" s="260">
        <f>ROUND(E78*H78,2)</f>
        <v>0</v>
      </c>
      <c r="J78" s="259"/>
      <c r="K78" s="260">
        <f>ROUND(E78*J78,2)</f>
        <v>0</v>
      </c>
      <c r="L78" s="260">
        <v>21</v>
      </c>
      <c r="M78" s="260">
        <f>G78*(1+L78/100)</f>
        <v>0</v>
      </c>
      <c r="N78" s="260">
        <v>5.5999999999999995E-4</v>
      </c>
      <c r="O78" s="260">
        <f>ROUND(E78*N78,2)</f>
        <v>0</v>
      </c>
      <c r="P78" s="260">
        <v>0</v>
      </c>
      <c r="Q78" s="261">
        <f>ROUND(E78*P78,2)</f>
        <v>0</v>
      </c>
      <c r="R78" s="237"/>
      <c r="S78" s="237" t="s">
        <v>120</v>
      </c>
      <c r="T78" s="237" t="s">
        <v>120</v>
      </c>
      <c r="U78" s="237">
        <v>0.26900000000000002</v>
      </c>
      <c r="V78" s="237">
        <f>ROUND(E78*U78,2)</f>
        <v>0.27</v>
      </c>
      <c r="W78" s="237"/>
      <c r="X78" s="237" t="s">
        <v>121</v>
      </c>
      <c r="Y78" s="217"/>
      <c r="Z78" s="217"/>
      <c r="AA78" s="217"/>
      <c r="AB78" s="217"/>
      <c r="AC78" s="217"/>
      <c r="AD78" s="217"/>
      <c r="AE78" s="217"/>
      <c r="AF78" s="217"/>
      <c r="AG78" s="217" t="s">
        <v>122</v>
      </c>
      <c r="AH78" s="217"/>
      <c r="AI78" s="217"/>
      <c r="AJ78" s="217"/>
      <c r="AK78" s="217"/>
      <c r="AL78" s="217"/>
      <c r="AM78" s="217"/>
      <c r="AN78" s="217"/>
      <c r="AO78" s="217"/>
      <c r="AP78" s="217"/>
      <c r="AQ78" s="217"/>
      <c r="AR78" s="217"/>
      <c r="AS78" s="217"/>
      <c r="AT78" s="217"/>
      <c r="AU78" s="217"/>
      <c r="AV78" s="217"/>
      <c r="AW78" s="217"/>
      <c r="AX78" s="217"/>
      <c r="AY78" s="217"/>
      <c r="AZ78" s="217"/>
      <c r="BA78" s="217"/>
      <c r="BB78" s="217"/>
      <c r="BC78" s="217"/>
      <c r="BD78" s="217"/>
      <c r="BE78" s="217"/>
      <c r="BF78" s="217"/>
      <c r="BG78" s="217"/>
      <c r="BH78" s="217"/>
    </row>
    <row r="79" spans="1:60" outlineLevel="1" x14ac:dyDescent="0.2">
      <c r="A79" s="255">
        <v>54</v>
      </c>
      <c r="B79" s="256" t="s">
        <v>249</v>
      </c>
      <c r="C79" s="269" t="s">
        <v>250</v>
      </c>
      <c r="D79" s="257" t="s">
        <v>128</v>
      </c>
      <c r="E79" s="258">
        <v>1</v>
      </c>
      <c r="F79" s="259"/>
      <c r="G79" s="260">
        <f>ROUND(E79*F79,2)</f>
        <v>0</v>
      </c>
      <c r="H79" s="259"/>
      <c r="I79" s="260">
        <f>ROUND(E79*H79,2)</f>
        <v>0</v>
      </c>
      <c r="J79" s="259"/>
      <c r="K79" s="260">
        <f>ROUND(E79*J79,2)</f>
        <v>0</v>
      </c>
      <c r="L79" s="260">
        <v>21</v>
      </c>
      <c r="M79" s="260">
        <f>G79*(1+L79/100)</f>
        <v>0</v>
      </c>
      <c r="N79" s="260">
        <v>1.4E-3</v>
      </c>
      <c r="O79" s="260">
        <f>ROUND(E79*N79,2)</f>
        <v>0</v>
      </c>
      <c r="P79" s="260">
        <v>0</v>
      </c>
      <c r="Q79" s="261">
        <f>ROUND(E79*P79,2)</f>
        <v>0</v>
      </c>
      <c r="R79" s="237"/>
      <c r="S79" s="237" t="s">
        <v>120</v>
      </c>
      <c r="T79" s="237" t="s">
        <v>120</v>
      </c>
      <c r="U79" s="237">
        <v>0.124</v>
      </c>
      <c r="V79" s="237">
        <f>ROUND(E79*U79,2)</f>
        <v>0.12</v>
      </c>
      <c r="W79" s="237"/>
      <c r="X79" s="237" t="s">
        <v>121</v>
      </c>
      <c r="Y79" s="217"/>
      <c r="Z79" s="217"/>
      <c r="AA79" s="217"/>
      <c r="AB79" s="217"/>
      <c r="AC79" s="217"/>
      <c r="AD79" s="217"/>
      <c r="AE79" s="217"/>
      <c r="AF79" s="217"/>
      <c r="AG79" s="217" t="s">
        <v>122</v>
      </c>
      <c r="AH79" s="217"/>
      <c r="AI79" s="217"/>
      <c r="AJ79" s="217"/>
      <c r="AK79" s="217"/>
      <c r="AL79" s="217"/>
      <c r="AM79" s="217"/>
      <c r="AN79" s="217"/>
      <c r="AO79" s="217"/>
      <c r="AP79" s="217"/>
      <c r="AQ79" s="217"/>
      <c r="AR79" s="217"/>
      <c r="AS79" s="217"/>
      <c r="AT79" s="217"/>
      <c r="AU79" s="217"/>
      <c r="AV79" s="217"/>
      <c r="AW79" s="217"/>
      <c r="AX79" s="217"/>
      <c r="AY79" s="217"/>
      <c r="AZ79" s="217"/>
      <c r="BA79" s="217"/>
      <c r="BB79" s="217"/>
      <c r="BC79" s="217"/>
      <c r="BD79" s="217"/>
      <c r="BE79" s="217"/>
      <c r="BF79" s="217"/>
      <c r="BG79" s="217"/>
      <c r="BH79" s="217"/>
    </row>
    <row r="80" spans="1:60" outlineLevel="1" x14ac:dyDescent="0.2">
      <c r="A80" s="255">
        <v>55</v>
      </c>
      <c r="B80" s="256" t="s">
        <v>251</v>
      </c>
      <c r="C80" s="269" t="s">
        <v>252</v>
      </c>
      <c r="D80" s="257" t="s">
        <v>128</v>
      </c>
      <c r="E80" s="258">
        <v>4</v>
      </c>
      <c r="F80" s="259"/>
      <c r="G80" s="260">
        <f>ROUND(E80*F80,2)</f>
        <v>0</v>
      </c>
      <c r="H80" s="259"/>
      <c r="I80" s="260">
        <f>ROUND(E80*H80,2)</f>
        <v>0</v>
      </c>
      <c r="J80" s="259"/>
      <c r="K80" s="260">
        <f>ROUND(E80*J80,2)</f>
        <v>0</v>
      </c>
      <c r="L80" s="260">
        <v>21</v>
      </c>
      <c r="M80" s="260">
        <f>G80*(1+L80/100)</f>
        <v>0</v>
      </c>
      <c r="N80" s="260">
        <v>1.5E-3</v>
      </c>
      <c r="O80" s="260">
        <f>ROUND(E80*N80,2)</f>
        <v>0.01</v>
      </c>
      <c r="P80" s="260">
        <v>0</v>
      </c>
      <c r="Q80" s="261">
        <f>ROUND(E80*P80,2)</f>
        <v>0</v>
      </c>
      <c r="R80" s="237"/>
      <c r="S80" s="237" t="s">
        <v>120</v>
      </c>
      <c r="T80" s="237" t="s">
        <v>120</v>
      </c>
      <c r="U80" s="237">
        <v>0.16500000000000001</v>
      </c>
      <c r="V80" s="237">
        <f>ROUND(E80*U80,2)</f>
        <v>0.66</v>
      </c>
      <c r="W80" s="237"/>
      <c r="X80" s="237" t="s">
        <v>121</v>
      </c>
      <c r="Y80" s="217"/>
      <c r="Z80" s="217"/>
      <c r="AA80" s="217"/>
      <c r="AB80" s="217"/>
      <c r="AC80" s="217"/>
      <c r="AD80" s="217"/>
      <c r="AE80" s="217"/>
      <c r="AF80" s="217"/>
      <c r="AG80" s="217" t="s">
        <v>122</v>
      </c>
      <c r="AH80" s="217"/>
      <c r="AI80" s="217"/>
      <c r="AJ80" s="217"/>
      <c r="AK80" s="217"/>
      <c r="AL80" s="217"/>
      <c r="AM80" s="217"/>
      <c r="AN80" s="217"/>
      <c r="AO80" s="217"/>
      <c r="AP80" s="217"/>
      <c r="AQ80" s="217"/>
      <c r="AR80" s="217"/>
      <c r="AS80" s="217"/>
      <c r="AT80" s="217"/>
      <c r="AU80" s="217"/>
      <c r="AV80" s="217"/>
      <c r="AW80" s="217"/>
      <c r="AX80" s="217"/>
      <c r="AY80" s="217"/>
      <c r="AZ80" s="217"/>
      <c r="BA80" s="217"/>
      <c r="BB80" s="217"/>
      <c r="BC80" s="217"/>
      <c r="BD80" s="217"/>
      <c r="BE80" s="217"/>
      <c r="BF80" s="217"/>
      <c r="BG80" s="217"/>
      <c r="BH80" s="217"/>
    </row>
    <row r="81" spans="1:60" outlineLevel="1" x14ac:dyDescent="0.2">
      <c r="A81" s="255">
        <v>56</v>
      </c>
      <c r="B81" s="256" t="s">
        <v>253</v>
      </c>
      <c r="C81" s="269" t="s">
        <v>254</v>
      </c>
      <c r="D81" s="257" t="s">
        <v>128</v>
      </c>
      <c r="E81" s="258">
        <v>3</v>
      </c>
      <c r="F81" s="259"/>
      <c r="G81" s="260">
        <f>ROUND(E81*F81,2)</f>
        <v>0</v>
      </c>
      <c r="H81" s="259"/>
      <c r="I81" s="260">
        <f>ROUND(E81*H81,2)</f>
        <v>0</v>
      </c>
      <c r="J81" s="259"/>
      <c r="K81" s="260">
        <f>ROUND(E81*J81,2)</f>
        <v>0</v>
      </c>
      <c r="L81" s="260">
        <v>21</v>
      </c>
      <c r="M81" s="260">
        <f>G81*(1+L81/100)</f>
        <v>0</v>
      </c>
      <c r="N81" s="260">
        <v>2.9999999999999997E-4</v>
      </c>
      <c r="O81" s="260">
        <f>ROUND(E81*N81,2)</f>
        <v>0</v>
      </c>
      <c r="P81" s="260">
        <v>0</v>
      </c>
      <c r="Q81" s="261">
        <f>ROUND(E81*P81,2)</f>
        <v>0</v>
      </c>
      <c r="R81" s="237"/>
      <c r="S81" s="237" t="s">
        <v>120</v>
      </c>
      <c r="T81" s="237" t="s">
        <v>120</v>
      </c>
      <c r="U81" s="237">
        <v>8.3000000000000004E-2</v>
      </c>
      <c r="V81" s="237">
        <f>ROUND(E81*U81,2)</f>
        <v>0.25</v>
      </c>
      <c r="W81" s="237"/>
      <c r="X81" s="237" t="s">
        <v>121</v>
      </c>
      <c r="Y81" s="217"/>
      <c r="Z81" s="217"/>
      <c r="AA81" s="217"/>
      <c r="AB81" s="217"/>
      <c r="AC81" s="217"/>
      <c r="AD81" s="217"/>
      <c r="AE81" s="217"/>
      <c r="AF81" s="217"/>
      <c r="AG81" s="217" t="s">
        <v>122</v>
      </c>
      <c r="AH81" s="217"/>
      <c r="AI81" s="217"/>
      <c r="AJ81" s="217"/>
      <c r="AK81" s="217"/>
      <c r="AL81" s="217"/>
      <c r="AM81" s="217"/>
      <c r="AN81" s="217"/>
      <c r="AO81" s="217"/>
      <c r="AP81" s="217"/>
      <c r="AQ81" s="217"/>
      <c r="AR81" s="217"/>
      <c r="AS81" s="217"/>
      <c r="AT81" s="217"/>
      <c r="AU81" s="217"/>
      <c r="AV81" s="217"/>
      <c r="AW81" s="217"/>
      <c r="AX81" s="217"/>
      <c r="AY81" s="217"/>
      <c r="AZ81" s="217"/>
      <c r="BA81" s="217"/>
      <c r="BB81" s="217"/>
      <c r="BC81" s="217"/>
      <c r="BD81" s="217"/>
      <c r="BE81" s="217"/>
      <c r="BF81" s="217"/>
      <c r="BG81" s="217"/>
      <c r="BH81" s="217"/>
    </row>
    <row r="82" spans="1:60" outlineLevel="1" x14ac:dyDescent="0.2">
      <c r="A82" s="255">
        <v>57</v>
      </c>
      <c r="B82" s="256" t="s">
        <v>255</v>
      </c>
      <c r="C82" s="269" t="s">
        <v>256</v>
      </c>
      <c r="D82" s="257" t="s">
        <v>128</v>
      </c>
      <c r="E82" s="258">
        <v>2</v>
      </c>
      <c r="F82" s="259"/>
      <c r="G82" s="260">
        <f>ROUND(E82*F82,2)</f>
        <v>0</v>
      </c>
      <c r="H82" s="259"/>
      <c r="I82" s="260">
        <f>ROUND(E82*H82,2)</f>
        <v>0</v>
      </c>
      <c r="J82" s="259"/>
      <c r="K82" s="260">
        <f>ROUND(E82*J82,2)</f>
        <v>0</v>
      </c>
      <c r="L82" s="260">
        <v>21</v>
      </c>
      <c r="M82" s="260">
        <f>G82*(1+L82/100)</f>
        <v>0</v>
      </c>
      <c r="N82" s="260">
        <v>8.3000000000000001E-4</v>
      </c>
      <c r="O82" s="260">
        <f>ROUND(E82*N82,2)</f>
        <v>0</v>
      </c>
      <c r="P82" s="260">
        <v>0</v>
      </c>
      <c r="Q82" s="261">
        <f>ROUND(E82*P82,2)</f>
        <v>0</v>
      </c>
      <c r="R82" s="237"/>
      <c r="S82" s="237" t="s">
        <v>120</v>
      </c>
      <c r="T82" s="237" t="s">
        <v>120</v>
      </c>
      <c r="U82" s="237">
        <v>0.38100000000000001</v>
      </c>
      <c r="V82" s="237">
        <f>ROUND(E82*U82,2)</f>
        <v>0.76</v>
      </c>
      <c r="W82" s="237"/>
      <c r="X82" s="237" t="s">
        <v>121</v>
      </c>
      <c r="Y82" s="217"/>
      <c r="Z82" s="217"/>
      <c r="AA82" s="217"/>
      <c r="AB82" s="217"/>
      <c r="AC82" s="217"/>
      <c r="AD82" s="217"/>
      <c r="AE82" s="217"/>
      <c r="AF82" s="217"/>
      <c r="AG82" s="217" t="s">
        <v>122</v>
      </c>
      <c r="AH82" s="217"/>
      <c r="AI82" s="217"/>
      <c r="AJ82" s="217"/>
      <c r="AK82" s="217"/>
      <c r="AL82" s="217"/>
      <c r="AM82" s="217"/>
      <c r="AN82" s="217"/>
      <c r="AO82" s="217"/>
      <c r="AP82" s="217"/>
      <c r="AQ82" s="217"/>
      <c r="AR82" s="217"/>
      <c r="AS82" s="217"/>
      <c r="AT82" s="217"/>
      <c r="AU82" s="217"/>
      <c r="AV82" s="217"/>
      <c r="AW82" s="217"/>
      <c r="AX82" s="217"/>
      <c r="AY82" s="217"/>
      <c r="AZ82" s="217"/>
      <c r="BA82" s="217"/>
      <c r="BB82" s="217"/>
      <c r="BC82" s="217"/>
      <c r="BD82" s="217"/>
      <c r="BE82" s="217"/>
      <c r="BF82" s="217"/>
      <c r="BG82" s="217"/>
      <c r="BH82" s="217"/>
    </row>
    <row r="83" spans="1:60" outlineLevel="1" x14ac:dyDescent="0.2">
      <c r="A83" s="255">
        <v>58</v>
      </c>
      <c r="B83" s="256" t="s">
        <v>257</v>
      </c>
      <c r="C83" s="269" t="s">
        <v>258</v>
      </c>
      <c r="D83" s="257" t="s">
        <v>128</v>
      </c>
      <c r="E83" s="258">
        <v>3</v>
      </c>
      <c r="F83" s="259"/>
      <c r="G83" s="260">
        <f>ROUND(E83*F83,2)</f>
        <v>0</v>
      </c>
      <c r="H83" s="259"/>
      <c r="I83" s="260">
        <f>ROUND(E83*H83,2)</f>
        <v>0</v>
      </c>
      <c r="J83" s="259"/>
      <c r="K83" s="260">
        <f>ROUND(E83*J83,2)</f>
        <v>0</v>
      </c>
      <c r="L83" s="260">
        <v>21</v>
      </c>
      <c r="M83" s="260">
        <f>G83*(1+L83/100)</f>
        <v>0</v>
      </c>
      <c r="N83" s="260">
        <v>0</v>
      </c>
      <c r="O83" s="260">
        <f>ROUND(E83*N83,2)</f>
        <v>0</v>
      </c>
      <c r="P83" s="260">
        <v>5.0200000000000002E-3</v>
      </c>
      <c r="Q83" s="261">
        <f>ROUND(E83*P83,2)</f>
        <v>0.02</v>
      </c>
      <c r="R83" s="237"/>
      <c r="S83" s="237" t="s">
        <v>120</v>
      </c>
      <c r="T83" s="237" t="s">
        <v>120</v>
      </c>
      <c r="U83" s="237">
        <v>6.2E-2</v>
      </c>
      <c r="V83" s="237">
        <f>ROUND(E83*U83,2)</f>
        <v>0.19</v>
      </c>
      <c r="W83" s="237"/>
      <c r="X83" s="237" t="s">
        <v>121</v>
      </c>
      <c r="Y83" s="217"/>
      <c r="Z83" s="217"/>
      <c r="AA83" s="217"/>
      <c r="AB83" s="217"/>
      <c r="AC83" s="217"/>
      <c r="AD83" s="217"/>
      <c r="AE83" s="217"/>
      <c r="AF83" s="217"/>
      <c r="AG83" s="217" t="s">
        <v>122</v>
      </c>
      <c r="AH83" s="217"/>
      <c r="AI83" s="217"/>
      <c r="AJ83" s="217"/>
      <c r="AK83" s="217"/>
      <c r="AL83" s="217"/>
      <c r="AM83" s="217"/>
      <c r="AN83" s="217"/>
      <c r="AO83" s="217"/>
      <c r="AP83" s="217"/>
      <c r="AQ83" s="217"/>
      <c r="AR83" s="217"/>
      <c r="AS83" s="217"/>
      <c r="AT83" s="217"/>
      <c r="AU83" s="217"/>
      <c r="AV83" s="217"/>
      <c r="AW83" s="217"/>
      <c r="AX83" s="217"/>
      <c r="AY83" s="217"/>
      <c r="AZ83" s="217"/>
      <c r="BA83" s="217"/>
      <c r="BB83" s="217"/>
      <c r="BC83" s="217"/>
      <c r="BD83" s="217"/>
      <c r="BE83" s="217"/>
      <c r="BF83" s="217"/>
      <c r="BG83" s="217"/>
      <c r="BH83" s="217"/>
    </row>
    <row r="84" spans="1:60" outlineLevel="1" x14ac:dyDescent="0.2">
      <c r="A84" s="255">
        <v>59</v>
      </c>
      <c r="B84" s="256" t="s">
        <v>259</v>
      </c>
      <c r="C84" s="269" t="s">
        <v>260</v>
      </c>
      <c r="D84" s="257" t="s">
        <v>128</v>
      </c>
      <c r="E84" s="258">
        <v>2</v>
      </c>
      <c r="F84" s="259"/>
      <c r="G84" s="260">
        <f>ROUND(E84*F84,2)</f>
        <v>0</v>
      </c>
      <c r="H84" s="259"/>
      <c r="I84" s="260">
        <f>ROUND(E84*H84,2)</f>
        <v>0</v>
      </c>
      <c r="J84" s="259"/>
      <c r="K84" s="260">
        <f>ROUND(E84*J84,2)</f>
        <v>0</v>
      </c>
      <c r="L84" s="260">
        <v>21</v>
      </c>
      <c r="M84" s="260">
        <f>G84*(1+L84/100)</f>
        <v>0</v>
      </c>
      <c r="N84" s="260">
        <v>2.4000000000000001E-4</v>
      </c>
      <c r="O84" s="260">
        <f>ROUND(E84*N84,2)</f>
        <v>0</v>
      </c>
      <c r="P84" s="260">
        <v>0</v>
      </c>
      <c r="Q84" s="261">
        <f>ROUND(E84*P84,2)</f>
        <v>0</v>
      </c>
      <c r="R84" s="237"/>
      <c r="S84" s="237" t="s">
        <v>120</v>
      </c>
      <c r="T84" s="237" t="s">
        <v>120</v>
      </c>
      <c r="U84" s="237">
        <v>0.27800000000000002</v>
      </c>
      <c r="V84" s="237">
        <f>ROUND(E84*U84,2)</f>
        <v>0.56000000000000005</v>
      </c>
      <c r="W84" s="237"/>
      <c r="X84" s="237" t="s">
        <v>121</v>
      </c>
      <c r="Y84" s="217"/>
      <c r="Z84" s="217"/>
      <c r="AA84" s="217"/>
      <c r="AB84" s="217"/>
      <c r="AC84" s="217"/>
      <c r="AD84" s="217"/>
      <c r="AE84" s="217"/>
      <c r="AF84" s="217"/>
      <c r="AG84" s="217" t="s">
        <v>122</v>
      </c>
      <c r="AH84" s="217"/>
      <c r="AI84" s="217"/>
      <c r="AJ84" s="217"/>
      <c r="AK84" s="217"/>
      <c r="AL84" s="217"/>
      <c r="AM84" s="217"/>
      <c r="AN84" s="217"/>
      <c r="AO84" s="217"/>
      <c r="AP84" s="217"/>
      <c r="AQ84" s="217"/>
      <c r="AR84" s="217"/>
      <c r="AS84" s="217"/>
      <c r="AT84" s="217"/>
      <c r="AU84" s="217"/>
      <c r="AV84" s="217"/>
      <c r="AW84" s="217"/>
      <c r="AX84" s="217"/>
      <c r="AY84" s="217"/>
      <c r="AZ84" s="217"/>
      <c r="BA84" s="217"/>
      <c r="BB84" s="217"/>
      <c r="BC84" s="217"/>
      <c r="BD84" s="217"/>
      <c r="BE84" s="217"/>
      <c r="BF84" s="217"/>
      <c r="BG84" s="217"/>
      <c r="BH84" s="217"/>
    </row>
    <row r="85" spans="1:60" ht="22.5" outlineLevel="1" x14ac:dyDescent="0.2">
      <c r="A85" s="255">
        <v>60</v>
      </c>
      <c r="B85" s="256" t="s">
        <v>261</v>
      </c>
      <c r="C85" s="269" t="s">
        <v>262</v>
      </c>
      <c r="D85" s="257" t="s">
        <v>128</v>
      </c>
      <c r="E85" s="258">
        <v>1</v>
      </c>
      <c r="F85" s="259"/>
      <c r="G85" s="260">
        <f>ROUND(E85*F85,2)</f>
        <v>0</v>
      </c>
      <c r="H85" s="259"/>
      <c r="I85" s="260">
        <f>ROUND(E85*H85,2)</f>
        <v>0</v>
      </c>
      <c r="J85" s="259"/>
      <c r="K85" s="260">
        <f>ROUND(E85*J85,2)</f>
        <v>0</v>
      </c>
      <c r="L85" s="260">
        <v>21</v>
      </c>
      <c r="M85" s="260">
        <f>G85*(1+L85/100)</f>
        <v>0</v>
      </c>
      <c r="N85" s="260">
        <v>2.63E-2</v>
      </c>
      <c r="O85" s="260">
        <f>ROUND(E85*N85,2)</f>
        <v>0.03</v>
      </c>
      <c r="P85" s="260">
        <v>0</v>
      </c>
      <c r="Q85" s="261">
        <f>ROUND(E85*P85,2)</f>
        <v>0</v>
      </c>
      <c r="R85" s="237" t="s">
        <v>140</v>
      </c>
      <c r="S85" s="237" t="s">
        <v>120</v>
      </c>
      <c r="T85" s="237" t="s">
        <v>120</v>
      </c>
      <c r="U85" s="237">
        <v>0</v>
      </c>
      <c r="V85" s="237">
        <f>ROUND(E85*U85,2)</f>
        <v>0</v>
      </c>
      <c r="W85" s="237"/>
      <c r="X85" s="237" t="s">
        <v>141</v>
      </c>
      <c r="Y85" s="217"/>
      <c r="Z85" s="217"/>
      <c r="AA85" s="217"/>
      <c r="AB85" s="217"/>
      <c r="AC85" s="217"/>
      <c r="AD85" s="217"/>
      <c r="AE85" s="217"/>
      <c r="AF85" s="217"/>
      <c r="AG85" s="217" t="s">
        <v>142</v>
      </c>
      <c r="AH85" s="217"/>
      <c r="AI85" s="217"/>
      <c r="AJ85" s="217"/>
      <c r="AK85" s="217"/>
      <c r="AL85" s="217"/>
      <c r="AM85" s="217"/>
      <c r="AN85" s="217"/>
      <c r="AO85" s="217"/>
      <c r="AP85" s="217"/>
      <c r="AQ85" s="217"/>
      <c r="AR85" s="217"/>
      <c r="AS85" s="217"/>
      <c r="AT85" s="217"/>
      <c r="AU85" s="217"/>
      <c r="AV85" s="217"/>
      <c r="AW85" s="217"/>
      <c r="AX85" s="217"/>
      <c r="AY85" s="217"/>
      <c r="AZ85" s="217"/>
      <c r="BA85" s="217"/>
      <c r="BB85" s="217"/>
      <c r="BC85" s="217"/>
      <c r="BD85" s="217"/>
      <c r="BE85" s="217"/>
      <c r="BF85" s="217"/>
      <c r="BG85" s="217"/>
      <c r="BH85" s="217"/>
    </row>
    <row r="86" spans="1:60" ht="22.5" outlineLevel="1" x14ac:dyDescent="0.2">
      <c r="A86" s="255">
        <v>61</v>
      </c>
      <c r="B86" s="256" t="s">
        <v>263</v>
      </c>
      <c r="C86" s="269" t="s">
        <v>264</v>
      </c>
      <c r="D86" s="257" t="s">
        <v>128</v>
      </c>
      <c r="E86" s="258">
        <v>3</v>
      </c>
      <c r="F86" s="259"/>
      <c r="G86" s="260">
        <f>ROUND(E86*F86,2)</f>
        <v>0</v>
      </c>
      <c r="H86" s="259"/>
      <c r="I86" s="260">
        <f>ROUND(E86*H86,2)</f>
        <v>0</v>
      </c>
      <c r="J86" s="259"/>
      <c r="K86" s="260">
        <f>ROUND(E86*J86,2)</f>
        <v>0</v>
      </c>
      <c r="L86" s="260">
        <v>21</v>
      </c>
      <c r="M86" s="260">
        <f>G86*(1+L86/100)</f>
        <v>0</v>
      </c>
      <c r="N86" s="260">
        <v>3.0999999999999999E-3</v>
      </c>
      <c r="O86" s="260">
        <f>ROUND(E86*N86,2)</f>
        <v>0.01</v>
      </c>
      <c r="P86" s="260">
        <v>0</v>
      </c>
      <c r="Q86" s="261">
        <f>ROUND(E86*P86,2)</f>
        <v>0</v>
      </c>
      <c r="R86" s="237" t="s">
        <v>140</v>
      </c>
      <c r="S86" s="237" t="s">
        <v>120</v>
      </c>
      <c r="T86" s="237" t="s">
        <v>120</v>
      </c>
      <c r="U86" s="237">
        <v>0</v>
      </c>
      <c r="V86" s="237">
        <f>ROUND(E86*U86,2)</f>
        <v>0</v>
      </c>
      <c r="W86" s="237"/>
      <c r="X86" s="237" t="s">
        <v>141</v>
      </c>
      <c r="Y86" s="217"/>
      <c r="Z86" s="217"/>
      <c r="AA86" s="217"/>
      <c r="AB86" s="217"/>
      <c r="AC86" s="217"/>
      <c r="AD86" s="217"/>
      <c r="AE86" s="217"/>
      <c r="AF86" s="217"/>
      <c r="AG86" s="217" t="s">
        <v>142</v>
      </c>
      <c r="AH86" s="217"/>
      <c r="AI86" s="217"/>
      <c r="AJ86" s="217"/>
      <c r="AK86" s="217"/>
      <c r="AL86" s="217"/>
      <c r="AM86" s="217"/>
      <c r="AN86" s="217"/>
      <c r="AO86" s="217"/>
      <c r="AP86" s="217"/>
      <c r="AQ86" s="217"/>
      <c r="AR86" s="217"/>
      <c r="AS86" s="217"/>
      <c r="AT86" s="217"/>
      <c r="AU86" s="217"/>
      <c r="AV86" s="217"/>
      <c r="AW86" s="217"/>
      <c r="AX86" s="217"/>
      <c r="AY86" s="217"/>
      <c r="AZ86" s="217"/>
      <c r="BA86" s="217"/>
      <c r="BB86" s="217"/>
      <c r="BC86" s="217"/>
      <c r="BD86" s="217"/>
      <c r="BE86" s="217"/>
      <c r="BF86" s="217"/>
      <c r="BG86" s="217"/>
      <c r="BH86" s="217"/>
    </row>
    <row r="87" spans="1:60" ht="22.5" outlineLevel="1" x14ac:dyDescent="0.2">
      <c r="A87" s="255">
        <v>62</v>
      </c>
      <c r="B87" s="256" t="s">
        <v>265</v>
      </c>
      <c r="C87" s="269" t="s">
        <v>266</v>
      </c>
      <c r="D87" s="257" t="s">
        <v>128</v>
      </c>
      <c r="E87" s="258">
        <v>1</v>
      </c>
      <c r="F87" s="259"/>
      <c r="G87" s="260">
        <f>ROUND(E87*F87,2)</f>
        <v>0</v>
      </c>
      <c r="H87" s="259"/>
      <c r="I87" s="260">
        <f>ROUND(E87*H87,2)</f>
        <v>0</v>
      </c>
      <c r="J87" s="259"/>
      <c r="K87" s="260">
        <f>ROUND(E87*J87,2)</f>
        <v>0</v>
      </c>
      <c r="L87" s="260">
        <v>21</v>
      </c>
      <c r="M87" s="260">
        <f>G87*(1+L87/100)</f>
        <v>0</v>
      </c>
      <c r="N87" s="260">
        <v>4.7499999999999999E-3</v>
      </c>
      <c r="O87" s="260">
        <f>ROUND(E87*N87,2)</f>
        <v>0</v>
      </c>
      <c r="P87" s="260">
        <v>0</v>
      </c>
      <c r="Q87" s="261">
        <f>ROUND(E87*P87,2)</f>
        <v>0</v>
      </c>
      <c r="R87" s="237" t="s">
        <v>140</v>
      </c>
      <c r="S87" s="237" t="s">
        <v>120</v>
      </c>
      <c r="T87" s="237" t="s">
        <v>120</v>
      </c>
      <c r="U87" s="237">
        <v>0</v>
      </c>
      <c r="V87" s="237">
        <f>ROUND(E87*U87,2)</f>
        <v>0</v>
      </c>
      <c r="W87" s="237"/>
      <c r="X87" s="237" t="s">
        <v>141</v>
      </c>
      <c r="Y87" s="217"/>
      <c r="Z87" s="217"/>
      <c r="AA87" s="217"/>
      <c r="AB87" s="217"/>
      <c r="AC87" s="217"/>
      <c r="AD87" s="217"/>
      <c r="AE87" s="217"/>
      <c r="AF87" s="217"/>
      <c r="AG87" s="217" t="s">
        <v>142</v>
      </c>
      <c r="AH87" s="217"/>
      <c r="AI87" s="217"/>
      <c r="AJ87" s="217"/>
      <c r="AK87" s="217"/>
      <c r="AL87" s="217"/>
      <c r="AM87" s="217"/>
      <c r="AN87" s="217"/>
      <c r="AO87" s="217"/>
      <c r="AP87" s="217"/>
      <c r="AQ87" s="217"/>
      <c r="AR87" s="217"/>
      <c r="AS87" s="217"/>
      <c r="AT87" s="217"/>
      <c r="AU87" s="217"/>
      <c r="AV87" s="217"/>
      <c r="AW87" s="217"/>
      <c r="AX87" s="217"/>
      <c r="AY87" s="217"/>
      <c r="AZ87" s="217"/>
      <c r="BA87" s="217"/>
      <c r="BB87" s="217"/>
      <c r="BC87" s="217"/>
      <c r="BD87" s="217"/>
      <c r="BE87" s="217"/>
      <c r="BF87" s="217"/>
      <c r="BG87" s="217"/>
      <c r="BH87" s="217"/>
    </row>
    <row r="88" spans="1:60" ht="22.5" outlineLevel="1" x14ac:dyDescent="0.2">
      <c r="A88" s="255">
        <v>63</v>
      </c>
      <c r="B88" s="256" t="s">
        <v>267</v>
      </c>
      <c r="C88" s="269" t="s">
        <v>268</v>
      </c>
      <c r="D88" s="257" t="s">
        <v>128</v>
      </c>
      <c r="E88" s="258">
        <v>1</v>
      </c>
      <c r="F88" s="259"/>
      <c r="G88" s="260">
        <f>ROUND(E88*F88,2)</f>
        <v>0</v>
      </c>
      <c r="H88" s="259"/>
      <c r="I88" s="260">
        <f>ROUND(E88*H88,2)</f>
        <v>0</v>
      </c>
      <c r="J88" s="259"/>
      <c r="K88" s="260">
        <f>ROUND(E88*J88,2)</f>
        <v>0</v>
      </c>
      <c r="L88" s="260">
        <v>21</v>
      </c>
      <c r="M88" s="260">
        <f>G88*(1+L88/100)</f>
        <v>0</v>
      </c>
      <c r="N88" s="260">
        <v>5.4000000000000003E-3</v>
      </c>
      <c r="O88" s="260">
        <f>ROUND(E88*N88,2)</f>
        <v>0.01</v>
      </c>
      <c r="P88" s="260">
        <v>0</v>
      </c>
      <c r="Q88" s="261">
        <f>ROUND(E88*P88,2)</f>
        <v>0</v>
      </c>
      <c r="R88" s="237" t="s">
        <v>140</v>
      </c>
      <c r="S88" s="237" t="s">
        <v>120</v>
      </c>
      <c r="T88" s="237" t="s">
        <v>120</v>
      </c>
      <c r="U88" s="237">
        <v>0</v>
      </c>
      <c r="V88" s="237">
        <f>ROUND(E88*U88,2)</f>
        <v>0</v>
      </c>
      <c r="W88" s="237"/>
      <c r="X88" s="237" t="s">
        <v>141</v>
      </c>
      <c r="Y88" s="217"/>
      <c r="Z88" s="217"/>
      <c r="AA88" s="217"/>
      <c r="AB88" s="217"/>
      <c r="AC88" s="217"/>
      <c r="AD88" s="217"/>
      <c r="AE88" s="217"/>
      <c r="AF88" s="217"/>
      <c r="AG88" s="217" t="s">
        <v>142</v>
      </c>
      <c r="AH88" s="217"/>
      <c r="AI88" s="217"/>
      <c r="AJ88" s="217"/>
      <c r="AK88" s="217"/>
      <c r="AL88" s="217"/>
      <c r="AM88" s="217"/>
      <c r="AN88" s="217"/>
      <c r="AO88" s="217"/>
      <c r="AP88" s="217"/>
      <c r="AQ88" s="217"/>
      <c r="AR88" s="217"/>
      <c r="AS88" s="217"/>
      <c r="AT88" s="217"/>
      <c r="AU88" s="217"/>
      <c r="AV88" s="217"/>
      <c r="AW88" s="217"/>
      <c r="AX88" s="217"/>
      <c r="AY88" s="217"/>
      <c r="AZ88" s="217"/>
      <c r="BA88" s="217"/>
      <c r="BB88" s="217"/>
      <c r="BC88" s="217"/>
      <c r="BD88" s="217"/>
      <c r="BE88" s="217"/>
      <c r="BF88" s="217"/>
      <c r="BG88" s="217"/>
      <c r="BH88" s="217"/>
    </row>
    <row r="89" spans="1:60" outlineLevel="1" x14ac:dyDescent="0.2">
      <c r="A89" s="255">
        <v>64</v>
      </c>
      <c r="B89" s="256" t="s">
        <v>269</v>
      </c>
      <c r="C89" s="269" t="s">
        <v>270</v>
      </c>
      <c r="D89" s="257" t="s">
        <v>128</v>
      </c>
      <c r="E89" s="258">
        <v>1</v>
      </c>
      <c r="F89" s="259"/>
      <c r="G89" s="260">
        <f>ROUND(E89*F89,2)</f>
        <v>0</v>
      </c>
      <c r="H89" s="259"/>
      <c r="I89" s="260">
        <f>ROUND(E89*H89,2)</f>
        <v>0</v>
      </c>
      <c r="J89" s="259"/>
      <c r="K89" s="260">
        <f>ROUND(E89*J89,2)</f>
        <v>0</v>
      </c>
      <c r="L89" s="260">
        <v>21</v>
      </c>
      <c r="M89" s="260">
        <f>G89*(1+L89/100)</f>
        <v>0</v>
      </c>
      <c r="N89" s="260">
        <v>1.01E-3</v>
      </c>
      <c r="O89" s="260">
        <f>ROUND(E89*N89,2)</f>
        <v>0</v>
      </c>
      <c r="P89" s="260">
        <v>0</v>
      </c>
      <c r="Q89" s="261">
        <f>ROUND(E89*P89,2)</f>
        <v>0</v>
      </c>
      <c r="R89" s="237" t="s">
        <v>140</v>
      </c>
      <c r="S89" s="237" t="s">
        <v>120</v>
      </c>
      <c r="T89" s="237" t="s">
        <v>120</v>
      </c>
      <c r="U89" s="237">
        <v>0</v>
      </c>
      <c r="V89" s="237">
        <f>ROUND(E89*U89,2)</f>
        <v>0</v>
      </c>
      <c r="W89" s="237"/>
      <c r="X89" s="237" t="s">
        <v>141</v>
      </c>
      <c r="Y89" s="217"/>
      <c r="Z89" s="217"/>
      <c r="AA89" s="217"/>
      <c r="AB89" s="217"/>
      <c r="AC89" s="217"/>
      <c r="AD89" s="217"/>
      <c r="AE89" s="217"/>
      <c r="AF89" s="217"/>
      <c r="AG89" s="217" t="s">
        <v>142</v>
      </c>
      <c r="AH89" s="217"/>
      <c r="AI89" s="217"/>
      <c r="AJ89" s="217"/>
      <c r="AK89" s="217"/>
      <c r="AL89" s="217"/>
      <c r="AM89" s="217"/>
      <c r="AN89" s="217"/>
      <c r="AO89" s="217"/>
      <c r="AP89" s="217"/>
      <c r="AQ89" s="217"/>
      <c r="AR89" s="217"/>
      <c r="AS89" s="217"/>
      <c r="AT89" s="217"/>
      <c r="AU89" s="217"/>
      <c r="AV89" s="217"/>
      <c r="AW89" s="217"/>
      <c r="AX89" s="217"/>
      <c r="AY89" s="217"/>
      <c r="AZ89" s="217"/>
      <c r="BA89" s="217"/>
      <c r="BB89" s="217"/>
      <c r="BC89" s="217"/>
      <c r="BD89" s="217"/>
      <c r="BE89" s="217"/>
      <c r="BF89" s="217"/>
      <c r="BG89" s="217"/>
      <c r="BH89" s="217"/>
    </row>
    <row r="90" spans="1:60" ht="22.5" outlineLevel="1" x14ac:dyDescent="0.2">
      <c r="A90" s="248">
        <v>65</v>
      </c>
      <c r="B90" s="249" t="s">
        <v>271</v>
      </c>
      <c r="C90" s="267" t="s">
        <v>272</v>
      </c>
      <c r="D90" s="250" t="s">
        <v>128</v>
      </c>
      <c r="E90" s="251">
        <v>1</v>
      </c>
      <c r="F90" s="252"/>
      <c r="G90" s="253">
        <f>ROUND(E90*F90,2)</f>
        <v>0</v>
      </c>
      <c r="H90" s="252"/>
      <c r="I90" s="253">
        <f>ROUND(E90*H90,2)</f>
        <v>0</v>
      </c>
      <c r="J90" s="252"/>
      <c r="K90" s="253">
        <f>ROUND(E90*J90,2)</f>
        <v>0</v>
      </c>
      <c r="L90" s="253">
        <v>21</v>
      </c>
      <c r="M90" s="253">
        <f>G90*(1+L90/100)</f>
        <v>0</v>
      </c>
      <c r="N90" s="253">
        <v>6.3000000000000003E-4</v>
      </c>
      <c r="O90" s="253">
        <f>ROUND(E90*N90,2)</f>
        <v>0</v>
      </c>
      <c r="P90" s="253">
        <v>0</v>
      </c>
      <c r="Q90" s="254">
        <f>ROUND(E90*P90,2)</f>
        <v>0</v>
      </c>
      <c r="R90" s="237" t="s">
        <v>140</v>
      </c>
      <c r="S90" s="237" t="s">
        <v>120</v>
      </c>
      <c r="T90" s="237" t="s">
        <v>120</v>
      </c>
      <c r="U90" s="237">
        <v>0</v>
      </c>
      <c r="V90" s="237">
        <f>ROUND(E90*U90,2)</f>
        <v>0</v>
      </c>
      <c r="W90" s="237"/>
      <c r="X90" s="237" t="s">
        <v>141</v>
      </c>
      <c r="Y90" s="217"/>
      <c r="Z90" s="217"/>
      <c r="AA90" s="217"/>
      <c r="AB90" s="217"/>
      <c r="AC90" s="217"/>
      <c r="AD90" s="217"/>
      <c r="AE90" s="217"/>
      <c r="AF90" s="217"/>
      <c r="AG90" s="217" t="s">
        <v>142</v>
      </c>
      <c r="AH90" s="217"/>
      <c r="AI90" s="217"/>
      <c r="AJ90" s="217"/>
      <c r="AK90" s="217"/>
      <c r="AL90" s="217"/>
      <c r="AM90" s="217"/>
      <c r="AN90" s="217"/>
      <c r="AO90" s="217"/>
      <c r="AP90" s="217"/>
      <c r="AQ90" s="217"/>
      <c r="AR90" s="217"/>
      <c r="AS90" s="217"/>
      <c r="AT90" s="217"/>
      <c r="AU90" s="217"/>
      <c r="AV90" s="217"/>
      <c r="AW90" s="217"/>
      <c r="AX90" s="217"/>
      <c r="AY90" s="217"/>
      <c r="AZ90" s="217"/>
      <c r="BA90" s="217"/>
      <c r="BB90" s="217"/>
      <c r="BC90" s="217"/>
      <c r="BD90" s="217"/>
      <c r="BE90" s="217"/>
      <c r="BF90" s="217"/>
      <c r="BG90" s="217"/>
      <c r="BH90" s="217"/>
    </row>
    <row r="91" spans="1:60" outlineLevel="1" x14ac:dyDescent="0.2">
      <c r="A91" s="234">
        <v>66</v>
      </c>
      <c r="B91" s="235" t="s">
        <v>273</v>
      </c>
      <c r="C91" s="271" t="s">
        <v>274</v>
      </c>
      <c r="D91" s="236" t="s">
        <v>0</v>
      </c>
      <c r="E91" s="263"/>
      <c r="F91" s="238"/>
      <c r="G91" s="237">
        <f>ROUND(E91*F91,2)</f>
        <v>0</v>
      </c>
      <c r="H91" s="238"/>
      <c r="I91" s="237">
        <f>ROUND(E91*H91,2)</f>
        <v>0</v>
      </c>
      <c r="J91" s="238"/>
      <c r="K91" s="237">
        <f>ROUND(E91*J91,2)</f>
        <v>0</v>
      </c>
      <c r="L91" s="237">
        <v>21</v>
      </c>
      <c r="M91" s="237">
        <f>G91*(1+L91/100)</f>
        <v>0</v>
      </c>
      <c r="N91" s="237">
        <v>0</v>
      </c>
      <c r="O91" s="237">
        <f>ROUND(E91*N91,2)</f>
        <v>0</v>
      </c>
      <c r="P91" s="237">
        <v>0</v>
      </c>
      <c r="Q91" s="237">
        <f>ROUND(E91*P91,2)</f>
        <v>0</v>
      </c>
      <c r="R91" s="237"/>
      <c r="S91" s="237" t="s">
        <v>120</v>
      </c>
      <c r="T91" s="237" t="s">
        <v>120</v>
      </c>
      <c r="U91" s="237">
        <v>0</v>
      </c>
      <c r="V91" s="237">
        <f>ROUND(E91*U91,2)</f>
        <v>0</v>
      </c>
      <c r="W91" s="237"/>
      <c r="X91" s="237" t="s">
        <v>152</v>
      </c>
      <c r="Y91" s="217"/>
      <c r="Z91" s="217"/>
      <c r="AA91" s="217"/>
      <c r="AB91" s="217"/>
      <c r="AC91" s="217"/>
      <c r="AD91" s="217"/>
      <c r="AE91" s="217"/>
      <c r="AF91" s="217"/>
      <c r="AG91" s="217" t="s">
        <v>153</v>
      </c>
      <c r="AH91" s="217"/>
      <c r="AI91" s="217"/>
      <c r="AJ91" s="217"/>
      <c r="AK91" s="217"/>
      <c r="AL91" s="217"/>
      <c r="AM91" s="217"/>
      <c r="AN91" s="217"/>
      <c r="AO91" s="217"/>
      <c r="AP91" s="217"/>
      <c r="AQ91" s="217"/>
      <c r="AR91" s="217"/>
      <c r="AS91" s="217"/>
      <c r="AT91" s="217"/>
      <c r="AU91" s="217"/>
      <c r="AV91" s="217"/>
      <c r="AW91" s="217"/>
      <c r="AX91" s="217"/>
      <c r="AY91" s="217"/>
      <c r="AZ91" s="217"/>
      <c r="BA91" s="217"/>
      <c r="BB91" s="217"/>
      <c r="BC91" s="217"/>
      <c r="BD91" s="217"/>
      <c r="BE91" s="217"/>
      <c r="BF91" s="217"/>
      <c r="BG91" s="217"/>
      <c r="BH91" s="217"/>
    </row>
    <row r="92" spans="1:60" x14ac:dyDescent="0.2">
      <c r="A92" s="242" t="s">
        <v>115</v>
      </c>
      <c r="B92" s="243" t="s">
        <v>83</v>
      </c>
      <c r="C92" s="266" t="s">
        <v>84</v>
      </c>
      <c r="D92" s="244"/>
      <c r="E92" s="245"/>
      <c r="F92" s="246"/>
      <c r="G92" s="246">
        <f>SUMIF(AG93:AG93,"&lt;&gt;NOR",G93:G93)</f>
        <v>0</v>
      </c>
      <c r="H92" s="246"/>
      <c r="I92" s="246">
        <f>SUM(I93:I93)</f>
        <v>0</v>
      </c>
      <c r="J92" s="246"/>
      <c r="K92" s="246">
        <f>SUM(K93:K93)</f>
        <v>0</v>
      </c>
      <c r="L92" s="246"/>
      <c r="M92" s="246">
        <f>SUM(M93:M93)</f>
        <v>0</v>
      </c>
      <c r="N92" s="246"/>
      <c r="O92" s="246">
        <f>SUM(O93:O93)</f>
        <v>0</v>
      </c>
      <c r="P92" s="246"/>
      <c r="Q92" s="247">
        <f>SUM(Q93:Q93)</f>
        <v>0</v>
      </c>
      <c r="R92" s="241"/>
      <c r="S92" s="241"/>
      <c r="T92" s="241"/>
      <c r="U92" s="241"/>
      <c r="V92" s="241">
        <f>SUM(V93:V93)</f>
        <v>1.38</v>
      </c>
      <c r="W92" s="241"/>
      <c r="X92" s="241"/>
      <c r="AG92" t="s">
        <v>116</v>
      </c>
    </row>
    <row r="93" spans="1:60" outlineLevel="1" x14ac:dyDescent="0.2">
      <c r="A93" s="255">
        <v>67</v>
      </c>
      <c r="B93" s="256" t="s">
        <v>275</v>
      </c>
      <c r="C93" s="269" t="s">
        <v>276</v>
      </c>
      <c r="D93" s="257" t="s">
        <v>147</v>
      </c>
      <c r="E93" s="258">
        <v>11</v>
      </c>
      <c r="F93" s="259"/>
      <c r="G93" s="260">
        <f>ROUND(E93*F93,2)</f>
        <v>0</v>
      </c>
      <c r="H93" s="259"/>
      <c r="I93" s="260">
        <f>ROUND(E93*H93,2)</f>
        <v>0</v>
      </c>
      <c r="J93" s="259"/>
      <c r="K93" s="260">
        <f>ROUND(E93*J93,2)</f>
        <v>0</v>
      </c>
      <c r="L93" s="260">
        <v>21</v>
      </c>
      <c r="M93" s="260">
        <f>G93*(1+L93/100)</f>
        <v>0</v>
      </c>
      <c r="N93" s="260">
        <v>1.3999999999999999E-4</v>
      </c>
      <c r="O93" s="260">
        <f>ROUND(E93*N93,2)</f>
        <v>0</v>
      </c>
      <c r="P93" s="260">
        <v>0</v>
      </c>
      <c r="Q93" s="261">
        <f>ROUND(E93*P93,2)</f>
        <v>0</v>
      </c>
      <c r="R93" s="237"/>
      <c r="S93" s="237" t="s">
        <v>120</v>
      </c>
      <c r="T93" s="237" t="s">
        <v>120</v>
      </c>
      <c r="U93" s="237">
        <v>0.125</v>
      </c>
      <c r="V93" s="237">
        <f>ROUND(E93*U93,2)</f>
        <v>1.38</v>
      </c>
      <c r="W93" s="237"/>
      <c r="X93" s="237" t="s">
        <v>121</v>
      </c>
      <c r="Y93" s="217"/>
      <c r="Z93" s="217"/>
      <c r="AA93" s="217"/>
      <c r="AB93" s="217"/>
      <c r="AC93" s="217"/>
      <c r="AD93" s="217"/>
      <c r="AE93" s="217"/>
      <c r="AF93" s="217"/>
      <c r="AG93" s="217" t="s">
        <v>122</v>
      </c>
      <c r="AH93" s="217"/>
      <c r="AI93" s="217"/>
      <c r="AJ93" s="217"/>
      <c r="AK93" s="217"/>
      <c r="AL93" s="217"/>
      <c r="AM93" s="217"/>
      <c r="AN93" s="217"/>
      <c r="AO93" s="217"/>
      <c r="AP93" s="217"/>
      <c r="AQ93" s="217"/>
      <c r="AR93" s="217"/>
      <c r="AS93" s="217"/>
      <c r="AT93" s="217"/>
      <c r="AU93" s="217"/>
      <c r="AV93" s="217"/>
      <c r="AW93" s="217"/>
      <c r="AX93" s="217"/>
      <c r="AY93" s="217"/>
      <c r="AZ93" s="217"/>
      <c r="BA93" s="217"/>
      <c r="BB93" s="217"/>
      <c r="BC93" s="217"/>
      <c r="BD93" s="217"/>
      <c r="BE93" s="217"/>
      <c r="BF93" s="217"/>
      <c r="BG93" s="217"/>
      <c r="BH93" s="217"/>
    </row>
    <row r="94" spans="1:60" x14ac:dyDescent="0.2">
      <c r="A94" s="242" t="s">
        <v>115</v>
      </c>
      <c r="B94" s="243" t="s">
        <v>85</v>
      </c>
      <c r="C94" s="266" t="s">
        <v>86</v>
      </c>
      <c r="D94" s="244"/>
      <c r="E94" s="245"/>
      <c r="F94" s="246"/>
      <c r="G94" s="246">
        <f>SUMIF(AG95:AG100,"&lt;&gt;NOR",G95:G100)</f>
        <v>0</v>
      </c>
      <c r="H94" s="246"/>
      <c r="I94" s="246">
        <f>SUM(I95:I100)</f>
        <v>0</v>
      </c>
      <c r="J94" s="246"/>
      <c r="K94" s="246">
        <f>SUM(K95:K100)</f>
        <v>0</v>
      </c>
      <c r="L94" s="246"/>
      <c r="M94" s="246">
        <f>SUM(M95:M100)</f>
        <v>0</v>
      </c>
      <c r="N94" s="246"/>
      <c r="O94" s="246">
        <f>SUM(O95:O100)</f>
        <v>0</v>
      </c>
      <c r="P94" s="246"/>
      <c r="Q94" s="247">
        <f>SUM(Q95:Q100)</f>
        <v>0</v>
      </c>
      <c r="R94" s="241"/>
      <c r="S94" s="241"/>
      <c r="T94" s="241"/>
      <c r="U94" s="241"/>
      <c r="V94" s="241">
        <f>SUM(V95:V100)</f>
        <v>11.09</v>
      </c>
      <c r="W94" s="241"/>
      <c r="X94" s="241"/>
      <c r="AG94" t="s">
        <v>116</v>
      </c>
    </row>
    <row r="95" spans="1:60" outlineLevel="1" x14ac:dyDescent="0.2">
      <c r="A95" s="255">
        <v>68</v>
      </c>
      <c r="B95" s="256" t="s">
        <v>277</v>
      </c>
      <c r="C95" s="269" t="s">
        <v>278</v>
      </c>
      <c r="D95" s="257" t="s">
        <v>279</v>
      </c>
      <c r="E95" s="258">
        <v>2.9088599999999998</v>
      </c>
      <c r="F95" s="259"/>
      <c r="G95" s="260">
        <f>ROUND(E95*F95,2)</f>
        <v>0</v>
      </c>
      <c r="H95" s="259"/>
      <c r="I95" s="260">
        <f>ROUND(E95*H95,2)</f>
        <v>0</v>
      </c>
      <c r="J95" s="259"/>
      <c r="K95" s="260">
        <f>ROUND(E95*J95,2)</f>
        <v>0</v>
      </c>
      <c r="L95" s="260">
        <v>21</v>
      </c>
      <c r="M95" s="260">
        <f>G95*(1+L95/100)</f>
        <v>0</v>
      </c>
      <c r="N95" s="260">
        <v>0</v>
      </c>
      <c r="O95" s="260">
        <f>ROUND(E95*N95,2)</f>
        <v>0</v>
      </c>
      <c r="P95" s="260">
        <v>0</v>
      </c>
      <c r="Q95" s="261">
        <f>ROUND(E95*P95,2)</f>
        <v>0</v>
      </c>
      <c r="R95" s="237"/>
      <c r="S95" s="237" t="s">
        <v>120</v>
      </c>
      <c r="T95" s="237" t="s">
        <v>120</v>
      </c>
      <c r="U95" s="237">
        <v>6.0000000000000001E-3</v>
      </c>
      <c r="V95" s="237">
        <f>ROUND(E95*U95,2)</f>
        <v>0.02</v>
      </c>
      <c r="W95" s="237"/>
      <c r="X95" s="237" t="s">
        <v>280</v>
      </c>
      <c r="Y95" s="217"/>
      <c r="Z95" s="217"/>
      <c r="AA95" s="217"/>
      <c r="AB95" s="217"/>
      <c r="AC95" s="217"/>
      <c r="AD95" s="217"/>
      <c r="AE95" s="217"/>
      <c r="AF95" s="217"/>
      <c r="AG95" s="217" t="s">
        <v>281</v>
      </c>
      <c r="AH95" s="217"/>
      <c r="AI95" s="217"/>
      <c r="AJ95" s="217"/>
      <c r="AK95" s="217"/>
      <c r="AL95" s="217"/>
      <c r="AM95" s="217"/>
      <c r="AN95" s="217"/>
      <c r="AO95" s="217"/>
      <c r="AP95" s="217"/>
      <c r="AQ95" s="217"/>
      <c r="AR95" s="217"/>
      <c r="AS95" s="217"/>
      <c r="AT95" s="217"/>
      <c r="AU95" s="217"/>
      <c r="AV95" s="217"/>
      <c r="AW95" s="217"/>
      <c r="AX95" s="217"/>
      <c r="AY95" s="217"/>
      <c r="AZ95" s="217"/>
      <c r="BA95" s="217"/>
      <c r="BB95" s="217"/>
      <c r="BC95" s="217"/>
      <c r="BD95" s="217"/>
      <c r="BE95" s="217"/>
      <c r="BF95" s="217"/>
      <c r="BG95" s="217"/>
      <c r="BH95" s="217"/>
    </row>
    <row r="96" spans="1:60" outlineLevel="1" x14ac:dyDescent="0.2">
      <c r="A96" s="255">
        <v>69</v>
      </c>
      <c r="B96" s="256" t="s">
        <v>282</v>
      </c>
      <c r="C96" s="269" t="s">
        <v>283</v>
      </c>
      <c r="D96" s="257" t="s">
        <v>279</v>
      </c>
      <c r="E96" s="258">
        <v>2.9088599999999998</v>
      </c>
      <c r="F96" s="259"/>
      <c r="G96" s="260">
        <f>ROUND(E96*F96,2)</f>
        <v>0</v>
      </c>
      <c r="H96" s="259"/>
      <c r="I96" s="260">
        <f>ROUND(E96*H96,2)</f>
        <v>0</v>
      </c>
      <c r="J96" s="259"/>
      <c r="K96" s="260">
        <f>ROUND(E96*J96,2)</f>
        <v>0</v>
      </c>
      <c r="L96" s="260">
        <v>21</v>
      </c>
      <c r="M96" s="260">
        <f>G96*(1+L96/100)</f>
        <v>0</v>
      </c>
      <c r="N96" s="260">
        <v>0</v>
      </c>
      <c r="O96" s="260">
        <f>ROUND(E96*N96,2)</f>
        <v>0</v>
      </c>
      <c r="P96" s="260">
        <v>0</v>
      </c>
      <c r="Q96" s="261">
        <f>ROUND(E96*P96,2)</f>
        <v>0</v>
      </c>
      <c r="R96" s="237"/>
      <c r="S96" s="237" t="s">
        <v>120</v>
      </c>
      <c r="T96" s="237" t="s">
        <v>120</v>
      </c>
      <c r="U96" s="237">
        <v>0</v>
      </c>
      <c r="V96" s="237">
        <f>ROUND(E96*U96,2)</f>
        <v>0</v>
      </c>
      <c r="W96" s="237"/>
      <c r="X96" s="237" t="s">
        <v>280</v>
      </c>
      <c r="Y96" s="217"/>
      <c r="Z96" s="217"/>
      <c r="AA96" s="217"/>
      <c r="AB96" s="217"/>
      <c r="AC96" s="217"/>
      <c r="AD96" s="217"/>
      <c r="AE96" s="217"/>
      <c r="AF96" s="217"/>
      <c r="AG96" s="217" t="s">
        <v>281</v>
      </c>
      <c r="AH96" s="217"/>
      <c r="AI96" s="217"/>
      <c r="AJ96" s="217"/>
      <c r="AK96" s="217"/>
      <c r="AL96" s="217"/>
      <c r="AM96" s="217"/>
      <c r="AN96" s="217"/>
      <c r="AO96" s="217"/>
      <c r="AP96" s="217"/>
      <c r="AQ96" s="217"/>
      <c r="AR96" s="217"/>
      <c r="AS96" s="217"/>
      <c r="AT96" s="217"/>
      <c r="AU96" s="217"/>
      <c r="AV96" s="217"/>
      <c r="AW96" s="217"/>
      <c r="AX96" s="217"/>
      <c r="AY96" s="217"/>
      <c r="AZ96" s="217"/>
      <c r="BA96" s="217"/>
      <c r="BB96" s="217"/>
      <c r="BC96" s="217"/>
      <c r="BD96" s="217"/>
      <c r="BE96" s="217"/>
      <c r="BF96" s="217"/>
      <c r="BG96" s="217"/>
      <c r="BH96" s="217"/>
    </row>
    <row r="97" spans="1:60" outlineLevel="1" x14ac:dyDescent="0.2">
      <c r="A97" s="255">
        <v>70</v>
      </c>
      <c r="B97" s="256" t="s">
        <v>284</v>
      </c>
      <c r="C97" s="269" t="s">
        <v>285</v>
      </c>
      <c r="D97" s="257" t="s">
        <v>279</v>
      </c>
      <c r="E97" s="258">
        <v>2.9088599999999998</v>
      </c>
      <c r="F97" s="259"/>
      <c r="G97" s="260">
        <f>ROUND(E97*F97,2)</f>
        <v>0</v>
      </c>
      <c r="H97" s="259"/>
      <c r="I97" s="260">
        <f>ROUND(E97*H97,2)</f>
        <v>0</v>
      </c>
      <c r="J97" s="259"/>
      <c r="K97" s="260">
        <f>ROUND(E97*J97,2)</f>
        <v>0</v>
      </c>
      <c r="L97" s="260">
        <v>21</v>
      </c>
      <c r="M97" s="260">
        <f>G97*(1+L97/100)</f>
        <v>0</v>
      </c>
      <c r="N97" s="260">
        <v>0</v>
      </c>
      <c r="O97" s="260">
        <f>ROUND(E97*N97,2)</f>
        <v>0</v>
      </c>
      <c r="P97" s="260">
        <v>0</v>
      </c>
      <c r="Q97" s="261">
        <f>ROUND(E97*P97,2)</f>
        <v>0</v>
      </c>
      <c r="R97" s="237"/>
      <c r="S97" s="237" t="s">
        <v>120</v>
      </c>
      <c r="T97" s="237" t="s">
        <v>120</v>
      </c>
      <c r="U97" s="237">
        <v>2.6120000000000001</v>
      </c>
      <c r="V97" s="237">
        <f>ROUND(E97*U97,2)</f>
        <v>7.6</v>
      </c>
      <c r="W97" s="237"/>
      <c r="X97" s="237" t="s">
        <v>280</v>
      </c>
      <c r="Y97" s="217"/>
      <c r="Z97" s="217"/>
      <c r="AA97" s="217"/>
      <c r="AB97" s="217"/>
      <c r="AC97" s="217"/>
      <c r="AD97" s="217"/>
      <c r="AE97" s="217"/>
      <c r="AF97" s="217"/>
      <c r="AG97" s="217" t="s">
        <v>281</v>
      </c>
      <c r="AH97" s="217"/>
      <c r="AI97" s="217"/>
      <c r="AJ97" s="217"/>
      <c r="AK97" s="217"/>
      <c r="AL97" s="217"/>
      <c r="AM97" s="217"/>
      <c r="AN97" s="217"/>
      <c r="AO97" s="217"/>
      <c r="AP97" s="217"/>
      <c r="AQ97" s="217"/>
      <c r="AR97" s="217"/>
      <c r="AS97" s="217"/>
      <c r="AT97" s="217"/>
      <c r="AU97" s="217"/>
      <c r="AV97" s="217"/>
      <c r="AW97" s="217"/>
      <c r="AX97" s="217"/>
      <c r="AY97" s="217"/>
      <c r="AZ97" s="217"/>
      <c r="BA97" s="217"/>
      <c r="BB97" s="217"/>
      <c r="BC97" s="217"/>
      <c r="BD97" s="217"/>
      <c r="BE97" s="217"/>
      <c r="BF97" s="217"/>
      <c r="BG97" s="217"/>
      <c r="BH97" s="217"/>
    </row>
    <row r="98" spans="1:60" outlineLevel="1" x14ac:dyDescent="0.2">
      <c r="A98" s="248">
        <v>71</v>
      </c>
      <c r="B98" s="249" t="s">
        <v>286</v>
      </c>
      <c r="C98" s="267" t="s">
        <v>287</v>
      </c>
      <c r="D98" s="250" t="s">
        <v>279</v>
      </c>
      <c r="E98" s="251">
        <v>2.9088599999999998</v>
      </c>
      <c r="F98" s="252"/>
      <c r="G98" s="253">
        <f>ROUND(E98*F98,2)</f>
        <v>0</v>
      </c>
      <c r="H98" s="252"/>
      <c r="I98" s="253">
        <f>ROUND(E98*H98,2)</f>
        <v>0</v>
      </c>
      <c r="J98" s="252"/>
      <c r="K98" s="253">
        <f>ROUND(E98*J98,2)</f>
        <v>0</v>
      </c>
      <c r="L98" s="253">
        <v>21</v>
      </c>
      <c r="M98" s="253">
        <f>G98*(1+L98/100)</f>
        <v>0</v>
      </c>
      <c r="N98" s="253">
        <v>0</v>
      </c>
      <c r="O98" s="253">
        <f>ROUND(E98*N98,2)</f>
        <v>0</v>
      </c>
      <c r="P98" s="253">
        <v>0</v>
      </c>
      <c r="Q98" s="254">
        <f>ROUND(E98*P98,2)</f>
        <v>0</v>
      </c>
      <c r="R98" s="237"/>
      <c r="S98" s="237" t="s">
        <v>120</v>
      </c>
      <c r="T98" s="237" t="s">
        <v>120</v>
      </c>
      <c r="U98" s="237">
        <v>0.83199999999999996</v>
      </c>
      <c r="V98" s="237">
        <f>ROUND(E98*U98,2)</f>
        <v>2.42</v>
      </c>
      <c r="W98" s="237"/>
      <c r="X98" s="237" t="s">
        <v>280</v>
      </c>
      <c r="Y98" s="217"/>
      <c r="Z98" s="217"/>
      <c r="AA98" s="217"/>
      <c r="AB98" s="217"/>
      <c r="AC98" s="217"/>
      <c r="AD98" s="217"/>
      <c r="AE98" s="217"/>
      <c r="AF98" s="217"/>
      <c r="AG98" s="217" t="s">
        <v>281</v>
      </c>
      <c r="AH98" s="217"/>
      <c r="AI98" s="217"/>
      <c r="AJ98" s="217"/>
      <c r="AK98" s="217"/>
      <c r="AL98" s="217"/>
      <c r="AM98" s="217"/>
      <c r="AN98" s="217"/>
      <c r="AO98" s="217"/>
      <c r="AP98" s="217"/>
      <c r="AQ98" s="217"/>
      <c r="AR98" s="217"/>
      <c r="AS98" s="217"/>
      <c r="AT98" s="217"/>
      <c r="AU98" s="217"/>
      <c r="AV98" s="217"/>
      <c r="AW98" s="217"/>
      <c r="AX98" s="217"/>
      <c r="AY98" s="217"/>
      <c r="AZ98" s="217"/>
      <c r="BA98" s="217"/>
      <c r="BB98" s="217"/>
      <c r="BC98" s="217"/>
      <c r="BD98" s="217"/>
      <c r="BE98" s="217"/>
      <c r="BF98" s="217"/>
      <c r="BG98" s="217"/>
      <c r="BH98" s="217"/>
    </row>
    <row r="99" spans="1:60" ht="22.5" outlineLevel="1" x14ac:dyDescent="0.2">
      <c r="A99" s="234"/>
      <c r="B99" s="235"/>
      <c r="C99" s="270" t="s">
        <v>288</v>
      </c>
      <c r="D99" s="262"/>
      <c r="E99" s="262"/>
      <c r="F99" s="262"/>
      <c r="G99" s="262"/>
      <c r="H99" s="237"/>
      <c r="I99" s="237"/>
      <c r="J99" s="237"/>
      <c r="K99" s="237"/>
      <c r="L99" s="237"/>
      <c r="M99" s="237"/>
      <c r="N99" s="237"/>
      <c r="O99" s="237"/>
      <c r="P99" s="237"/>
      <c r="Q99" s="237"/>
      <c r="R99" s="237"/>
      <c r="S99" s="237"/>
      <c r="T99" s="237"/>
      <c r="U99" s="237"/>
      <c r="V99" s="237"/>
      <c r="W99" s="237"/>
      <c r="X99" s="237"/>
      <c r="Y99" s="217"/>
      <c r="Z99" s="217"/>
      <c r="AA99" s="217"/>
      <c r="AB99" s="217"/>
      <c r="AC99" s="217"/>
      <c r="AD99" s="217"/>
      <c r="AE99" s="217"/>
      <c r="AF99" s="217"/>
      <c r="AG99" s="217" t="s">
        <v>132</v>
      </c>
      <c r="AH99" s="217"/>
      <c r="AI99" s="217"/>
      <c r="AJ99" s="217"/>
      <c r="AK99" s="217"/>
      <c r="AL99" s="217"/>
      <c r="AM99" s="217"/>
      <c r="AN99" s="217"/>
      <c r="AO99" s="217"/>
      <c r="AP99" s="217"/>
      <c r="AQ99" s="217"/>
      <c r="AR99" s="217"/>
      <c r="AS99" s="217"/>
      <c r="AT99" s="217"/>
      <c r="AU99" s="217"/>
      <c r="AV99" s="217"/>
      <c r="AW99" s="217"/>
      <c r="AX99" s="217"/>
      <c r="AY99" s="217"/>
      <c r="AZ99" s="217"/>
      <c r="BA99" s="264" t="str">
        <f>C99</f>
        <v>S naložením suti nebo vybouraných hmot do dopravního prostředku a na jejich vyložením, popřípadě přeložením na normální dopravní prostředek.</v>
      </c>
      <c r="BB99" s="217"/>
      <c r="BC99" s="217"/>
      <c r="BD99" s="217"/>
      <c r="BE99" s="217"/>
      <c r="BF99" s="217"/>
      <c r="BG99" s="217"/>
      <c r="BH99" s="217"/>
    </row>
    <row r="100" spans="1:60" outlineLevel="1" x14ac:dyDescent="0.2">
      <c r="A100" s="255">
        <v>72</v>
      </c>
      <c r="B100" s="256" t="s">
        <v>289</v>
      </c>
      <c r="C100" s="269" t="s">
        <v>290</v>
      </c>
      <c r="D100" s="257" t="s">
        <v>279</v>
      </c>
      <c r="E100" s="258">
        <v>2.9088599999999998</v>
      </c>
      <c r="F100" s="259"/>
      <c r="G100" s="260">
        <f>ROUND(E100*F100,2)</f>
        <v>0</v>
      </c>
      <c r="H100" s="259"/>
      <c r="I100" s="260">
        <f>ROUND(E100*H100,2)</f>
        <v>0</v>
      </c>
      <c r="J100" s="259"/>
      <c r="K100" s="260">
        <f>ROUND(E100*J100,2)</f>
        <v>0</v>
      </c>
      <c r="L100" s="260">
        <v>21</v>
      </c>
      <c r="M100" s="260">
        <f>G100*(1+L100/100)</f>
        <v>0</v>
      </c>
      <c r="N100" s="260">
        <v>0</v>
      </c>
      <c r="O100" s="260">
        <f>ROUND(E100*N100,2)</f>
        <v>0</v>
      </c>
      <c r="P100" s="260">
        <v>0</v>
      </c>
      <c r="Q100" s="261">
        <f>ROUND(E100*P100,2)</f>
        <v>0</v>
      </c>
      <c r="R100" s="237"/>
      <c r="S100" s="237" t="s">
        <v>120</v>
      </c>
      <c r="T100" s="237" t="s">
        <v>120</v>
      </c>
      <c r="U100" s="237">
        <v>0.36</v>
      </c>
      <c r="V100" s="237">
        <f>ROUND(E100*U100,2)</f>
        <v>1.05</v>
      </c>
      <c r="W100" s="237"/>
      <c r="X100" s="237" t="s">
        <v>280</v>
      </c>
      <c r="Y100" s="217"/>
      <c r="Z100" s="217"/>
      <c r="AA100" s="217"/>
      <c r="AB100" s="217"/>
      <c r="AC100" s="217"/>
      <c r="AD100" s="217"/>
      <c r="AE100" s="217"/>
      <c r="AF100" s="217"/>
      <c r="AG100" s="217" t="s">
        <v>281</v>
      </c>
      <c r="AH100" s="217"/>
      <c r="AI100" s="217"/>
      <c r="AJ100" s="217"/>
      <c r="AK100" s="217"/>
      <c r="AL100" s="217"/>
      <c r="AM100" s="217"/>
      <c r="AN100" s="217"/>
      <c r="AO100" s="217"/>
      <c r="AP100" s="217"/>
      <c r="AQ100" s="217"/>
      <c r="AR100" s="217"/>
      <c r="AS100" s="217"/>
      <c r="AT100" s="217"/>
      <c r="AU100" s="217"/>
      <c r="AV100" s="217"/>
      <c r="AW100" s="217"/>
      <c r="AX100" s="217"/>
      <c r="AY100" s="217"/>
      <c r="AZ100" s="217"/>
      <c r="BA100" s="217"/>
      <c r="BB100" s="217"/>
      <c r="BC100" s="217"/>
      <c r="BD100" s="217"/>
      <c r="BE100" s="217"/>
      <c r="BF100" s="217"/>
      <c r="BG100" s="217"/>
      <c r="BH100" s="217"/>
    </row>
    <row r="101" spans="1:60" x14ac:dyDescent="0.2">
      <c r="A101" s="242" t="s">
        <v>115</v>
      </c>
      <c r="B101" s="243" t="s">
        <v>88</v>
      </c>
      <c r="C101" s="266" t="s">
        <v>29</v>
      </c>
      <c r="D101" s="244"/>
      <c r="E101" s="245"/>
      <c r="F101" s="246"/>
      <c r="G101" s="246">
        <f>SUMIF(AG102:AG103,"&lt;&gt;NOR",G102:G103)</f>
        <v>0</v>
      </c>
      <c r="H101" s="246"/>
      <c r="I101" s="246">
        <f>SUM(I102:I103)</f>
        <v>0</v>
      </c>
      <c r="J101" s="246"/>
      <c r="K101" s="246">
        <f>SUM(K102:K103)</f>
        <v>0</v>
      </c>
      <c r="L101" s="246"/>
      <c r="M101" s="246">
        <f>SUM(M102:M103)</f>
        <v>0</v>
      </c>
      <c r="N101" s="246"/>
      <c r="O101" s="246">
        <f>SUM(O102:O103)</f>
        <v>0</v>
      </c>
      <c r="P101" s="246"/>
      <c r="Q101" s="247">
        <f>SUM(Q102:Q103)</f>
        <v>0</v>
      </c>
      <c r="R101" s="241"/>
      <c r="S101" s="241"/>
      <c r="T101" s="241"/>
      <c r="U101" s="241"/>
      <c r="V101" s="241">
        <f>SUM(V102:V103)</f>
        <v>0</v>
      </c>
      <c r="W101" s="241"/>
      <c r="X101" s="241"/>
      <c r="AG101" t="s">
        <v>116</v>
      </c>
    </row>
    <row r="102" spans="1:60" outlineLevel="1" x14ac:dyDescent="0.2">
      <c r="A102" s="248">
        <v>73</v>
      </c>
      <c r="B102" s="249" t="s">
        <v>291</v>
      </c>
      <c r="C102" s="267" t="s">
        <v>292</v>
      </c>
      <c r="D102" s="250" t="s">
        <v>293</v>
      </c>
      <c r="E102" s="251">
        <v>1</v>
      </c>
      <c r="F102" s="252"/>
      <c r="G102" s="253">
        <f>ROUND(E102*F102,2)</f>
        <v>0</v>
      </c>
      <c r="H102" s="252"/>
      <c r="I102" s="253">
        <f>ROUND(E102*H102,2)</f>
        <v>0</v>
      </c>
      <c r="J102" s="252"/>
      <c r="K102" s="253">
        <f>ROUND(E102*J102,2)</f>
        <v>0</v>
      </c>
      <c r="L102" s="253">
        <v>21</v>
      </c>
      <c r="M102" s="253">
        <f>G102*(1+L102/100)</f>
        <v>0</v>
      </c>
      <c r="N102" s="253">
        <v>0</v>
      </c>
      <c r="O102" s="253">
        <f>ROUND(E102*N102,2)</f>
        <v>0</v>
      </c>
      <c r="P102" s="253">
        <v>0</v>
      </c>
      <c r="Q102" s="254">
        <f>ROUND(E102*P102,2)</f>
        <v>0</v>
      </c>
      <c r="R102" s="237"/>
      <c r="S102" s="237" t="s">
        <v>120</v>
      </c>
      <c r="T102" s="237" t="s">
        <v>179</v>
      </c>
      <c r="U102" s="237">
        <v>0</v>
      </c>
      <c r="V102" s="237">
        <f>ROUND(E102*U102,2)</f>
        <v>0</v>
      </c>
      <c r="W102" s="237"/>
      <c r="X102" s="237" t="s">
        <v>294</v>
      </c>
      <c r="Y102" s="217"/>
      <c r="Z102" s="217"/>
      <c r="AA102" s="217"/>
      <c r="AB102" s="217"/>
      <c r="AC102" s="217"/>
      <c r="AD102" s="217"/>
      <c r="AE102" s="217"/>
      <c r="AF102" s="217"/>
      <c r="AG102" s="217" t="s">
        <v>295</v>
      </c>
      <c r="AH102" s="217"/>
      <c r="AI102" s="217"/>
      <c r="AJ102" s="217"/>
      <c r="AK102" s="217"/>
      <c r="AL102" s="217"/>
      <c r="AM102" s="217"/>
      <c r="AN102" s="217"/>
      <c r="AO102" s="217"/>
      <c r="AP102" s="217"/>
      <c r="AQ102" s="217"/>
      <c r="AR102" s="217"/>
      <c r="AS102" s="217"/>
      <c r="AT102" s="217"/>
      <c r="AU102" s="217"/>
      <c r="AV102" s="217"/>
      <c r="AW102" s="217"/>
      <c r="AX102" s="217"/>
      <c r="AY102" s="217"/>
      <c r="AZ102" s="217"/>
      <c r="BA102" s="217"/>
      <c r="BB102" s="217"/>
      <c r="BC102" s="217"/>
      <c r="BD102" s="217"/>
      <c r="BE102" s="217"/>
      <c r="BF102" s="217"/>
      <c r="BG102" s="217"/>
      <c r="BH102" s="217"/>
    </row>
    <row r="103" spans="1:60" outlineLevel="1" x14ac:dyDescent="0.2">
      <c r="A103" s="234"/>
      <c r="B103" s="235"/>
      <c r="C103" s="270" t="s">
        <v>296</v>
      </c>
      <c r="D103" s="262"/>
      <c r="E103" s="262"/>
      <c r="F103" s="262"/>
      <c r="G103" s="262"/>
      <c r="H103" s="237"/>
      <c r="I103" s="237"/>
      <c r="J103" s="237"/>
      <c r="K103" s="237"/>
      <c r="L103" s="237"/>
      <c r="M103" s="237"/>
      <c r="N103" s="237"/>
      <c r="O103" s="237"/>
      <c r="P103" s="237"/>
      <c r="Q103" s="237"/>
      <c r="R103" s="237"/>
      <c r="S103" s="237"/>
      <c r="T103" s="237"/>
      <c r="U103" s="237"/>
      <c r="V103" s="237"/>
      <c r="W103" s="237"/>
      <c r="X103" s="237"/>
      <c r="Y103" s="217"/>
      <c r="Z103" s="217"/>
      <c r="AA103" s="217"/>
      <c r="AB103" s="217"/>
      <c r="AC103" s="217"/>
      <c r="AD103" s="217"/>
      <c r="AE103" s="217"/>
      <c r="AF103" s="217"/>
      <c r="AG103" s="217" t="s">
        <v>132</v>
      </c>
      <c r="AH103" s="217"/>
      <c r="AI103" s="217"/>
      <c r="AJ103" s="217"/>
      <c r="AK103" s="217"/>
      <c r="AL103" s="217"/>
      <c r="AM103" s="217"/>
      <c r="AN103" s="217"/>
      <c r="AO103" s="217"/>
      <c r="AP103" s="217"/>
      <c r="AQ103" s="217"/>
      <c r="AR103" s="217"/>
      <c r="AS103" s="217"/>
      <c r="AT103" s="217"/>
      <c r="AU103" s="217"/>
      <c r="AV103" s="217"/>
      <c r="AW103" s="217"/>
      <c r="AX103" s="217"/>
      <c r="AY103" s="217"/>
      <c r="AZ103" s="217"/>
      <c r="BA103" s="217"/>
      <c r="BB103" s="217"/>
      <c r="BC103" s="217"/>
      <c r="BD103" s="217"/>
      <c r="BE103" s="217"/>
      <c r="BF103" s="217"/>
      <c r="BG103" s="217"/>
      <c r="BH103" s="217"/>
    </row>
    <row r="104" spans="1:60" x14ac:dyDescent="0.2">
      <c r="A104" s="242" t="s">
        <v>115</v>
      </c>
      <c r="B104" s="243" t="s">
        <v>89</v>
      </c>
      <c r="C104" s="266" t="s">
        <v>30</v>
      </c>
      <c r="D104" s="244"/>
      <c r="E104" s="245"/>
      <c r="F104" s="246"/>
      <c r="G104" s="246">
        <f>SUMIF(AG105:AG108,"&lt;&gt;NOR",G105:G108)</f>
        <v>0</v>
      </c>
      <c r="H104" s="246"/>
      <c r="I104" s="246">
        <f>SUM(I105:I108)</f>
        <v>0</v>
      </c>
      <c r="J104" s="246"/>
      <c r="K104" s="246">
        <f>SUM(K105:K108)</f>
        <v>0</v>
      </c>
      <c r="L104" s="246"/>
      <c r="M104" s="246">
        <f>SUM(M105:M108)</f>
        <v>0</v>
      </c>
      <c r="N104" s="246"/>
      <c r="O104" s="246">
        <f>SUM(O105:O108)</f>
        <v>0</v>
      </c>
      <c r="P104" s="246"/>
      <c r="Q104" s="247">
        <f>SUM(Q105:Q108)</f>
        <v>0</v>
      </c>
      <c r="R104" s="241"/>
      <c r="S104" s="241"/>
      <c r="T104" s="241"/>
      <c r="U104" s="241"/>
      <c r="V104" s="241">
        <f>SUM(V105:V108)</f>
        <v>0</v>
      </c>
      <c r="W104" s="241"/>
      <c r="X104" s="241"/>
      <c r="AG104" t="s">
        <v>116</v>
      </c>
    </row>
    <row r="105" spans="1:60" outlineLevel="1" x14ac:dyDescent="0.2">
      <c r="A105" s="248">
        <v>74</v>
      </c>
      <c r="B105" s="249" t="s">
        <v>297</v>
      </c>
      <c r="C105" s="267" t="s">
        <v>298</v>
      </c>
      <c r="D105" s="250" t="s">
        <v>293</v>
      </c>
      <c r="E105" s="251">
        <v>1</v>
      </c>
      <c r="F105" s="252"/>
      <c r="G105" s="253">
        <f>ROUND(E105*F105,2)</f>
        <v>0</v>
      </c>
      <c r="H105" s="252"/>
      <c r="I105" s="253">
        <f>ROUND(E105*H105,2)</f>
        <v>0</v>
      </c>
      <c r="J105" s="252"/>
      <c r="K105" s="253">
        <f>ROUND(E105*J105,2)</f>
        <v>0</v>
      </c>
      <c r="L105" s="253">
        <v>21</v>
      </c>
      <c r="M105" s="253">
        <f>G105*(1+L105/100)</f>
        <v>0</v>
      </c>
      <c r="N105" s="253">
        <v>0</v>
      </c>
      <c r="O105" s="253">
        <f>ROUND(E105*N105,2)</f>
        <v>0</v>
      </c>
      <c r="P105" s="253">
        <v>0</v>
      </c>
      <c r="Q105" s="254">
        <f>ROUND(E105*P105,2)</f>
        <v>0</v>
      </c>
      <c r="R105" s="237"/>
      <c r="S105" s="237" t="s">
        <v>120</v>
      </c>
      <c r="T105" s="237" t="s">
        <v>179</v>
      </c>
      <c r="U105" s="237">
        <v>0</v>
      </c>
      <c r="V105" s="237">
        <f>ROUND(E105*U105,2)</f>
        <v>0</v>
      </c>
      <c r="W105" s="237"/>
      <c r="X105" s="237" t="s">
        <v>294</v>
      </c>
      <c r="Y105" s="217"/>
      <c r="Z105" s="217"/>
      <c r="AA105" s="217"/>
      <c r="AB105" s="217"/>
      <c r="AC105" s="217"/>
      <c r="AD105" s="217"/>
      <c r="AE105" s="217"/>
      <c r="AF105" s="217"/>
      <c r="AG105" s="217" t="s">
        <v>295</v>
      </c>
      <c r="AH105" s="217"/>
      <c r="AI105" s="217"/>
      <c r="AJ105" s="217"/>
      <c r="AK105" s="217"/>
      <c r="AL105" s="217"/>
      <c r="AM105" s="217"/>
      <c r="AN105" s="217"/>
      <c r="AO105" s="217"/>
      <c r="AP105" s="217"/>
      <c r="AQ105" s="217"/>
      <c r="AR105" s="217"/>
      <c r="AS105" s="217"/>
      <c r="AT105" s="217"/>
      <c r="AU105" s="217"/>
      <c r="AV105" s="217"/>
      <c r="AW105" s="217"/>
      <c r="AX105" s="217"/>
      <c r="AY105" s="217"/>
      <c r="AZ105" s="217"/>
      <c r="BA105" s="217"/>
      <c r="BB105" s="217"/>
      <c r="BC105" s="217"/>
      <c r="BD105" s="217"/>
      <c r="BE105" s="217"/>
      <c r="BF105" s="217"/>
      <c r="BG105" s="217"/>
      <c r="BH105" s="217"/>
    </row>
    <row r="106" spans="1:60" ht="22.5" outlineLevel="1" x14ac:dyDescent="0.2">
      <c r="A106" s="234"/>
      <c r="B106" s="235"/>
      <c r="C106" s="270" t="s">
        <v>299</v>
      </c>
      <c r="D106" s="262"/>
      <c r="E106" s="262"/>
      <c r="F106" s="262"/>
      <c r="G106" s="262"/>
      <c r="H106" s="237"/>
      <c r="I106" s="237"/>
      <c r="J106" s="237"/>
      <c r="K106" s="237"/>
      <c r="L106" s="237"/>
      <c r="M106" s="237"/>
      <c r="N106" s="237"/>
      <c r="O106" s="237"/>
      <c r="P106" s="237"/>
      <c r="Q106" s="237"/>
      <c r="R106" s="237"/>
      <c r="S106" s="237"/>
      <c r="T106" s="237"/>
      <c r="U106" s="237"/>
      <c r="V106" s="237"/>
      <c r="W106" s="237"/>
      <c r="X106" s="237"/>
      <c r="Y106" s="217"/>
      <c r="Z106" s="217"/>
      <c r="AA106" s="217"/>
      <c r="AB106" s="217"/>
      <c r="AC106" s="217"/>
      <c r="AD106" s="217"/>
      <c r="AE106" s="217"/>
      <c r="AF106" s="217"/>
      <c r="AG106" s="217" t="s">
        <v>132</v>
      </c>
      <c r="AH106" s="217"/>
      <c r="AI106" s="217"/>
      <c r="AJ106" s="217"/>
      <c r="AK106" s="217"/>
      <c r="AL106" s="217"/>
      <c r="AM106" s="217"/>
      <c r="AN106" s="217"/>
      <c r="AO106" s="217"/>
      <c r="AP106" s="217"/>
      <c r="AQ106" s="217"/>
      <c r="AR106" s="217"/>
      <c r="AS106" s="217"/>
      <c r="AT106" s="217"/>
      <c r="AU106" s="217"/>
      <c r="AV106" s="217"/>
      <c r="AW106" s="217"/>
      <c r="AX106" s="217"/>
      <c r="AY106" s="217"/>
      <c r="AZ106" s="217"/>
      <c r="BA106" s="264" t="str">
        <f>C106</f>
        <v>Náklady na individuální zkoušky dodaných a smontovaných technologických zařízení včetně komplexního vyzkoušení.</v>
      </c>
      <c r="BB106" s="217"/>
      <c r="BC106" s="217"/>
      <c r="BD106" s="217"/>
      <c r="BE106" s="217"/>
      <c r="BF106" s="217"/>
      <c r="BG106" s="217"/>
      <c r="BH106" s="217"/>
    </row>
    <row r="107" spans="1:60" outlineLevel="1" x14ac:dyDescent="0.2">
      <c r="A107" s="248">
        <v>75</v>
      </c>
      <c r="B107" s="249" t="s">
        <v>300</v>
      </c>
      <c r="C107" s="267" t="s">
        <v>301</v>
      </c>
      <c r="D107" s="250" t="s">
        <v>293</v>
      </c>
      <c r="E107" s="251">
        <v>1</v>
      </c>
      <c r="F107" s="252"/>
      <c r="G107" s="253">
        <f>ROUND(E107*F107,2)</f>
        <v>0</v>
      </c>
      <c r="H107" s="252"/>
      <c r="I107" s="253">
        <f>ROUND(E107*H107,2)</f>
        <v>0</v>
      </c>
      <c r="J107" s="252"/>
      <c r="K107" s="253">
        <f>ROUND(E107*J107,2)</f>
        <v>0</v>
      </c>
      <c r="L107" s="253">
        <v>21</v>
      </c>
      <c r="M107" s="253">
        <f>G107*(1+L107/100)</f>
        <v>0</v>
      </c>
      <c r="N107" s="253">
        <v>0</v>
      </c>
      <c r="O107" s="253">
        <f>ROUND(E107*N107,2)</f>
        <v>0</v>
      </c>
      <c r="P107" s="253">
        <v>0</v>
      </c>
      <c r="Q107" s="254">
        <f>ROUND(E107*P107,2)</f>
        <v>0</v>
      </c>
      <c r="R107" s="237"/>
      <c r="S107" s="237" t="s">
        <v>120</v>
      </c>
      <c r="T107" s="237" t="s">
        <v>179</v>
      </c>
      <c r="U107" s="237">
        <v>0</v>
      </c>
      <c r="V107" s="237">
        <f>ROUND(E107*U107,2)</f>
        <v>0</v>
      </c>
      <c r="W107" s="237"/>
      <c r="X107" s="237" t="s">
        <v>294</v>
      </c>
      <c r="Y107" s="217"/>
      <c r="Z107" s="217"/>
      <c r="AA107" s="217"/>
      <c r="AB107" s="217"/>
      <c r="AC107" s="217"/>
      <c r="AD107" s="217"/>
      <c r="AE107" s="217"/>
      <c r="AF107" s="217"/>
      <c r="AG107" s="217" t="s">
        <v>295</v>
      </c>
      <c r="AH107" s="217"/>
      <c r="AI107" s="217"/>
      <c r="AJ107" s="217"/>
      <c r="AK107" s="217"/>
      <c r="AL107" s="217"/>
      <c r="AM107" s="217"/>
      <c r="AN107" s="217"/>
      <c r="AO107" s="217"/>
      <c r="AP107" s="217"/>
      <c r="AQ107" s="217"/>
      <c r="AR107" s="217"/>
      <c r="AS107" s="217"/>
      <c r="AT107" s="217"/>
      <c r="AU107" s="217"/>
      <c r="AV107" s="217"/>
      <c r="AW107" s="217"/>
      <c r="AX107" s="217"/>
      <c r="AY107" s="217"/>
      <c r="AZ107" s="217"/>
      <c r="BA107" s="217"/>
      <c r="BB107" s="217"/>
      <c r="BC107" s="217"/>
      <c r="BD107" s="217"/>
      <c r="BE107" s="217"/>
      <c r="BF107" s="217"/>
      <c r="BG107" s="217"/>
      <c r="BH107" s="217"/>
    </row>
    <row r="108" spans="1:60" ht="33.75" outlineLevel="1" x14ac:dyDescent="0.2">
      <c r="A108" s="234"/>
      <c r="B108" s="235"/>
      <c r="C108" s="270" t="s">
        <v>302</v>
      </c>
      <c r="D108" s="262"/>
      <c r="E108" s="262"/>
      <c r="F108" s="262"/>
      <c r="G108" s="262"/>
      <c r="H108" s="237"/>
      <c r="I108" s="237"/>
      <c r="J108" s="237"/>
      <c r="K108" s="237"/>
      <c r="L108" s="237"/>
      <c r="M108" s="237"/>
      <c r="N108" s="237"/>
      <c r="O108" s="237"/>
      <c r="P108" s="237"/>
      <c r="Q108" s="237"/>
      <c r="R108" s="237"/>
      <c r="S108" s="237"/>
      <c r="T108" s="237"/>
      <c r="U108" s="237"/>
      <c r="V108" s="237"/>
      <c r="W108" s="237"/>
      <c r="X108" s="237"/>
      <c r="Y108" s="217"/>
      <c r="Z108" s="217"/>
      <c r="AA108" s="217"/>
      <c r="AB108" s="217"/>
      <c r="AC108" s="217"/>
      <c r="AD108" s="217"/>
      <c r="AE108" s="217"/>
      <c r="AF108" s="217"/>
      <c r="AG108" s="217" t="s">
        <v>132</v>
      </c>
      <c r="AH108" s="217"/>
      <c r="AI108" s="217"/>
      <c r="AJ108" s="217"/>
      <c r="AK108" s="217"/>
      <c r="AL108" s="217"/>
      <c r="AM108" s="217"/>
      <c r="AN108" s="217"/>
      <c r="AO108" s="217"/>
      <c r="AP108" s="217"/>
      <c r="AQ108" s="217"/>
      <c r="AR108" s="217"/>
      <c r="AS108" s="217"/>
      <c r="AT108" s="217"/>
      <c r="AU108" s="217"/>
      <c r="AV108" s="217"/>
      <c r="AW108" s="217"/>
      <c r="AX108" s="217"/>
      <c r="AY108" s="217"/>
      <c r="AZ108" s="217"/>
      <c r="BA108" s="264" t="str">
        <f>C108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108" s="217"/>
      <c r="BC108" s="217"/>
      <c r="BD108" s="217"/>
      <c r="BE108" s="217"/>
      <c r="BF108" s="217"/>
      <c r="BG108" s="217"/>
      <c r="BH108" s="217"/>
    </row>
    <row r="109" spans="1:60" x14ac:dyDescent="0.2">
      <c r="A109" s="3"/>
      <c r="B109" s="4"/>
      <c r="C109" s="272"/>
      <c r="D109" s="6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AE109">
        <v>15</v>
      </c>
      <c r="AF109">
        <v>21</v>
      </c>
      <c r="AG109" t="s">
        <v>102</v>
      </c>
    </row>
    <row r="110" spans="1:60" x14ac:dyDescent="0.2">
      <c r="A110" s="220"/>
      <c r="B110" s="221" t="s">
        <v>31</v>
      </c>
      <c r="C110" s="273"/>
      <c r="D110" s="222"/>
      <c r="E110" s="223"/>
      <c r="F110" s="223"/>
      <c r="G110" s="265">
        <f>G8+G28+G41+G64+G92+G94+G101+G104</f>
        <v>0</v>
      </c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AE110">
        <f>SUMIF(L7:L108,AE109,G7:G108)</f>
        <v>0</v>
      </c>
      <c r="AF110">
        <f>SUMIF(L7:L108,AF109,G7:G108)</f>
        <v>0</v>
      </c>
      <c r="AG110" t="s">
        <v>303</v>
      </c>
    </row>
    <row r="111" spans="1:60" x14ac:dyDescent="0.2">
      <c r="A111" s="3"/>
      <c r="B111" s="4"/>
      <c r="C111" s="272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60" x14ac:dyDescent="0.2">
      <c r="A112" s="3"/>
      <c r="B112" s="4"/>
      <c r="C112" s="272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33" x14ac:dyDescent="0.2">
      <c r="A113" s="224" t="s">
        <v>304</v>
      </c>
      <c r="B113" s="224"/>
      <c r="C113" s="274"/>
      <c r="D113" s="6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33" x14ac:dyDescent="0.2">
      <c r="A114" s="225"/>
      <c r="B114" s="226"/>
      <c r="C114" s="275"/>
      <c r="D114" s="226"/>
      <c r="E114" s="226"/>
      <c r="F114" s="226"/>
      <c r="G114" s="227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AG114" t="s">
        <v>305</v>
      </c>
    </row>
    <row r="115" spans="1:33" x14ac:dyDescent="0.2">
      <c r="A115" s="228"/>
      <c r="B115" s="229"/>
      <c r="C115" s="276"/>
      <c r="D115" s="229"/>
      <c r="E115" s="229"/>
      <c r="F115" s="229"/>
      <c r="G115" s="230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33" x14ac:dyDescent="0.2">
      <c r="A116" s="228"/>
      <c r="B116" s="229"/>
      <c r="C116" s="276"/>
      <c r="D116" s="229"/>
      <c r="E116" s="229"/>
      <c r="F116" s="229"/>
      <c r="G116" s="230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33" x14ac:dyDescent="0.2">
      <c r="A117" s="228"/>
      <c r="B117" s="229"/>
      <c r="C117" s="276"/>
      <c r="D117" s="229"/>
      <c r="E117" s="229"/>
      <c r="F117" s="229"/>
      <c r="G117" s="230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33" x14ac:dyDescent="0.2">
      <c r="A118" s="231"/>
      <c r="B118" s="232"/>
      <c r="C118" s="277"/>
      <c r="D118" s="232"/>
      <c r="E118" s="232"/>
      <c r="F118" s="232"/>
      <c r="G118" s="23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33" x14ac:dyDescent="0.2">
      <c r="A119" s="3"/>
      <c r="B119" s="4"/>
      <c r="C119" s="272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33" x14ac:dyDescent="0.2">
      <c r="C120" s="278"/>
      <c r="D120" s="10"/>
      <c r="AG120" t="s">
        <v>306</v>
      </c>
    </row>
    <row r="121" spans="1:33" x14ac:dyDescent="0.2">
      <c r="D121" s="10"/>
    </row>
    <row r="122" spans="1:33" x14ac:dyDescent="0.2">
      <c r="D122" s="10"/>
    </row>
    <row r="123" spans="1:33" x14ac:dyDescent="0.2">
      <c r="D123" s="10"/>
    </row>
    <row r="124" spans="1:33" x14ac:dyDescent="0.2">
      <c r="D124" s="10"/>
    </row>
    <row r="125" spans="1:33" x14ac:dyDescent="0.2">
      <c r="D125" s="10"/>
    </row>
    <row r="126" spans="1:33" x14ac:dyDescent="0.2">
      <c r="D126" s="10"/>
    </row>
    <row r="127" spans="1:33" x14ac:dyDescent="0.2">
      <c r="D127" s="10"/>
    </row>
    <row r="128" spans="1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6">
    <mergeCell ref="C50:G50"/>
    <mergeCell ref="C52:G52"/>
    <mergeCell ref="C99:G99"/>
    <mergeCell ref="C103:G103"/>
    <mergeCell ref="C106:G106"/>
    <mergeCell ref="C108:G108"/>
    <mergeCell ref="A1:G1"/>
    <mergeCell ref="C2:G2"/>
    <mergeCell ref="C3:G3"/>
    <mergeCell ref="C4:G4"/>
    <mergeCell ref="A113:C113"/>
    <mergeCell ref="A114:G118"/>
    <mergeCell ref="C14:G14"/>
    <mergeCell ref="C19:G19"/>
    <mergeCell ref="C43:G43"/>
    <mergeCell ref="C48:G48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Hanuš Petr</dc:creator>
  <cp:lastModifiedBy>Hanuš Petr</cp:lastModifiedBy>
  <cp:lastPrinted>2019-03-19T12:27:02Z</cp:lastPrinted>
  <dcterms:created xsi:type="dcterms:W3CDTF">2009-04-08T07:15:50Z</dcterms:created>
  <dcterms:modified xsi:type="dcterms:W3CDTF">2020-12-07T08:29:59Z</dcterms:modified>
</cp:coreProperties>
</file>